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C:\Users\degia\OneDrive\Desktop\MainFolders\Git\Project-ASRI\Database\Excel\"/>
    </mc:Choice>
  </mc:AlternateContent>
  <xr:revisionPtr revIDLastSave="0" documentId="13_ncr:1_{4E108BF4-DC97-4797-A6A8-68D10DD57EA1}" xr6:coauthVersionLast="47" xr6:coauthVersionMax="47" xr10:uidLastSave="{00000000-0000-0000-0000-000000000000}"/>
  <bookViews>
    <workbookView xWindow="28680" yWindow="-120" windowWidth="29040" windowHeight="15720" firstSheet="2" activeTab="3" xr2:uid="{A3A86CF1-A396-4445-B72C-A5CBC7602BFD}"/>
  </bookViews>
  <sheets>
    <sheet name="OPEX" sheetId="1" state="hidden" r:id="rId1"/>
    <sheet name="CAPEX" sheetId="2" state="hidden" r:id="rId2"/>
    <sheet name="Detail1" sheetId="22" r:id="rId3"/>
    <sheet name="ANALYZE" sheetId="17" r:id="rId4"/>
    <sheet name="OPEX- MDA IT" sheetId="8" r:id="rId5"/>
    <sheet name="Opex Save" sheetId="15" state="hidden" r:id="rId6"/>
    <sheet name="Sheet6" sheetId="14" state="hidden" r:id="rId7"/>
    <sheet name="CAPEX-MDA IT" sheetId="9" r:id="rId8"/>
    <sheet name="Sheet4" sheetId="10" r:id="rId9"/>
    <sheet name="V_PO_IT" sheetId="13" r:id="rId10"/>
    <sheet name="V_SPKBAPP_IT" sheetId="21" r:id="rId11"/>
    <sheet name="Sheet8" sheetId="19" r:id="rId12"/>
    <sheet name="Sheet7" sheetId="16" r:id="rId13"/>
    <sheet name="Sheet5" sheetId="23" r:id="rId14"/>
    <sheet name="Sheet1" sheetId="3" state="hidden" r:id="rId15"/>
    <sheet name="Sheet2" sheetId="4" state="hidden" r:id="rId16"/>
    <sheet name="template opex" sheetId="5" state="hidden" r:id="rId17"/>
    <sheet name="Sheet3" sheetId="7" state="hidden" r:id="rId18"/>
    <sheet name="template capex" sheetId="6" state="hidden" r:id="rId19"/>
  </sheets>
  <definedNames>
    <definedName name="_xlnm._FilterDatabase" localSheetId="1" hidden="1">CAPEX!$A$1:$AH$179</definedName>
    <definedName name="_xlnm._FilterDatabase" localSheetId="7" hidden="1">'CAPEX-MDA IT'!$A$3:$AJ$122</definedName>
    <definedName name="_xlnm._FilterDatabase" localSheetId="0" hidden="1">OPEX!$A$1:$AP$314</definedName>
    <definedName name="_xlnm._FilterDatabase" localSheetId="4" hidden="1">'OPEX- MDA IT'!$A$4:$AR$452</definedName>
    <definedName name="_xlnm._FilterDatabase" localSheetId="5" hidden="1">'Opex Save'!$A$4:$AX$4</definedName>
    <definedName name="_xlnm._FilterDatabase" localSheetId="8" hidden="1">Sheet4!$A$2:$AJ$561</definedName>
    <definedName name="_xlnm._FilterDatabase" localSheetId="6" hidden="1">Sheet6!$A$2:$AN$2</definedName>
    <definedName name="_xlnm._FilterDatabase" localSheetId="16" hidden="1">'template opex'!$A$7:$BU$313</definedName>
    <definedName name="ExternalData_1" localSheetId="9" hidden="1">V_PO_IT!$A$2:$S$663</definedName>
    <definedName name="ExternalData_1" localSheetId="10" hidden="1">V_SPKBAPP_IT!$A$1:$H$781</definedName>
  </definedNames>
  <calcPr calcId="191028"/>
  <pivotCaches>
    <pivotCache cacheId="9" r:id="rId20"/>
    <pivotCache cacheId="10" r:id="rId21"/>
    <pivotCache cacheId="11" r:id="rId22"/>
    <pivotCache cacheId="12" r:id="rId23"/>
    <pivotCache cacheId="13" r:id="rId24"/>
    <pivotCache cacheId="14"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400" i="8" l="1"/>
  <c r="T399" i="8"/>
  <c r="T398" i="8"/>
  <c r="T397" i="8"/>
  <c r="T396" i="8"/>
  <c r="T391" i="8"/>
  <c r="T390" i="8"/>
  <c r="T389" i="8"/>
  <c r="T388" i="8"/>
  <c r="T387" i="8"/>
  <c r="T3" i="13"/>
  <c r="T344" i="13"/>
  <c r="T4" i="13"/>
  <c r="T568" i="13"/>
  <c r="T273" i="13"/>
  <c r="T274" i="13"/>
  <c r="T431" i="13"/>
  <c r="T651" i="13"/>
  <c r="T652" i="13"/>
  <c r="T432" i="13"/>
  <c r="T468" i="13"/>
  <c r="T5" i="13"/>
  <c r="T472" i="13"/>
  <c r="T389" i="13"/>
  <c r="T316" i="13"/>
  <c r="T317" i="13"/>
  <c r="T6" i="13"/>
  <c r="T7" i="13"/>
  <c r="T473" i="13"/>
  <c r="T8" i="13"/>
  <c r="T549" i="13"/>
  <c r="T419" i="13"/>
  <c r="T433" i="13"/>
  <c r="T9" i="13"/>
  <c r="T10" i="13"/>
  <c r="T11" i="13"/>
  <c r="T434" i="13"/>
  <c r="T608" i="13"/>
  <c r="T12" i="13"/>
  <c r="T13" i="13"/>
  <c r="T14" i="13"/>
  <c r="T15" i="13"/>
  <c r="T16" i="13"/>
  <c r="T474" i="13"/>
  <c r="T17" i="13"/>
  <c r="T18" i="13"/>
  <c r="T19" i="13"/>
  <c r="T20" i="13"/>
  <c r="T21" i="13"/>
  <c r="T614" i="13"/>
  <c r="T22" i="13"/>
  <c r="T23" i="13"/>
  <c r="T24" i="13"/>
  <c r="T475" i="13"/>
  <c r="T25" i="13"/>
  <c r="T26" i="13"/>
  <c r="T27" i="13"/>
  <c r="T28" i="13"/>
  <c r="T476" i="13"/>
  <c r="T29" i="13"/>
  <c r="T30" i="13"/>
  <c r="T31" i="13"/>
  <c r="T32" i="13"/>
  <c r="T33" i="13"/>
  <c r="T34" i="13"/>
  <c r="T35" i="13"/>
  <c r="T590" i="13"/>
  <c r="T36" i="13"/>
  <c r="T37" i="13"/>
  <c r="T38" i="13"/>
  <c r="T469" i="13"/>
  <c r="T39" i="13"/>
  <c r="T569" i="13"/>
  <c r="T40" i="13"/>
  <c r="T41" i="13"/>
  <c r="T42" i="13"/>
  <c r="T43" i="13"/>
  <c r="T44" i="13"/>
  <c r="T45" i="13"/>
  <c r="T46" i="13"/>
  <c r="T47" i="13"/>
  <c r="T48" i="13"/>
  <c r="T49" i="13"/>
  <c r="T50" i="13"/>
  <c r="T51" i="13"/>
  <c r="T52" i="13"/>
  <c r="T598" i="13"/>
  <c r="T282" i="13"/>
  <c r="T349" i="13"/>
  <c r="T326" i="13"/>
  <c r="T350" i="13"/>
  <c r="T351" i="13"/>
  <c r="T352" i="13"/>
  <c r="T353" i="13"/>
  <c r="T354" i="13"/>
  <c r="T355" i="13"/>
  <c r="T356" i="13"/>
  <c r="T357" i="13"/>
  <c r="T358" i="13"/>
  <c r="T359" i="13"/>
  <c r="T360" i="13"/>
  <c r="T420" i="13"/>
  <c r="T421" i="13"/>
  <c r="T361" i="13"/>
  <c r="T362" i="13"/>
  <c r="T363" i="13"/>
  <c r="T364" i="13"/>
  <c r="T365" i="13"/>
  <c r="T570" i="13"/>
  <c r="T477" i="13"/>
  <c r="T462" i="13"/>
  <c r="T288" i="13"/>
  <c r="T571" i="13"/>
  <c r="T541" i="13"/>
  <c r="T435" i="13"/>
  <c r="T53" i="13"/>
  <c r="T54" i="13"/>
  <c r="T539" i="13"/>
  <c r="T540" i="13"/>
  <c r="T55" i="13"/>
  <c r="T324" i="13"/>
  <c r="T325" i="13"/>
  <c r="T56" i="13"/>
  <c r="T628" i="13"/>
  <c r="T57" i="13"/>
  <c r="T58" i="13"/>
  <c r="T629" i="13"/>
  <c r="T630" i="13"/>
  <c r="T631" i="13"/>
  <c r="T59" i="13"/>
  <c r="T632" i="13"/>
  <c r="T633" i="13"/>
  <c r="T330" i="13"/>
  <c r="T634" i="13"/>
  <c r="T635" i="13"/>
  <c r="T636" i="13"/>
  <c r="T637" i="13"/>
  <c r="T638" i="13"/>
  <c r="T639" i="13"/>
  <c r="T60" i="13"/>
  <c r="T640" i="13"/>
  <c r="T289" i="13"/>
  <c r="T624" i="13"/>
  <c r="T465" i="13"/>
  <c r="T61" i="13"/>
  <c r="T572" i="13"/>
  <c r="T466" i="13"/>
  <c r="T62" i="13"/>
  <c r="T63" i="13"/>
  <c r="T64" i="13"/>
  <c r="T267" i="13"/>
  <c r="T268" i="13"/>
  <c r="T269" i="13"/>
  <c r="T65" i="13"/>
  <c r="T467" i="13"/>
  <c r="T66" i="13"/>
  <c r="T270" i="13"/>
  <c r="T283" i="13"/>
  <c r="T478" i="13"/>
  <c r="T67" i="13"/>
  <c r="T68" i="13"/>
  <c r="T479" i="13"/>
  <c r="T573" i="13"/>
  <c r="T69" i="13"/>
  <c r="T70" i="13"/>
  <c r="T271" i="13"/>
  <c r="T272" i="13"/>
  <c r="T71" i="13"/>
  <c r="T72" i="13"/>
  <c r="T641" i="13"/>
  <c r="T642" i="13"/>
  <c r="T643" i="13"/>
  <c r="T644" i="13"/>
  <c r="T645" i="13"/>
  <c r="T73" i="13"/>
  <c r="T406" i="13"/>
  <c r="T574" i="13"/>
  <c r="T544" i="13"/>
  <c r="T74" i="13"/>
  <c r="T480" i="13"/>
  <c r="T75" i="13"/>
  <c r="T76" i="13"/>
  <c r="T481" i="13"/>
  <c r="T331" i="13"/>
  <c r="T530" i="13"/>
  <c r="T653" i="13"/>
  <c r="T654" i="13"/>
  <c r="T436" i="13"/>
  <c r="T437" i="13"/>
  <c r="T531" i="13"/>
  <c r="T332" i="13"/>
  <c r="T422" i="13"/>
  <c r="T423" i="13"/>
  <c r="T482" i="13"/>
  <c r="T483" i="13"/>
  <c r="T655" i="13"/>
  <c r="T532" i="13"/>
  <c r="T438" i="13"/>
  <c r="T484" i="13"/>
  <c r="T533" i="13"/>
  <c r="T333" i="13"/>
  <c r="T275" i="13"/>
  <c r="T276" i="13"/>
  <c r="T390" i="13"/>
  <c r="T318" i="13"/>
  <c r="T319" i="13"/>
  <c r="T599" i="13"/>
  <c r="T550" i="13"/>
  <c r="T424" i="13"/>
  <c r="T439" i="13"/>
  <c r="T77" i="13"/>
  <c r="T78" i="13"/>
  <c r="T79" i="13"/>
  <c r="T609" i="13"/>
  <c r="T80" i="13"/>
  <c r="T81" i="13"/>
  <c r="T82" i="13"/>
  <c r="T83" i="13"/>
  <c r="T485" i="13"/>
  <c r="T84" i="13"/>
  <c r="T85" i="13"/>
  <c r="T86" i="13"/>
  <c r="T87" i="13"/>
  <c r="T615" i="13"/>
  <c r="T88" i="13"/>
  <c r="T89" i="13"/>
  <c r="T486" i="13"/>
  <c r="T90" i="13"/>
  <c r="T91" i="13"/>
  <c r="T92" i="13"/>
  <c r="T93" i="13"/>
  <c r="T94" i="13"/>
  <c r="T591" i="13"/>
  <c r="T95" i="13"/>
  <c r="T327" i="13"/>
  <c r="T96" i="13"/>
  <c r="T97" i="13"/>
  <c r="T487" i="13"/>
  <c r="T603" i="13"/>
  <c r="T592" i="13"/>
  <c r="T366" i="13"/>
  <c r="T367" i="13"/>
  <c r="T368" i="13"/>
  <c r="T369" i="13"/>
  <c r="T98" i="13"/>
  <c r="T600" i="13"/>
  <c r="T488" i="13"/>
  <c r="T99" i="13"/>
  <c r="T290" i="13"/>
  <c r="T100" i="13"/>
  <c r="T101" i="13"/>
  <c r="T425" i="13"/>
  <c r="T575" i="13"/>
  <c r="T545" i="13"/>
  <c r="T277" i="13"/>
  <c r="T278" i="13"/>
  <c r="T656" i="13"/>
  <c r="T440" i="13"/>
  <c r="T391" i="13"/>
  <c r="T320" i="13"/>
  <c r="T321" i="13"/>
  <c r="T102" i="13"/>
  <c r="T103" i="13"/>
  <c r="T441" i="13"/>
  <c r="T489" i="13"/>
  <c r="T551" i="13"/>
  <c r="T426" i="13"/>
  <c r="T442" i="13"/>
  <c r="T104" i="13"/>
  <c r="T105" i="13"/>
  <c r="T106" i="13"/>
  <c r="T443" i="13"/>
  <c r="T490" i="13"/>
  <c r="T491" i="13"/>
  <c r="T492" i="13"/>
  <c r="T555" i="13"/>
  <c r="T556" i="13"/>
  <c r="T557" i="13"/>
  <c r="T558" i="13"/>
  <c r="T559" i="13"/>
  <c r="T560" i="13"/>
  <c r="T561" i="13"/>
  <c r="T562" i="13"/>
  <c r="T563" i="13"/>
  <c r="T564" i="13"/>
  <c r="T601" i="13"/>
  <c r="T328" i="13"/>
  <c r="T576" i="13"/>
  <c r="T370" i="13"/>
  <c r="T371" i="13"/>
  <c r="T372" i="13"/>
  <c r="T373" i="13"/>
  <c r="T107" i="13"/>
  <c r="T108" i="13"/>
  <c r="T291" i="13"/>
  <c r="T646" i="13"/>
  <c r="T647" i="13"/>
  <c r="T648" i="13"/>
  <c r="T649" i="13"/>
  <c r="T650" i="13"/>
  <c r="T534" i="13"/>
  <c r="T493" i="13"/>
  <c r="T292" i="13"/>
  <c r="T293" i="13"/>
  <c r="T294" i="13"/>
  <c r="T577" i="13"/>
  <c r="T407" i="13"/>
  <c r="T109" i="13"/>
  <c r="T279" i="13"/>
  <c r="T444" i="13"/>
  <c r="T494" i="13"/>
  <c r="T495" i="13"/>
  <c r="T496" i="13"/>
  <c r="T610" i="13"/>
  <c r="T578" i="13"/>
  <c r="T110" i="13"/>
  <c r="T111" i="13"/>
  <c r="T112" i="13"/>
  <c r="T113" i="13"/>
  <c r="T114" i="13"/>
  <c r="T115" i="13"/>
  <c r="T535" i="13"/>
  <c r="T348" i="13"/>
  <c r="T116" i="13"/>
  <c r="T117" i="13"/>
  <c r="T497" i="13"/>
  <c r="T579" i="13"/>
  <c r="T657" i="13"/>
  <c r="T658" i="13"/>
  <c r="T659" i="13"/>
  <c r="T660" i="13"/>
  <c r="T445" i="13"/>
  <c r="T593" i="13"/>
  <c r="T594" i="13"/>
  <c r="T595" i="13"/>
  <c r="T446" i="13"/>
  <c r="T498" i="13"/>
  <c r="T499" i="13"/>
  <c r="T118" i="13"/>
  <c r="T295" i="13"/>
  <c r="T500" i="13"/>
  <c r="T611" i="13"/>
  <c r="T565" i="13"/>
  <c r="T612" i="13"/>
  <c r="T566" i="13"/>
  <c r="T604" i="13"/>
  <c r="T463" i="13"/>
  <c r="T119" i="13"/>
  <c r="T501" i="13"/>
  <c r="T120" i="13"/>
  <c r="T392" i="13"/>
  <c r="T121" i="13"/>
  <c r="T122" i="13"/>
  <c r="T502" i="13"/>
  <c r="T123" i="13"/>
  <c r="T552" i="13"/>
  <c r="T447" i="13"/>
  <c r="T346" i="13"/>
  <c r="T124" i="13"/>
  <c r="T125" i="13"/>
  <c r="T448" i="13"/>
  <c r="T296" i="13"/>
  <c r="T503" i="13"/>
  <c r="T126" i="13"/>
  <c r="T408" i="13"/>
  <c r="T409" i="13"/>
  <c r="T393" i="13"/>
  <c r="T297" i="13"/>
  <c r="T284" i="13"/>
  <c r="T504" i="13"/>
  <c r="T127" i="13"/>
  <c r="T410" i="13"/>
  <c r="T505" i="13"/>
  <c r="T411" i="13"/>
  <c r="T470" i="13"/>
  <c r="T298" i="13"/>
  <c r="T506" i="13"/>
  <c r="T412" i="13"/>
  <c r="T329" i="13"/>
  <c r="T413" i="13"/>
  <c r="T537" i="13"/>
  <c r="T538" i="13"/>
  <c r="T394" i="13"/>
  <c r="T414" i="13"/>
  <c r="T299" i="13"/>
  <c r="T300" i="13"/>
  <c r="T280" i="13"/>
  <c r="T415" i="13"/>
  <c r="T395" i="13"/>
  <c r="T396" i="13"/>
  <c r="T580" i="13"/>
  <c r="T128" i="13"/>
  <c r="T581" i="13"/>
  <c r="T347" i="13"/>
  <c r="T345" i="13"/>
  <c r="T374" i="13"/>
  <c r="T375" i="13"/>
  <c r="T376" i="13"/>
  <c r="T377" i="13"/>
  <c r="T286" i="13"/>
  <c r="T287" i="13"/>
  <c r="T567" i="13"/>
  <c r="T464" i="13"/>
  <c r="T397" i="13"/>
  <c r="T129" i="13"/>
  <c r="T130" i="13"/>
  <c r="T542" i="13"/>
  <c r="T449" i="13"/>
  <c r="T582" i="13"/>
  <c r="T583" i="13"/>
  <c r="T281" i="13"/>
  <c r="T131" i="13"/>
  <c r="T132" i="13"/>
  <c r="T133" i="13"/>
  <c r="T546" i="13"/>
  <c r="T134" i="13"/>
  <c r="T135" i="13"/>
  <c r="T136" i="13"/>
  <c r="T137" i="13"/>
  <c r="T138" i="13"/>
  <c r="T139" i="13"/>
  <c r="T405" i="13"/>
  <c r="T334" i="13"/>
  <c r="T584" i="13"/>
  <c r="T547" i="13"/>
  <c r="T507" i="13"/>
  <c r="T508" i="13"/>
  <c r="T140" i="13"/>
  <c r="T585" i="13"/>
  <c r="T661" i="13"/>
  <c r="T662" i="13"/>
  <c r="T141" i="13"/>
  <c r="T142" i="13"/>
  <c r="T403" i="13"/>
  <c r="T509" i="13"/>
  <c r="T510" i="13"/>
  <c r="T335" i="13"/>
  <c r="T143" i="13"/>
  <c r="T398" i="13"/>
  <c r="T553" i="13"/>
  <c r="T144" i="13"/>
  <c r="T145" i="13"/>
  <c r="T146" i="13"/>
  <c r="T147" i="13"/>
  <c r="T148" i="13"/>
  <c r="T149" i="13"/>
  <c r="T616" i="13"/>
  <c r="T150" i="13"/>
  <c r="T151" i="13"/>
  <c r="T152" i="13"/>
  <c r="T153" i="13"/>
  <c r="T154" i="13"/>
  <c r="T617" i="13"/>
  <c r="T155" i="13"/>
  <c r="T156" i="13"/>
  <c r="T157" i="13"/>
  <c r="T158" i="13"/>
  <c r="T159" i="13"/>
  <c r="T618" i="13"/>
  <c r="T160" i="13"/>
  <c r="T161" i="13"/>
  <c r="T162" i="13"/>
  <c r="T163" i="13"/>
  <c r="T164" i="13"/>
  <c r="T165" i="13"/>
  <c r="T166" i="13"/>
  <c r="T511" i="13"/>
  <c r="T167" i="13"/>
  <c r="T168" i="13"/>
  <c r="T169" i="13"/>
  <c r="T170" i="13"/>
  <c r="T512" i="13"/>
  <c r="T171" i="13"/>
  <c r="T172" i="13"/>
  <c r="T173" i="13"/>
  <c r="T174" i="13"/>
  <c r="T175" i="13"/>
  <c r="T513" i="13"/>
  <c r="T176" i="13"/>
  <c r="T177" i="13"/>
  <c r="T178" i="13"/>
  <c r="T179" i="13"/>
  <c r="T180" i="13"/>
  <c r="T181" i="13"/>
  <c r="T182" i="13"/>
  <c r="T619" i="13"/>
  <c r="T183" i="13"/>
  <c r="T184" i="13"/>
  <c r="T185" i="13"/>
  <c r="T514" i="13"/>
  <c r="T186" i="13"/>
  <c r="T187" i="13"/>
  <c r="T188" i="13"/>
  <c r="T189" i="13"/>
  <c r="T190" i="13"/>
  <c r="T515" i="13"/>
  <c r="T191" i="13"/>
  <c r="T192" i="13"/>
  <c r="T193" i="13"/>
  <c r="T596" i="13"/>
  <c r="T194" i="13"/>
  <c r="T195" i="13"/>
  <c r="T196" i="13"/>
  <c r="T197" i="13"/>
  <c r="T471" i="13"/>
  <c r="T198" i="13"/>
  <c r="T199" i="13"/>
  <c r="T200" i="13"/>
  <c r="T201" i="13"/>
  <c r="T202" i="13"/>
  <c r="T527" i="13"/>
  <c r="T399" i="13"/>
  <c r="T203" i="13"/>
  <c r="T450" i="13"/>
  <c r="T204" i="13"/>
  <c r="T205" i="13"/>
  <c r="T206" i="13"/>
  <c r="T207" i="13"/>
  <c r="T451" i="13"/>
  <c r="T625" i="13"/>
  <c r="T404" i="13"/>
  <c r="T452" i="13"/>
  <c r="T626" i="13"/>
  <c r="T378" i="13"/>
  <c r="T379" i="13"/>
  <c r="T380" i="13"/>
  <c r="T381" i="13"/>
  <c r="T516" i="13"/>
  <c r="T208" i="13"/>
  <c r="T209" i="13"/>
  <c r="T602" i="13"/>
  <c r="T517" i="13"/>
  <c r="T210" i="13"/>
  <c r="T301" i="13"/>
  <c r="T336" i="13"/>
  <c r="T627" i="13"/>
  <c r="T211" i="13"/>
  <c r="T212" i="13"/>
  <c r="T213" i="13"/>
  <c r="T214" i="13"/>
  <c r="T215" i="13"/>
  <c r="T216" i="13"/>
  <c r="T518" i="13"/>
  <c r="T302" i="13"/>
  <c r="T303" i="13"/>
  <c r="T217" i="13"/>
  <c r="T304" i="13"/>
  <c r="T519" i="13"/>
  <c r="T218" i="13"/>
  <c r="T219" i="13"/>
  <c r="T220" i="13"/>
  <c r="T305" i="13"/>
  <c r="T586" i="13"/>
  <c r="T548" i="13"/>
  <c r="T221" i="13"/>
  <c r="T222" i="13"/>
  <c r="T223" i="13"/>
  <c r="T224" i="13"/>
  <c r="T520" i="13"/>
  <c r="T337" i="13"/>
  <c r="T225" i="13"/>
  <c r="T226" i="13"/>
  <c r="T227" i="13"/>
  <c r="T228" i="13"/>
  <c r="T229" i="13"/>
  <c r="T587" i="13"/>
  <c r="T663" i="13"/>
  <c r="T536" i="13"/>
  <c r="T453" i="13"/>
  <c r="T338" i="13"/>
  <c r="T454" i="13"/>
  <c r="T306" i="13"/>
  <c r="T455" i="13"/>
  <c r="T230" i="13"/>
  <c r="T231" i="13"/>
  <c r="T416" i="13"/>
  <c r="T307" i="13"/>
  <c r="T308" i="13"/>
  <c r="T613" i="13"/>
  <c r="T309" i="13"/>
  <c r="T339" i="13"/>
  <c r="T232" i="13"/>
  <c r="T310" i="13"/>
  <c r="T311" i="13"/>
  <c r="T233" i="13"/>
  <c r="T400" i="13"/>
  <c r="T521" i="13"/>
  <c r="T322" i="13"/>
  <c r="T323" i="13"/>
  <c r="T234" i="13"/>
  <c r="T554" i="13"/>
  <c r="T427" i="13"/>
  <c r="T456" i="13"/>
  <c r="T235" i="13"/>
  <c r="T236" i="13"/>
  <c r="T237" i="13"/>
  <c r="T312" i="13"/>
  <c r="T238" i="13"/>
  <c r="T620" i="13"/>
  <c r="T239" i="13"/>
  <c r="T240" i="13"/>
  <c r="T621" i="13"/>
  <c r="T241" i="13"/>
  <c r="T242" i="13"/>
  <c r="T622" i="13"/>
  <c r="T243" i="13"/>
  <c r="T522" i="13"/>
  <c r="T244" i="13"/>
  <c r="T245" i="13"/>
  <c r="T246" i="13"/>
  <c r="T247" i="13"/>
  <c r="T623" i="13"/>
  <c r="T248" i="13"/>
  <c r="T249" i="13"/>
  <c r="T523" i="13"/>
  <c r="T417" i="13"/>
  <c r="T461" i="13"/>
  <c r="T285" i="13"/>
  <c r="T524" i="13"/>
  <c r="T250" i="13"/>
  <c r="T428" i="13"/>
  <c r="T429" i="13"/>
  <c r="T251" i="13"/>
  <c r="T382" i="13"/>
  <c r="T383" i="13"/>
  <c r="T384" i="13"/>
  <c r="T385" i="13"/>
  <c r="T386" i="13"/>
  <c r="T387" i="13"/>
  <c r="T388" i="13"/>
  <c r="T252" i="13"/>
  <c r="T253" i="13"/>
  <c r="T254" i="13"/>
  <c r="T255" i="13"/>
  <c r="T256" i="13"/>
  <c r="T597" i="13"/>
  <c r="T257" i="13"/>
  <c r="T258" i="13"/>
  <c r="T259" i="13"/>
  <c r="T313" i="13"/>
  <c r="T260" i="13"/>
  <c r="T605" i="13"/>
  <c r="T457" i="13"/>
  <c r="T606" i="13"/>
  <c r="T314" i="13"/>
  <c r="T261" i="13"/>
  <c r="T315" i="13"/>
  <c r="T262" i="13"/>
  <c r="T263" i="13"/>
  <c r="T458" i="13"/>
  <c r="T528" i="13"/>
  <c r="T401" i="13"/>
  <c r="T525" i="13"/>
  <c r="T402" i="13"/>
  <c r="T529" i="13"/>
  <c r="T459" i="13"/>
  <c r="T460" i="13"/>
  <c r="T340" i="13"/>
  <c r="T341" i="13"/>
  <c r="T342" i="13"/>
  <c r="T343" i="13"/>
  <c r="T588" i="13"/>
  <c r="T430" i="13"/>
  <c r="T543" i="13"/>
  <c r="T589" i="13"/>
  <c r="T526" i="13"/>
  <c r="T264" i="13"/>
  <c r="T607" i="13"/>
  <c r="T418" i="13"/>
  <c r="T265" i="13"/>
  <c r="T266" i="13"/>
  <c r="O408" i="8"/>
  <c r="O409" i="8" s="1"/>
  <c r="O410" i="8" s="1"/>
  <c r="O411" i="8" s="1"/>
  <c r="O412" i="8" s="1"/>
  <c r="O413" i="8" s="1"/>
  <c r="O414" i="8" s="1"/>
  <c r="L408" i="8"/>
  <c r="M408" i="8" s="1"/>
  <c r="L55" i="9"/>
  <c r="K77" i="9"/>
  <c r="O444" i="8" l="1"/>
  <c r="M444" i="8"/>
  <c r="L69" i="9"/>
  <c r="L70" i="9"/>
  <c r="L71" i="9"/>
  <c r="L72" i="9"/>
  <c r="L68" i="9"/>
  <c r="L60" i="9"/>
  <c r="L61" i="9"/>
  <c r="L62" i="9"/>
  <c r="L63" i="9"/>
  <c r="L64" i="9"/>
  <c r="L65" i="9"/>
  <c r="L66" i="9"/>
  <c r="L67" i="9"/>
  <c r="L59" i="9"/>
  <c r="L56" i="9"/>
  <c r="L57" i="9"/>
  <c r="L58" i="9"/>
  <c r="T298" i="8"/>
  <c r="M225" i="8" l="1"/>
  <c r="M226" i="8"/>
  <c r="M227" i="8"/>
  <c r="M228" i="8"/>
  <c r="M229" i="8"/>
  <c r="M230" i="8"/>
  <c r="M231" i="8"/>
  <c r="M232" i="8"/>
  <c r="M233" i="8"/>
  <c r="M224" i="8"/>
  <c r="M222" i="8"/>
  <c r="M220" i="8"/>
  <c r="N217" i="8"/>
  <c r="O217" i="8" s="1"/>
  <c r="N215" i="8"/>
  <c r="O215" i="8" s="1"/>
  <c r="O223" i="8"/>
  <c r="L49" i="8"/>
  <c r="N49" i="8" s="1"/>
  <c r="O49" i="8" s="1"/>
  <c r="O50" i="8" s="1"/>
  <c r="O51" i="8" s="1"/>
  <c r="O52" i="8" s="1"/>
  <c r="O53" i="8" s="1"/>
  <c r="O54" i="8" s="1"/>
  <c r="O55" i="8" s="1"/>
  <c r="O56" i="8" s="1"/>
  <c r="O308" i="8"/>
  <c r="O309" i="8" s="1"/>
  <c r="O310" i="8" s="1"/>
  <c r="O311" i="8" s="1"/>
  <c r="O312" i="8" s="1"/>
  <c r="O313" i="8" s="1"/>
  <c r="O314" i="8" s="1"/>
  <c r="O315" i="8" s="1"/>
  <c r="O316" i="8" s="1"/>
  <c r="M308" i="8"/>
  <c r="T12" i="8"/>
  <c r="T11" i="8"/>
  <c r="T427" i="8"/>
  <c r="M424" i="8"/>
  <c r="C6" i="23"/>
  <c r="E3" i="23"/>
  <c r="T436" i="8" l="1"/>
  <c r="E149" i="17" l="1"/>
  <c r="D149" i="17"/>
  <c r="M149" i="17"/>
  <c r="L149" i="17"/>
  <c r="K149" i="17"/>
  <c r="C4" i="17"/>
  <c r="D4" i="17" s="1"/>
  <c r="C5" i="17"/>
  <c r="E5" i="17" s="1"/>
  <c r="C6" i="17"/>
  <c r="D6" i="17" s="1"/>
  <c r="C7" i="17"/>
  <c r="D7" i="17" s="1"/>
  <c r="C8" i="17"/>
  <c r="D8" i="17" s="1"/>
  <c r="C9" i="17"/>
  <c r="E9" i="17" s="1"/>
  <c r="D9" i="17"/>
  <c r="C10" i="17"/>
  <c r="D10" i="17" s="1"/>
  <c r="E10" i="17"/>
  <c r="C11" i="17"/>
  <c r="D11" i="17" s="1"/>
  <c r="C12" i="17"/>
  <c r="D12" i="17" s="1"/>
  <c r="C13" i="17"/>
  <c r="D13" i="17" s="1"/>
  <c r="E13" i="17"/>
  <c r="C14" i="17"/>
  <c r="D14" i="17" s="1"/>
  <c r="C15" i="17"/>
  <c r="D15" i="17" s="1"/>
  <c r="C16" i="17"/>
  <c r="D16" i="17" s="1"/>
  <c r="C17" i="17"/>
  <c r="D17" i="17"/>
  <c r="E17" i="17"/>
  <c r="C18" i="17"/>
  <c r="D18" i="17" s="1"/>
  <c r="C19" i="17"/>
  <c r="D19" i="17" s="1"/>
  <c r="C20" i="17"/>
  <c r="D20" i="17" s="1"/>
  <c r="C21" i="17"/>
  <c r="D21" i="17" s="1"/>
  <c r="C22" i="17"/>
  <c r="D22" i="17" s="1"/>
  <c r="F3" i="23"/>
  <c r="G3" i="23"/>
  <c r="D4" i="23"/>
  <c r="D3" i="23"/>
  <c r="C5" i="23"/>
  <c r="B5" i="23"/>
  <c r="F149" i="17" l="1"/>
  <c r="E14" i="17"/>
  <c r="E8" i="17"/>
  <c r="E6" i="17"/>
  <c r="E18" i="17"/>
  <c r="D5" i="17"/>
  <c r="E22" i="17"/>
  <c r="E21" i="17"/>
  <c r="E4" i="17"/>
  <c r="E20" i="17"/>
  <c r="E16" i="17"/>
  <c r="E12" i="17"/>
  <c r="E15" i="17"/>
  <c r="E7" i="17"/>
  <c r="E19" i="17"/>
  <c r="E11" i="17"/>
  <c r="M121" i="9"/>
  <c r="K121" i="9"/>
  <c r="L76" i="9"/>
  <c r="M122" i="9" l="1"/>
  <c r="N19" i="9" l="1"/>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6" i="9"/>
  <c r="N7" i="9"/>
  <c r="N8" i="9"/>
  <c r="N9" i="9"/>
  <c r="N10" i="9"/>
  <c r="N11" i="9"/>
  <c r="N12" i="9"/>
  <c r="N13" i="9"/>
  <c r="N14" i="9"/>
  <c r="N5" i="9"/>
  <c r="N18" i="9"/>
  <c r="N17" i="9"/>
  <c r="N15" i="9"/>
  <c r="N6" i="9"/>
  <c r="N4" i="9"/>
  <c r="O58" i="8"/>
  <c r="O59" i="8"/>
  <c r="O60" i="8"/>
  <c r="M147" i="8"/>
  <c r="M145" i="8"/>
  <c r="O57" i="8"/>
  <c r="O145" i="8"/>
  <c r="O143" i="8"/>
  <c r="M143" i="8"/>
  <c r="O121" i="8"/>
  <c r="O122" i="8" s="1"/>
  <c r="T122" i="8"/>
  <c r="T130" i="8"/>
  <c r="T129" i="8"/>
  <c r="T128" i="8"/>
  <c r="T127" i="8"/>
  <c r="T126" i="8"/>
  <c r="O33" i="8"/>
  <c r="O125" i="8"/>
  <c r="O126" i="8" s="1"/>
  <c r="O127" i="8" s="1"/>
  <c r="O128" i="8" s="1"/>
  <c r="O129" i="8" s="1"/>
  <c r="O130" i="8" s="1"/>
  <c r="O118" i="8"/>
  <c r="O116" i="8"/>
  <c r="O111" i="8"/>
  <c r="O110" i="8"/>
  <c r="L23" i="8"/>
  <c r="L22" i="8"/>
  <c r="L21" i="8"/>
  <c r="L20" i="8"/>
  <c r="L5" i="8"/>
  <c r="O231" i="8" l="1"/>
  <c r="M279" i="8"/>
  <c r="O279" i="8"/>
  <c r="O18" i="8"/>
  <c r="O319" i="8"/>
  <c r="M402" i="8"/>
  <c r="M383" i="8"/>
  <c r="O374" i="8"/>
  <c r="O402" i="8"/>
  <c r="T297" i="8"/>
  <c r="T157" i="8"/>
  <c r="T102" i="8"/>
  <c r="T156" i="8"/>
  <c r="O377" i="8"/>
  <c r="P451" i="8"/>
  <c r="O368" i="8"/>
  <c r="O369" i="8" s="1"/>
  <c r="O370" i="8" s="1"/>
  <c r="O371" i="8" s="1"/>
  <c r="T371" i="8"/>
  <c r="T101" i="8"/>
  <c r="O378" i="8" l="1"/>
  <c r="O379" i="8" s="1"/>
  <c r="O380" i="8" s="1"/>
  <c r="O381" i="8" s="1"/>
  <c r="O382" i="8" s="1"/>
  <c r="M378" i="8"/>
  <c r="T100" i="8"/>
  <c r="O346" i="8"/>
  <c r="O347" i="8" s="1"/>
  <c r="O141" i="8" l="1"/>
  <c r="M141" i="8"/>
  <c r="O147" i="8"/>
  <c r="M161" i="8"/>
  <c r="M160" i="8"/>
  <c r="O161" i="8"/>
  <c r="O160" i="8"/>
  <c r="M114" i="8"/>
  <c r="O114" i="8"/>
  <c r="M4" i="22"/>
  <c r="M5" i="22"/>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O86" i="8"/>
  <c r="O87" i="8" s="1"/>
  <c r="O88" i="8" s="1"/>
  <c r="O89" i="8" s="1"/>
  <c r="O90" i="8" s="1"/>
  <c r="O91" i="8" s="1"/>
  <c r="O92" i="8" s="1"/>
  <c r="O93" i="8" s="1"/>
  <c r="O94" i="8" s="1"/>
  <c r="O77" i="8"/>
  <c r="O78" i="8" s="1"/>
  <c r="O79" i="8" s="1"/>
  <c r="O80" i="8" s="1"/>
  <c r="O81" i="8" s="1"/>
  <c r="O82" i="8" s="1"/>
  <c r="O83" i="8" s="1"/>
  <c r="O84" i="8" s="1"/>
  <c r="O85" i="8" s="1"/>
  <c r="M86" i="8"/>
  <c r="M77" i="8"/>
  <c r="O69" i="8"/>
  <c r="O70" i="8" s="1"/>
  <c r="O71" i="8"/>
  <c r="O72" i="8"/>
  <c r="O73" i="8" s="1"/>
  <c r="O74" i="8" s="1"/>
  <c r="O75" i="8" s="1"/>
  <c r="O76" i="8" s="1"/>
  <c r="O67" i="8"/>
  <c r="O68" i="8" s="1"/>
  <c r="M72" i="8"/>
  <c r="M67" i="8"/>
  <c r="O62" i="8"/>
  <c r="M62" i="8"/>
  <c r="O34" i="8"/>
  <c r="O35" i="8" s="1"/>
  <c r="O36" i="8" s="1"/>
  <c r="O37" i="8" s="1"/>
  <c r="O38" i="8" s="1"/>
  <c r="O39" i="8" s="1"/>
  <c r="O40" i="8" s="1"/>
  <c r="O41" i="8" s="1"/>
  <c r="O42" i="8" s="1"/>
  <c r="O43" i="8" s="1"/>
  <c r="O44" i="8" s="1"/>
  <c r="O45" i="8" s="1"/>
  <c r="O46" i="8" s="1"/>
  <c r="O47" i="8" s="1"/>
  <c r="O48" i="8" s="1"/>
  <c r="O63" i="8" l="1"/>
  <c r="O64" i="8" s="1"/>
  <c r="O65" i="8" s="1"/>
  <c r="O66" i="8" s="1"/>
  <c r="P64" i="17"/>
  <c r="E64" i="17"/>
  <c r="M285" i="8" l="1"/>
  <c r="M259" i="8"/>
  <c r="L198" i="8" l="1"/>
  <c r="M198" i="8" s="1"/>
  <c r="O198" i="8"/>
  <c r="T204" i="8"/>
  <c r="L152" i="8"/>
  <c r="T155" i="8"/>
  <c r="L83" i="9"/>
  <c r="L6" i="9" l="1"/>
  <c r="L4" i="9"/>
  <c r="L75" i="9"/>
  <c r="L95" i="9"/>
  <c r="L93" i="9"/>
  <c r="L96" i="9"/>
  <c r="L109" i="9"/>
  <c r="L17" i="9"/>
  <c r="O24" i="8"/>
  <c r="O25" i="8" s="1"/>
  <c r="O26" i="8" s="1"/>
  <c r="O27" i="8" s="1"/>
  <c r="O28" i="8" s="1"/>
  <c r="O29" i="8" s="1"/>
  <c r="D45" i="17"/>
  <c r="D46" i="17"/>
  <c r="D47" i="17"/>
  <c r="C44" i="17"/>
  <c r="D44" i="17" s="1"/>
  <c r="C41" i="17"/>
  <c r="D41" i="17" s="1"/>
  <c r="C42" i="17"/>
  <c r="E42" i="17" s="1"/>
  <c r="C43" i="17"/>
  <c r="E43" i="17" s="1"/>
  <c r="C48" i="17"/>
  <c r="E48" i="17" s="1"/>
  <c r="C49" i="17"/>
  <c r="D49" i="17" s="1"/>
  <c r="C50" i="17"/>
  <c r="E50" i="17" s="1"/>
  <c r="C51" i="17"/>
  <c r="D51" i="17" s="1"/>
  <c r="C52" i="17"/>
  <c r="E52" i="17" s="1"/>
  <c r="C53" i="17"/>
  <c r="D53" i="17" s="1"/>
  <c r="C54" i="17"/>
  <c r="E54" i="17" s="1"/>
  <c r="C55" i="17"/>
  <c r="E55" i="17" s="1"/>
  <c r="C56" i="17"/>
  <c r="E56" i="17" s="1"/>
  <c r="D57" i="17"/>
  <c r="C58" i="17"/>
  <c r="E58" i="17" s="1"/>
  <c r="C59" i="17"/>
  <c r="E59" i="17" s="1"/>
  <c r="M328" i="8"/>
  <c r="M96" i="8"/>
  <c r="Q96" i="8"/>
  <c r="M319" i="8"/>
  <c r="E53" i="17" l="1"/>
  <c r="D56" i="17"/>
  <c r="D48" i="17"/>
  <c r="E51" i="17"/>
  <c r="D55" i="17"/>
  <c r="E49" i="17"/>
  <c r="D54" i="17"/>
  <c r="E41" i="17"/>
  <c r="D52" i="17"/>
  <c r="D59" i="17"/>
  <c r="D43" i="17"/>
  <c r="D58" i="17"/>
  <c r="D50" i="17"/>
  <c r="D42" i="17"/>
  <c r="E57" i="17"/>
  <c r="M163" i="8" l="1"/>
  <c r="T163" i="8"/>
  <c r="T425" i="8"/>
  <c r="T424" i="8" l="1"/>
  <c r="M116" i="8" l="1"/>
  <c r="T338" i="8"/>
  <c r="T335" i="8"/>
  <c r="T336" i="8"/>
  <c r="T337" i="8"/>
  <c r="O334" i="8"/>
  <c r="O335" i="8" s="1"/>
  <c r="O336" i="8" s="1"/>
  <c r="O337" i="8" s="1"/>
  <c r="O338" i="8" s="1"/>
  <c r="O339" i="8" s="1"/>
  <c r="T111" i="8"/>
  <c r="T434" i="8"/>
  <c r="O434" i="8"/>
  <c r="T432" i="8"/>
  <c r="O433" i="8"/>
  <c r="T433" i="8"/>
  <c r="T431" i="8"/>
  <c r="O431" i="8"/>
  <c r="T334" i="8"/>
  <c r="T303" i="8"/>
  <c r="T302" i="8"/>
  <c r="T295" i="8"/>
  <c r="T238" i="8"/>
  <c r="T346" i="8"/>
  <c r="T244" i="8"/>
  <c r="T172" i="8"/>
  <c r="M172" i="8"/>
  <c r="O172" i="8" s="1"/>
  <c r="T288" i="8"/>
  <c r="T287" i="8"/>
  <c r="T262" i="8"/>
  <c r="T201" i="8"/>
  <c r="T202" i="8"/>
  <c r="T200" i="8"/>
  <c r="M18" i="8"/>
  <c r="L34" i="8"/>
  <c r="M34" i="8" s="1"/>
  <c r="L138" i="8"/>
  <c r="L137" i="8"/>
  <c r="L136" i="8"/>
  <c r="L135" i="8"/>
  <c r="L134" i="8"/>
  <c r="L133" i="8"/>
  <c r="L132" i="8"/>
  <c r="T18" i="8"/>
  <c r="L131" i="8"/>
  <c r="L124" i="8"/>
  <c r="L33" i="8"/>
  <c r="M33" i="8" s="1"/>
  <c r="L123" i="8"/>
  <c r="L61" i="8"/>
  <c r="M24" i="8"/>
  <c r="M61" i="8" l="1"/>
  <c r="M16" i="8"/>
  <c r="O16" i="8"/>
  <c r="T6" i="8" l="1"/>
  <c r="T7" i="8"/>
  <c r="T8" i="8"/>
  <c r="T9" i="8"/>
  <c r="T10" i="8"/>
  <c r="T17" i="8"/>
  <c r="T15" i="8"/>
  <c r="T20" i="8"/>
  <c r="T22" i="8"/>
  <c r="T23" i="8"/>
  <c r="T24" i="8"/>
  <c r="T95" i="8"/>
  <c r="T31" i="8"/>
  <c r="T96" i="8"/>
  <c r="T97" i="8"/>
  <c r="T98" i="8"/>
  <c r="T99" i="8"/>
  <c r="T103" i="8"/>
  <c r="T104" i="8"/>
  <c r="T105" i="8"/>
  <c r="T106" i="8"/>
  <c r="T110" i="8"/>
  <c r="T113" i="8"/>
  <c r="T116" i="8"/>
  <c r="T119" i="8"/>
  <c r="T121" i="8"/>
  <c r="T123" i="8"/>
  <c r="T124" i="8"/>
  <c r="T125" i="8"/>
  <c r="T131" i="8"/>
  <c r="T132" i="8"/>
  <c r="T133" i="8"/>
  <c r="T134" i="8"/>
  <c r="T135" i="8"/>
  <c r="T136" i="8"/>
  <c r="T137" i="8"/>
  <c r="T138" i="8"/>
  <c r="T139" i="8"/>
  <c r="T142" i="8"/>
  <c r="T143" i="8"/>
  <c r="T144" i="8"/>
  <c r="T146" i="8"/>
  <c r="T148" i="8"/>
  <c r="T149" i="8"/>
  <c r="T150" i="8"/>
  <c r="T151" i="8"/>
  <c r="T152" i="8"/>
  <c r="T153" i="8"/>
  <c r="T154" i="8"/>
  <c r="T162" i="8"/>
  <c r="T164" i="8"/>
  <c r="T165" i="8"/>
  <c r="T166" i="8"/>
  <c r="T168" i="8"/>
  <c r="T171" i="8"/>
  <c r="T174" i="8"/>
  <c r="T193" i="8"/>
  <c r="T169" i="8"/>
  <c r="T175" i="8"/>
  <c r="T170" i="8"/>
  <c r="T176" i="8"/>
  <c r="T177" i="8"/>
  <c r="T178" i="8"/>
  <c r="T179" i="8"/>
  <c r="T180" i="8"/>
  <c r="T173" i="8"/>
  <c r="T181" i="8"/>
  <c r="T183" i="8"/>
  <c r="T184" i="8"/>
  <c r="T185" i="8"/>
  <c r="T186" i="8"/>
  <c r="T187" i="8"/>
  <c r="T188" i="8"/>
  <c r="T189" i="8"/>
  <c r="T190" i="8"/>
  <c r="T191" i="8"/>
  <c r="T192" i="8"/>
  <c r="T197" i="8"/>
  <c r="T198" i="8"/>
  <c r="T199" i="8"/>
  <c r="T203" i="8"/>
  <c r="T205" i="8"/>
  <c r="T195" i="8"/>
  <c r="T207" i="8"/>
  <c r="T196" i="8"/>
  <c r="T210" i="8"/>
  <c r="T211" i="8"/>
  <c r="T212" i="8"/>
  <c r="T214" i="8"/>
  <c r="T215" i="8"/>
  <c r="T216" i="8"/>
  <c r="T217" i="8"/>
  <c r="T218" i="8"/>
  <c r="T219" i="8"/>
  <c r="T220" i="8"/>
  <c r="T221" i="8"/>
  <c r="T223" i="8"/>
  <c r="T225" i="8"/>
  <c r="T226" i="8"/>
  <c r="T227" i="8"/>
  <c r="T228" i="8"/>
  <c r="T229" i="8"/>
  <c r="T230" i="8"/>
  <c r="T224" i="8"/>
  <c r="T232" i="8"/>
  <c r="T233" i="8"/>
  <c r="T234" i="8"/>
  <c r="T235" i="8"/>
  <c r="T236" i="8"/>
  <c r="T237" i="8"/>
  <c r="T239" i="8"/>
  <c r="T240" i="8"/>
  <c r="T241" i="8"/>
  <c r="T242" i="8"/>
  <c r="T243" i="8"/>
  <c r="T245" i="8"/>
  <c r="T251" i="8"/>
  <c r="T252" i="8"/>
  <c r="T253" i="8"/>
  <c r="T250" i="8"/>
  <c r="T255" i="8"/>
  <c r="T256" i="8"/>
  <c r="T257" i="8"/>
  <c r="T258" i="8"/>
  <c r="T259" i="8"/>
  <c r="T260" i="8"/>
  <c r="T261" i="8"/>
  <c r="T266" i="8"/>
  <c r="T267" i="8"/>
  <c r="T268" i="8"/>
  <c r="T269" i="8"/>
  <c r="T270" i="8"/>
  <c r="T271" i="8"/>
  <c r="T277" i="8"/>
  <c r="T278" i="8"/>
  <c r="T281" i="8"/>
  <c r="T276" i="8"/>
  <c r="T282" i="8"/>
  <c r="T283" i="8"/>
  <c r="T284" i="8"/>
  <c r="T285" i="8"/>
  <c r="T286" i="8"/>
  <c r="T291" i="8"/>
  <c r="T292" i="8"/>
  <c r="T293" i="8"/>
  <c r="T294" i="8"/>
  <c r="T296" i="8"/>
  <c r="T299" i="8"/>
  <c r="T300" i="8"/>
  <c r="T301" i="8"/>
  <c r="T304" i="8"/>
  <c r="T308" i="8"/>
  <c r="T318" i="8"/>
  <c r="T319" i="8"/>
  <c r="T322" i="8"/>
  <c r="T323" i="8"/>
  <c r="T324" i="8"/>
  <c r="T325" i="8"/>
  <c r="T307" i="8"/>
  <c r="T326" i="8"/>
  <c r="T327" i="8"/>
  <c r="T328" i="8"/>
  <c r="T329" i="8"/>
  <c r="T330" i="8"/>
  <c r="T331" i="8"/>
  <c r="T333" i="8"/>
  <c r="T339" i="8"/>
  <c r="T342" i="8"/>
  <c r="T343" i="8"/>
  <c r="T344" i="8"/>
  <c r="T345" i="8"/>
  <c r="T349" i="8"/>
  <c r="T340" i="8"/>
  <c r="T350" i="8"/>
  <c r="T351" i="8"/>
  <c r="T352" i="8"/>
  <c r="T341" i="8"/>
  <c r="T354" i="8"/>
  <c r="T355" i="8"/>
  <c r="T356" i="8"/>
  <c r="T357" i="8"/>
  <c r="T358" i="8"/>
  <c r="T359" i="8"/>
  <c r="T360" i="8"/>
  <c r="T361" i="8"/>
  <c r="T362" i="8"/>
  <c r="T363" i="8"/>
  <c r="T364" i="8"/>
  <c r="T367" i="8"/>
  <c r="T368" i="8"/>
  <c r="T369" i="8"/>
  <c r="T370" i="8"/>
  <c r="T383" i="8"/>
  <c r="T384" i="8"/>
  <c r="T385" i="8"/>
  <c r="T386" i="8"/>
  <c r="T392" i="8"/>
  <c r="T393" i="8"/>
  <c r="T394" i="8"/>
  <c r="T395" i="8"/>
  <c r="T401" i="8"/>
  <c r="T402" i="8"/>
  <c r="T404" i="8"/>
  <c r="T405" i="8"/>
  <c r="T376" i="8"/>
  <c r="T406" i="8"/>
  <c r="T407" i="8"/>
  <c r="T416" i="8"/>
  <c r="T417" i="8"/>
  <c r="T418" i="8"/>
  <c r="T419" i="8"/>
  <c r="T426" i="8"/>
  <c r="T430" i="8"/>
  <c r="T435" i="8"/>
  <c r="T437" i="8"/>
  <c r="T442" i="8"/>
  <c r="T443" i="8"/>
  <c r="T445" i="8"/>
  <c r="T446" i="8"/>
  <c r="T447" i="8"/>
  <c r="T448" i="8"/>
  <c r="T449" i="8"/>
  <c r="T450" i="8"/>
  <c r="T5" i="8"/>
  <c r="P14" i="9"/>
  <c r="P7" i="9"/>
  <c r="P9" i="9"/>
  <c r="P20" i="9"/>
  <c r="P41" i="9"/>
  <c r="P51" i="9"/>
  <c r="P87" i="9"/>
  <c r="P91" i="9"/>
  <c r="P98" i="9"/>
  <c r="P112" i="9"/>
  <c r="P115" i="9"/>
  <c r="P90" i="9" l="1"/>
  <c r="P39" i="9"/>
  <c r="P5" i="9"/>
  <c r="P104" i="9"/>
  <c r="P37" i="9"/>
  <c r="P84" i="9"/>
  <c r="P100" i="9"/>
  <c r="P85" i="9"/>
  <c r="P29" i="9"/>
  <c r="P110" i="9"/>
  <c r="P56" i="9"/>
  <c r="P17" i="9"/>
  <c r="P119" i="9"/>
  <c r="P55" i="9"/>
  <c r="P26" i="9"/>
  <c r="P118" i="9"/>
  <c r="P109" i="9"/>
  <c r="P103" i="9"/>
  <c r="P95" i="9"/>
  <c r="P82" i="9"/>
  <c r="P78" i="9"/>
  <c r="P62" i="9"/>
  <c r="P54" i="9"/>
  <c r="P36" i="9"/>
  <c r="P96" i="9"/>
  <c r="P111" i="9"/>
  <c r="P97" i="9"/>
  <c r="P72" i="9"/>
  <c r="P65" i="9"/>
  <c r="P18" i="9"/>
  <c r="P105" i="9"/>
  <c r="P71" i="9"/>
  <c r="P48" i="9"/>
  <c r="P28" i="9"/>
  <c r="P8" i="9"/>
  <c r="P24" i="9"/>
  <c r="P32" i="9"/>
  <c r="P40" i="9"/>
  <c r="P47" i="9"/>
  <c r="P53" i="9"/>
  <c r="P70" i="9"/>
  <c r="P81" i="9"/>
  <c r="P86" i="9"/>
  <c r="P11" i="9"/>
  <c r="P19" i="9"/>
  <c r="P27" i="9"/>
  <c r="P35" i="9"/>
  <c r="P43" i="9"/>
  <c r="P50" i="9"/>
  <c r="P61" i="9"/>
  <c r="P67" i="9"/>
  <c r="P73" i="9"/>
  <c r="P80" i="9"/>
  <c r="P113" i="9"/>
  <c r="P89" i="9"/>
  <c r="P79" i="9"/>
  <c r="P63" i="9"/>
  <c r="P46" i="9"/>
  <c r="P15" i="9"/>
  <c r="P117" i="9"/>
  <c r="P108" i="9"/>
  <c r="P69" i="9"/>
  <c r="P60" i="9"/>
  <c r="P45" i="9"/>
  <c r="P34" i="9"/>
  <c r="P13" i="9"/>
  <c r="P49" i="9"/>
  <c r="P38" i="9"/>
  <c r="P116" i="9"/>
  <c r="P93" i="9"/>
  <c r="P59" i="9"/>
  <c r="P44" i="9"/>
  <c r="P33" i="9"/>
  <c r="P22" i="9"/>
  <c r="P120" i="9"/>
  <c r="P64" i="9"/>
  <c r="P106" i="9"/>
  <c r="P101" i="9"/>
  <c r="P92" i="9"/>
  <c r="P74" i="9"/>
  <c r="P66" i="9"/>
  <c r="P57" i="9"/>
  <c r="P52" i="9"/>
  <c r="P42" i="9"/>
  <c r="P31" i="9"/>
  <c r="P21" i="9"/>
  <c r="P10" i="9"/>
  <c r="M266" i="8" l="1"/>
  <c r="O260" i="8"/>
  <c r="O262" i="8" s="1"/>
  <c r="O266" i="8"/>
  <c r="O267" i="8" s="1"/>
  <c r="O268" i="8" s="1"/>
  <c r="O269" i="8" s="1"/>
  <c r="O270" i="8" s="1"/>
  <c r="O271" i="8" s="1"/>
  <c r="O272" i="8" s="1"/>
  <c r="M5" i="8"/>
  <c r="O5" i="8"/>
  <c r="O6" i="8" s="1"/>
  <c r="O7" i="8" s="1"/>
  <c r="O8" i="8" s="1"/>
  <c r="O9" i="8" s="1"/>
  <c r="O10" i="8" s="1"/>
  <c r="O11" i="8" s="1"/>
  <c r="O12" i="8" s="1"/>
  <c r="M234" i="8"/>
  <c r="O240" i="8"/>
  <c r="O241" i="8" s="1"/>
  <c r="O242" i="8" s="1"/>
  <c r="O243" i="8" s="1"/>
  <c r="O244" i="8" s="1"/>
  <c r="O245" i="8" s="1"/>
  <c r="O246" i="8" s="1"/>
  <c r="O247" i="8" s="1"/>
  <c r="O234" i="8"/>
  <c r="O235" i="8" s="1"/>
  <c r="O236" i="8" s="1"/>
  <c r="L18" i="9"/>
  <c r="L15" i="9"/>
  <c r="O273" i="8" l="1"/>
  <c r="O237" i="8"/>
  <c r="O239" i="8" s="1"/>
  <c r="O238" i="8"/>
  <c r="M359" i="8"/>
  <c r="M367" i="8" s="1"/>
  <c r="O359" i="8"/>
  <c r="O360" i="8" s="1"/>
  <c r="O417" i="8"/>
  <c r="M417" i="8"/>
  <c r="O333" i="8"/>
  <c r="M333" i="8"/>
  <c r="O328" i="8"/>
  <c r="O329" i="8" s="1"/>
  <c r="O330" i="8" s="1"/>
  <c r="O331" i="8" s="1"/>
  <c r="O285" i="8"/>
  <c r="O259" i="8"/>
  <c r="O261" i="8" s="1"/>
  <c r="R152" i="8"/>
  <c r="O152" i="8"/>
  <c r="O153" i="8" s="1"/>
  <c r="O154" i="8" s="1"/>
  <c r="O155" i="8" s="1"/>
  <c r="O156" i="8" s="1"/>
  <c r="M164" i="8"/>
  <c r="L125" i="8"/>
  <c r="M125" i="8" s="1"/>
  <c r="L121" i="8"/>
  <c r="M121" i="8" s="1"/>
  <c r="L118" i="8"/>
  <c r="M118" i="8" s="1"/>
  <c r="L117" i="8"/>
  <c r="N113" i="8"/>
  <c r="N451" i="8" s="1"/>
  <c r="O430" i="8"/>
  <c r="O435" i="8" s="1"/>
  <c r="M430" i="8"/>
  <c r="O393" i="8"/>
  <c r="O394" i="8" s="1"/>
  <c r="O395" i="8" s="1"/>
  <c r="O396" i="8" s="1"/>
  <c r="O397" i="8" s="1"/>
  <c r="O398" i="8" s="1"/>
  <c r="O399" i="8" s="1"/>
  <c r="O400" i="8" s="1"/>
  <c r="O383" i="8"/>
  <c r="O384" i="8" s="1"/>
  <c r="O385" i="8" s="1"/>
  <c r="O386" i="8" s="1"/>
  <c r="O387" i="8" s="1"/>
  <c r="O388" i="8" s="1"/>
  <c r="O389" i="8" s="1"/>
  <c r="O390" i="8" s="1"/>
  <c r="O391" i="8" s="1"/>
  <c r="O343" i="8"/>
  <c r="O344" i="8" s="1"/>
  <c r="O345" i="8" s="1"/>
  <c r="M343" i="8"/>
  <c r="M346" i="8" s="1"/>
  <c r="O103" i="8"/>
  <c r="O104" i="8" s="1"/>
  <c r="O105" i="8" s="1"/>
  <c r="O106" i="8" s="1"/>
  <c r="O107" i="8" s="1"/>
  <c r="O108" i="8" s="1"/>
  <c r="O109" i="8" s="1"/>
  <c r="O96" i="8"/>
  <c r="O299" i="8"/>
  <c r="O300" i="8" s="1"/>
  <c r="O303" i="8" s="1"/>
  <c r="O291" i="8"/>
  <c r="O292" i="8" s="1"/>
  <c r="O293" i="8" s="1"/>
  <c r="O294" i="8" s="1"/>
  <c r="O295" i="8" s="1"/>
  <c r="O296" i="8" s="1"/>
  <c r="O297" i="8" s="1"/>
  <c r="O298" i="8" s="1"/>
  <c r="M291" i="8"/>
  <c r="N308" i="15"/>
  <c r="N309" i="15" s="1"/>
  <c r="N310" i="15" s="1"/>
  <c r="L308" i="15"/>
  <c r="N307" i="15"/>
  <c r="L307" i="15"/>
  <c r="N302" i="15"/>
  <c r="N303" i="15" s="1"/>
  <c r="N304" i="15" s="1"/>
  <c r="N305" i="15" s="1"/>
  <c r="L302" i="15"/>
  <c r="N301" i="15"/>
  <c r="N300" i="15"/>
  <c r="N299" i="15"/>
  <c r="N294" i="15"/>
  <c r="N295" i="15" s="1"/>
  <c r="N296" i="15" s="1"/>
  <c r="N297" i="15" s="1"/>
  <c r="L293" i="15"/>
  <c r="P289" i="15"/>
  <c r="N289" i="15"/>
  <c r="N290" i="15" s="1"/>
  <c r="N291" i="15" s="1"/>
  <c r="L288" i="15"/>
  <c r="K288" i="15"/>
  <c r="L148" i="15"/>
  <c r="K127" i="15"/>
  <c r="K122" i="15"/>
  <c r="K117" i="15"/>
  <c r="K116" i="15"/>
  <c r="K114" i="15"/>
  <c r="M107" i="15"/>
  <c r="N107" i="15" s="1"/>
  <c r="P107" i="15" s="1"/>
  <c r="L107" i="15"/>
  <c r="N91" i="15"/>
  <c r="N90" i="15"/>
  <c r="L90" i="15"/>
  <c r="N86" i="15"/>
  <c r="N87" i="15" s="1"/>
  <c r="N88" i="15" s="1"/>
  <c r="N89" i="15" s="1"/>
  <c r="K86" i="15"/>
  <c r="L86" i="15" s="1"/>
  <c r="N81" i="15"/>
  <c r="N82" i="15" s="1"/>
  <c r="N83" i="15" s="1"/>
  <c r="N84" i="15" s="1"/>
  <c r="L81" i="15"/>
  <c r="N77" i="15"/>
  <c r="N78" i="15" s="1"/>
  <c r="N76" i="15"/>
  <c r="L76" i="15"/>
  <c r="N56" i="15"/>
  <c r="N57" i="15" s="1"/>
  <c r="N58" i="15" s="1"/>
  <c r="K55" i="15"/>
  <c r="L55" i="15" s="1"/>
  <c r="K46" i="15"/>
  <c r="L46" i="15" s="1"/>
  <c r="N43" i="15"/>
  <c r="N44" i="15" s="1"/>
  <c r="N45" i="15" s="1"/>
  <c r="N42" i="15"/>
  <c r="N38" i="15"/>
  <c r="N39" i="15" s="1"/>
  <c r="N40" i="15" s="1"/>
  <c r="N41" i="15" s="1"/>
  <c r="K38" i="15"/>
  <c r="L38" i="15" s="1"/>
  <c r="N26" i="15"/>
  <c r="N27" i="15" s="1"/>
  <c r="N25" i="15"/>
  <c r="N24" i="15"/>
  <c r="N19" i="15"/>
  <c r="N20" i="15" s="1"/>
  <c r="N21" i="15" s="1"/>
  <c r="N22" i="15" s="1"/>
  <c r="N23" i="15" s="1"/>
  <c r="L19" i="15"/>
  <c r="S311" i="15"/>
  <c r="AU308" i="15"/>
  <c r="AU309" i="15" s="1"/>
  <c r="AU310" i="15" s="1"/>
  <c r="AS308" i="15"/>
  <c r="AU307" i="15"/>
  <c r="AS307" i="15"/>
  <c r="S307" i="15"/>
  <c r="S306" i="15"/>
  <c r="AU302" i="15"/>
  <c r="AU303" i="15" s="1"/>
  <c r="AU304" i="15" s="1"/>
  <c r="AU305" i="15" s="1"/>
  <c r="AS302" i="15"/>
  <c r="AU299" i="15"/>
  <c r="AU300" i="15" s="1"/>
  <c r="AU301" i="15" s="1"/>
  <c r="S298" i="15"/>
  <c r="AU294" i="15"/>
  <c r="AU295" i="15" s="1"/>
  <c r="AU296" i="15" s="1"/>
  <c r="AU297" i="15" s="1"/>
  <c r="AS293" i="15"/>
  <c r="S293" i="15"/>
  <c r="S291" i="15"/>
  <c r="S290" i="15"/>
  <c r="AW289" i="15"/>
  <c r="AU289" i="15"/>
  <c r="AU290" i="15" s="1"/>
  <c r="AU291" i="15" s="1"/>
  <c r="S289" i="15"/>
  <c r="AR288" i="15"/>
  <c r="AS288" i="15" s="1"/>
  <c r="S288" i="15"/>
  <c r="S287" i="15"/>
  <c r="S274" i="15"/>
  <c r="S265" i="15"/>
  <c r="S251" i="15"/>
  <c r="S247" i="15"/>
  <c r="S243" i="15"/>
  <c r="S239" i="15"/>
  <c r="S235" i="15"/>
  <c r="S234" i="15"/>
  <c r="S225" i="15"/>
  <c r="S224" i="15"/>
  <c r="S223" i="15"/>
  <c r="S222" i="15"/>
  <c r="S220" i="15"/>
  <c r="S212" i="15"/>
  <c r="S205" i="15"/>
  <c r="S202" i="15"/>
  <c r="S198" i="15"/>
  <c r="S185" i="15"/>
  <c r="S181" i="15"/>
  <c r="S176" i="15"/>
  <c r="S153" i="15"/>
  <c r="S152" i="15"/>
  <c r="S150" i="15"/>
  <c r="AS148" i="15"/>
  <c r="S148" i="15"/>
  <c r="S146" i="15"/>
  <c r="S144" i="15"/>
  <c r="AR127" i="15"/>
  <c r="S127" i="15"/>
  <c r="AR122" i="15"/>
  <c r="S122" i="15"/>
  <c r="AR117" i="15"/>
  <c r="S117" i="15"/>
  <c r="AR116" i="15"/>
  <c r="S116" i="15"/>
  <c r="AR114" i="15"/>
  <c r="S114" i="15"/>
  <c r="AT107" i="15"/>
  <c r="AU107" i="15" s="1"/>
  <c r="AW107" i="15" s="1"/>
  <c r="S107" i="15"/>
  <c r="S105" i="15"/>
  <c r="S97" i="15"/>
  <c r="S94" i="15"/>
  <c r="S93" i="15"/>
  <c r="S91" i="15"/>
  <c r="AU90" i="15"/>
  <c r="AU91" i="15" s="1"/>
  <c r="AS90" i="15"/>
  <c r="S90" i="15"/>
  <c r="S89" i="15"/>
  <c r="S88" i="15"/>
  <c r="S87" i="15"/>
  <c r="AU86" i="15"/>
  <c r="AU87" i="15" s="1"/>
  <c r="AU88" i="15" s="1"/>
  <c r="AU89" i="15" s="1"/>
  <c r="AR86" i="15"/>
  <c r="AS86" i="15" s="1"/>
  <c r="S86" i="15"/>
  <c r="S84" i="15"/>
  <c r="S83" i="15"/>
  <c r="S82" i="15"/>
  <c r="AU81" i="15"/>
  <c r="AU82" i="15" s="1"/>
  <c r="AU83" i="15" s="1"/>
  <c r="AU84" i="15" s="1"/>
  <c r="AS81" i="15"/>
  <c r="S81" i="15"/>
  <c r="S79" i="15"/>
  <c r="AU76" i="15"/>
  <c r="AU77" i="15" s="1"/>
  <c r="AU78" i="15" s="1"/>
  <c r="AS76" i="15"/>
  <c r="S58" i="15"/>
  <c r="S57" i="15"/>
  <c r="AU56" i="15"/>
  <c r="AU57" i="15" s="1"/>
  <c r="AU58" i="15" s="1"/>
  <c r="S56" i="15"/>
  <c r="AR55" i="15"/>
  <c r="AS55" i="15" s="1"/>
  <c r="S55" i="15"/>
  <c r="S47" i="15"/>
  <c r="AR46" i="15"/>
  <c r="AS46" i="15" s="1"/>
  <c r="S46" i="15"/>
  <c r="S45" i="15"/>
  <c r="S44" i="15"/>
  <c r="S43" i="15"/>
  <c r="AU42" i="15"/>
  <c r="AU43" i="15" s="1"/>
  <c r="AU44" i="15" s="1"/>
  <c r="AU45" i="15" s="1"/>
  <c r="S42" i="15"/>
  <c r="S41" i="15"/>
  <c r="S40" i="15"/>
  <c r="S39" i="15"/>
  <c r="AU38" i="15"/>
  <c r="AU39" i="15" s="1"/>
  <c r="AU40" i="15" s="1"/>
  <c r="AU41" i="15" s="1"/>
  <c r="AR38" i="15"/>
  <c r="AS38" i="15" s="1"/>
  <c r="S38" i="15"/>
  <c r="S35" i="15"/>
  <c r="S33" i="15"/>
  <c r="S28" i="15"/>
  <c r="AU24" i="15"/>
  <c r="AU25" i="15" s="1"/>
  <c r="AU26" i="15" s="1"/>
  <c r="AU27" i="15" s="1"/>
  <c r="S23" i="15"/>
  <c r="S22" i="15"/>
  <c r="S21" i="15"/>
  <c r="AU19" i="15"/>
  <c r="AU20" i="15" s="1"/>
  <c r="AU21" i="15" s="1"/>
  <c r="AU22" i="15" s="1"/>
  <c r="AU23" i="15" s="1"/>
  <c r="AS19" i="15"/>
  <c r="O418" i="8" l="1"/>
  <c r="O419" i="8" s="1"/>
  <c r="O432" i="8"/>
  <c r="L451" i="8"/>
  <c r="N452" i="8" s="1"/>
  <c r="O97" i="8"/>
  <c r="O98" i="8" s="1"/>
  <c r="O99" i="8" s="1"/>
  <c r="O100" i="8" s="1"/>
  <c r="O101" i="8" s="1"/>
  <c r="O102" i="8" s="1"/>
  <c r="M113" i="8"/>
  <c r="O113" i="8"/>
  <c r="R113" i="8" s="1"/>
  <c r="O301" i="8"/>
  <c r="O304" i="8" s="1"/>
  <c r="O302" i="8"/>
  <c r="O286" i="8"/>
  <c r="O287" i="8"/>
  <c r="O290" i="8" s="1"/>
  <c r="O199" i="8"/>
  <c r="O200" i="8"/>
  <c r="M110" i="8"/>
  <c r="O361" i="8"/>
  <c r="O362" i="8" s="1"/>
  <c r="O363" i="8" s="1"/>
  <c r="O364" i="8" s="1"/>
  <c r="O365" i="8" s="1"/>
  <c r="O366" i="8" s="1"/>
  <c r="AS107" i="15"/>
  <c r="AM19" i="14"/>
  <c r="AM13" i="14"/>
  <c r="AM9" i="14"/>
  <c r="AM20" i="14"/>
  <c r="AK20" i="14"/>
  <c r="AK21" i="14" s="1"/>
  <c r="AK22" i="14" s="1"/>
  <c r="M451" i="8" l="1"/>
  <c r="O289" i="8"/>
  <c r="O288" i="8"/>
  <c r="S167" i="5" l="1"/>
  <c r="S168" i="5"/>
  <c r="S169" i="5"/>
  <c r="S166" i="5"/>
  <c r="J166" i="5" s="1"/>
  <c r="I167" i="5"/>
  <c r="I166" i="5"/>
  <c r="J167" i="5" l="1"/>
  <c r="I2" i="5"/>
  <c r="I4" i="6"/>
  <c r="I2" i="6"/>
  <c r="I4" i="5"/>
  <c r="H2" i="4"/>
  <c r="U19" i="3"/>
  <c r="U15" i="3"/>
  <c r="M4" i="3"/>
  <c r="M3" i="3"/>
  <c r="U11" i="3"/>
  <c r="M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tc={ABC3E7C9-80D0-4ECE-A1AD-FD3EDD7233BB}</author>
    <author>tc={6561E2F6-1249-4515-A06C-B8EC1792F0EA}</author>
    <author>Admin IT</author>
    <author>tc={194A8361-FE35-4B4A-8160-52D69ECB5852}</author>
  </authors>
  <commentList>
    <comment ref="W4" authorId="0" shapeId="0" xr:uid="{ABC3E7C9-80D0-4ECE-A1AD-FD3EDD7233B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@Admin IT tolong PIC IT ini isi dengan email ASRI PIC Nya</t>
      </text>
    </comment>
    <comment ref="X4" authorId="1" shapeId="0" xr:uid="{6561E2F6-1249-4515-A06C-B8EC1792F0E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@Admin IT mohon ini juga diisi dengan email dari PIC puchasingnya.</t>
      </text>
    </comment>
    <comment ref="L18" authorId="2" shapeId="0" xr:uid="{B53DD624-7FE8-49AE-BADD-9A8870759DF9}">
      <text>
        <r>
          <rPr>
            <b/>
            <sz val="9"/>
            <color indexed="81"/>
            <rFont val="Tahoma"/>
            <family val="2"/>
          </rPr>
          <t>Admin IT:</t>
        </r>
        <r>
          <rPr>
            <sz val="9"/>
            <color indexed="81"/>
            <rFont val="Tahoma"/>
            <family val="2"/>
          </rPr>
          <t xml:space="preserve">
+ mpp 365
</t>
        </r>
      </text>
    </comment>
    <comment ref="P32" authorId="2" shapeId="0" xr:uid="{7BC3F19B-C294-4057-BE50-2737B9AC2380}">
      <text>
        <r>
          <rPr>
            <b/>
            <sz val="9"/>
            <color indexed="81"/>
            <rFont val="Tahoma"/>
            <family val="2"/>
          </rPr>
          <t>Admin IT:</t>
        </r>
        <r>
          <rPr>
            <sz val="9"/>
            <color indexed="81"/>
            <rFont val="Tahoma"/>
            <family val="2"/>
          </rPr>
          <t xml:space="preserve">
dalam proses wpr, proses negosiasi sudah dilakukan dan sudah di approve oleh komite, selanjutnya menunggu proses rcp</t>
        </r>
      </text>
    </comment>
    <comment ref="P112" authorId="2" shapeId="0" xr:uid="{0CE2C68C-1D4E-4F43-86AF-662D3B95CD12}">
      <text>
        <r>
          <rPr>
            <b/>
            <sz val="9"/>
            <color indexed="81"/>
            <rFont val="Tahoma"/>
            <family val="2"/>
          </rPr>
          <t>Admin IT:</t>
        </r>
        <r>
          <rPr>
            <sz val="9"/>
            <color indexed="81"/>
            <rFont val="Tahoma"/>
            <family val="2"/>
          </rPr>
          <t xml:space="preserve">
dalam proses pengadaan</t>
        </r>
      </text>
    </comment>
    <comment ref="P115" authorId="2" shapeId="0" xr:uid="{49DB934C-4F7E-4A96-B5A8-A22842D9BDDD}">
      <text>
        <r>
          <rPr>
            <b/>
            <sz val="9"/>
            <color indexed="81"/>
            <rFont val="Tahoma"/>
            <family val="2"/>
          </rPr>
          <t>Admin IT:</t>
        </r>
        <r>
          <rPr>
            <sz val="9"/>
            <color indexed="81"/>
            <rFont val="Tahoma"/>
            <family val="2"/>
          </rPr>
          <t xml:space="preserve">
masih dalam proses renewal, belum negosiasi. Selain itu iom penunjukan juga di hold karena menunggu approval audit dari pak SY</t>
        </r>
      </text>
    </comment>
    <comment ref="L116" authorId="2" shapeId="0" xr:uid="{01E167F7-E15D-4F3E-9CE6-3BDB9E371261}">
      <text>
        <r>
          <rPr>
            <b/>
            <sz val="9"/>
            <color indexed="81"/>
            <rFont val="Tahoma"/>
            <family val="2"/>
          </rPr>
          <t>Admin IT:</t>
        </r>
        <r>
          <rPr>
            <sz val="9"/>
            <color indexed="81"/>
            <rFont val="Tahoma"/>
            <family val="2"/>
          </rPr>
          <t xml:space="preserve">
+ BUGDET MPP</t>
        </r>
      </text>
    </comment>
    <comment ref="P117" authorId="2" shapeId="0" xr:uid="{4B88EEEF-AF59-4E61-95D7-F61B8B28A6B7}">
      <text>
        <r>
          <rPr>
            <b/>
            <sz val="9"/>
            <color indexed="81"/>
            <rFont val="Tahoma"/>
            <family val="2"/>
          </rPr>
          <t>Admin IT:</t>
        </r>
        <r>
          <rPr>
            <sz val="9"/>
            <color indexed="81"/>
            <rFont val="Tahoma"/>
            <family val="2"/>
          </rPr>
          <t xml:space="preserve">
dalam tahap inject license, terkendala pembayaran office 365 yang masih dalam proses pembayaran (vendor belum ambil ba &amp; kirim invoice)</t>
        </r>
      </text>
    </comment>
    <comment ref="P120" authorId="2" shapeId="0" xr:uid="{67B9FE46-CADB-4E32-92C5-CF4E3DEC4A6A}">
      <text>
        <r>
          <rPr>
            <b/>
            <sz val="9"/>
            <color indexed="81"/>
            <rFont val="Tahoma"/>
            <family val="2"/>
          </rPr>
          <t>Admin IT:</t>
        </r>
        <r>
          <rPr>
            <sz val="9"/>
            <color indexed="81"/>
            <rFont val="Tahoma"/>
            <family val="2"/>
          </rPr>
          <t xml:space="preserve">
masih dalam proses wpr, iom penunjukan belum di sign, nunggu approval audit dari pak SY</t>
        </r>
      </text>
    </comment>
    <comment ref="P140" authorId="2" shapeId="0" xr:uid="{C4134811-4731-468C-9F93-CDEB56E905E7}">
      <text>
        <r>
          <rPr>
            <b/>
            <sz val="9"/>
            <color indexed="81"/>
            <rFont val="Tahoma"/>
            <family val="2"/>
          </rPr>
          <t>Admin IT:</t>
        </r>
        <r>
          <rPr>
            <sz val="9"/>
            <color indexed="81"/>
            <rFont val="Tahoma"/>
            <family val="2"/>
          </rPr>
          <t xml:space="preserve">
lihat di kolom note - AD</t>
        </r>
      </text>
    </comment>
    <comment ref="E144" authorId="3" shapeId="0" xr:uid="{194A8361-FE35-4B4A-8160-52D69ECB5852}">
      <text>
        <t xml:space="preserve">[Threaded comment]
Your version of Excel allows you to read this threaded comment; however, any edits to it will get removed if the file is opened in a newer version of Excel. Learn more: https://go.microsoft.com/fwlink/?linkid=870924
Comment:
    Pak Johnson : apakah bisa di kill off ? 
Pak Romi : Kalau mati license Cuma aktif satu, dan module aset nya mati, nama teknisi masih ada, tapi teknisi gak bisa log in. bisa log in barengan, tapi ada notif kalau ada multiple log in.
Pak johnson : apakah bisa di renewal partial per 3 bulan / 6 bulan ?
</t>
      </text>
    </comment>
    <comment ref="AF152" authorId="2" shapeId="0" xr:uid="{38E960B3-390E-4F94-87DE-4E28D4ECF1FB}">
      <text>
        <r>
          <rPr>
            <b/>
            <sz val="9"/>
            <color indexed="81"/>
            <rFont val="Tahoma"/>
            <family val="2"/>
          </rPr>
          <t>Admin IT:</t>
        </r>
        <r>
          <rPr>
            <sz val="9"/>
            <color indexed="81"/>
            <rFont val="Tahoma"/>
            <family val="2"/>
          </rPr>
          <t xml:space="preserve">
SPK HR</t>
        </r>
      </text>
    </comment>
    <comment ref="AF155" authorId="2" shapeId="0" xr:uid="{AF240C3E-263D-4249-BB35-B7D23EC1B03C}">
      <text>
        <r>
          <rPr>
            <b/>
            <sz val="9"/>
            <color indexed="81"/>
            <rFont val="Tahoma"/>
            <family val="2"/>
          </rPr>
          <t>Admin IT:</t>
        </r>
        <r>
          <rPr>
            <sz val="9"/>
            <color indexed="81"/>
            <rFont val="Tahoma"/>
            <family val="2"/>
          </rPr>
          <t xml:space="preserve">
SPK IT
budget cost 60 mio
</t>
        </r>
      </text>
    </comment>
    <comment ref="AF156" authorId="2" shapeId="0" xr:uid="{166DF38E-2B96-4D97-BE1C-FE60721EA9FA}">
      <text>
        <r>
          <rPr>
            <b/>
            <sz val="9"/>
            <color indexed="81"/>
            <rFont val="Tahoma"/>
            <family val="2"/>
          </rPr>
          <t>Admin IT:</t>
        </r>
        <r>
          <rPr>
            <sz val="9"/>
            <color indexed="81"/>
            <rFont val="Tahoma"/>
            <family val="2"/>
          </rPr>
          <t xml:space="preserve">
SPK IT
budget cost 60 mio
</t>
        </r>
      </text>
    </comment>
    <comment ref="AF157" authorId="2" shapeId="0" xr:uid="{2F9B215C-91CD-4043-89DC-A0ABA45B01E4}">
      <text>
        <r>
          <rPr>
            <b/>
            <sz val="9"/>
            <color indexed="81"/>
            <rFont val="Tahoma"/>
            <family val="2"/>
          </rPr>
          <t>Admin IT:</t>
        </r>
        <r>
          <rPr>
            <sz val="9"/>
            <color indexed="81"/>
            <rFont val="Tahoma"/>
            <family val="2"/>
          </rPr>
          <t xml:space="preserve">
SPK IT
budget cost 60 mio
</t>
        </r>
      </text>
    </comment>
    <comment ref="P158" authorId="2" shapeId="0" xr:uid="{6D08104F-ECCE-49D1-AB56-D058E2302703}">
      <text>
        <r>
          <rPr>
            <b/>
            <sz val="9"/>
            <color indexed="81"/>
            <rFont val="Tahoma"/>
            <family val="2"/>
          </rPr>
          <t>Admin IT:</t>
        </r>
        <r>
          <rPr>
            <sz val="9"/>
            <color indexed="81"/>
            <rFont val="Tahoma"/>
            <family val="2"/>
          </rPr>
          <t xml:space="preserve">
lihat note di kolom AD</t>
        </r>
      </text>
    </comment>
    <comment ref="L159" authorId="2" shapeId="0" xr:uid="{FB544273-4467-42E9-8E3E-EA4FE6C7E107}">
      <text>
        <r>
          <rPr>
            <b/>
            <sz val="9"/>
            <color indexed="81"/>
            <rFont val="Tahoma"/>
            <family val="2"/>
          </rPr>
          <t>Admin IT:</t>
        </r>
        <r>
          <rPr>
            <sz val="9"/>
            <color indexed="81"/>
            <rFont val="Tahoma"/>
            <family val="2"/>
          </rPr>
          <t xml:space="preserve">
reclassed to :
1. sunfish - maintenance
2. sunfish - purchase</t>
        </r>
      </text>
    </comment>
    <comment ref="L160" authorId="2" shapeId="0" xr:uid="{2E2F96A0-70B2-417B-A08D-01828FD100FA}">
      <text>
        <r>
          <rPr>
            <b/>
            <sz val="9"/>
            <color indexed="81"/>
            <rFont val="Tahoma"/>
            <family val="2"/>
          </rPr>
          <t>Admin IT:</t>
        </r>
        <r>
          <rPr>
            <sz val="9"/>
            <color indexed="81"/>
            <rFont val="Tahoma"/>
            <family val="2"/>
          </rPr>
          <t xml:space="preserve">
reclass from :
1. ERP : AWS SUBSCRIPTION</t>
        </r>
      </text>
    </comment>
    <comment ref="L161" authorId="2" shapeId="0" xr:uid="{F55DDC3A-C84D-4602-8C40-23520C074A83}">
      <text>
        <r>
          <rPr>
            <b/>
            <sz val="9"/>
            <color indexed="81"/>
            <rFont val="Tahoma"/>
            <family val="2"/>
          </rPr>
          <t>Admin IT:</t>
        </r>
        <r>
          <rPr>
            <sz val="9"/>
            <color indexed="81"/>
            <rFont val="Tahoma"/>
            <family val="2"/>
          </rPr>
          <t xml:space="preserve">
reclass from :
1. ERP : AWS SUBSCRIPTION</t>
        </r>
      </text>
    </comment>
    <comment ref="L163" authorId="2" shapeId="0" xr:uid="{9E514315-75E2-4BF3-8B34-73AA52840F92}">
      <text>
        <r>
          <rPr>
            <b/>
            <sz val="9"/>
            <color indexed="81"/>
            <rFont val="Tahoma"/>
            <family val="2"/>
          </rPr>
          <t>Admin IT:</t>
        </r>
        <r>
          <rPr>
            <sz val="9"/>
            <color indexed="81"/>
            <rFont val="Tahoma"/>
            <family val="2"/>
          </rPr>
          <t xml:space="preserve">
+ BUDGET MPP</t>
        </r>
      </text>
    </comment>
    <comment ref="E176" authorId="2" shapeId="0" xr:uid="{03997596-16BB-4C37-9878-179911496564}">
      <text>
        <r>
          <rPr>
            <b/>
            <sz val="9"/>
            <color indexed="81"/>
            <rFont val="Tahoma"/>
            <family val="2"/>
          </rPr>
          <t>Admin IT:</t>
        </r>
        <r>
          <rPr>
            <sz val="9"/>
            <color indexed="81"/>
            <rFont val="Tahoma"/>
            <family val="2"/>
          </rPr>
          <t xml:space="preserve">
tidak ada di budget yg di sign
</t>
        </r>
      </text>
    </comment>
    <comment ref="E178" authorId="2" shapeId="0" xr:uid="{923662DC-8E63-42E7-8F60-707AD7BBB481}">
      <text>
        <r>
          <rPr>
            <b/>
            <sz val="9"/>
            <color indexed="81"/>
            <rFont val="Tahoma"/>
            <family val="2"/>
          </rPr>
          <t>Admin IT:</t>
        </r>
        <r>
          <rPr>
            <sz val="9"/>
            <color indexed="81"/>
            <rFont val="Tahoma"/>
            <family val="2"/>
          </rPr>
          <t xml:space="preserve">
tidak ada pada budget yg di sign
</t>
        </r>
      </text>
    </comment>
    <comment ref="L179" authorId="2" shapeId="0" xr:uid="{DA5E23E0-01C9-458E-A498-4D28142ACF95}">
      <text>
        <r>
          <rPr>
            <b/>
            <sz val="9"/>
            <color indexed="81"/>
            <rFont val="Tahoma"/>
            <family val="2"/>
          </rPr>
          <t>Admin IT:</t>
        </r>
        <r>
          <rPr>
            <sz val="9"/>
            <color indexed="81"/>
            <rFont val="Tahoma"/>
            <family val="2"/>
          </rPr>
          <t xml:space="preserve">
152.300.657 pada budget yg sudah di sign</t>
        </r>
      </text>
    </comment>
    <comment ref="T206" authorId="2" shapeId="0" xr:uid="{DD0A7403-2C9C-4A84-BF28-05ED7B110CB6}">
      <text>
        <r>
          <rPr>
            <b/>
            <sz val="9"/>
            <color indexed="81"/>
            <rFont val="Tahoma"/>
            <family val="2"/>
          </rPr>
          <t>Admin IT:</t>
        </r>
        <r>
          <rPr>
            <sz val="9"/>
            <color indexed="81"/>
            <rFont val="Tahoma"/>
            <family val="2"/>
          </rPr>
          <t xml:space="preserve">
SPK BELUM DIKIRIM PURCHASING</t>
        </r>
      </text>
    </comment>
    <comment ref="K231" authorId="2" shapeId="0" xr:uid="{EFBE012D-CE9A-4F4A-AEF8-A4A299F33FFE}">
      <text>
        <r>
          <rPr>
            <b/>
            <sz val="9"/>
            <color indexed="81"/>
            <rFont val="Tahoma"/>
            <family val="2"/>
          </rPr>
          <t>Admin IT:</t>
        </r>
        <r>
          <rPr>
            <sz val="9"/>
            <color indexed="81"/>
            <rFont val="Tahoma"/>
            <family val="2"/>
          </rPr>
          <t xml:space="preserve">
+ dari budget O365 email &amp; Teams Rp. 2616000</t>
        </r>
      </text>
    </comment>
    <comment ref="L231" authorId="2" shapeId="0" xr:uid="{36FB3084-068E-4D7F-A098-C3A4BE1F14A3}">
      <text>
        <r>
          <rPr>
            <b/>
            <sz val="9"/>
            <color indexed="81"/>
            <rFont val="Tahoma"/>
            <family val="2"/>
          </rPr>
          <t>Admin IT:</t>
        </r>
        <r>
          <rPr>
            <sz val="9"/>
            <color indexed="81"/>
            <rFont val="Tahoma"/>
            <family val="2"/>
          </rPr>
          <t xml:space="preserve">
+ dari budget O365 email &amp; Teams Rp. 2616000</t>
        </r>
      </text>
    </comment>
    <comment ref="L279" authorId="2" shapeId="0" xr:uid="{6667712E-83C3-401F-9A39-77155FC5E368}">
      <text>
        <r>
          <rPr>
            <b/>
            <sz val="9"/>
            <color indexed="81"/>
            <rFont val="Tahoma"/>
            <family val="2"/>
          </rPr>
          <t>Admin IT:</t>
        </r>
        <r>
          <rPr>
            <sz val="9"/>
            <color indexed="81"/>
            <rFont val="Tahoma"/>
            <family val="2"/>
          </rPr>
          <t xml:space="preserve">
+ BUDGET MPP</t>
        </r>
      </text>
    </comment>
    <comment ref="AD306" authorId="2" shapeId="0" xr:uid="{390AA3D3-90A4-4B03-9F48-7A9B3607ACB4}">
      <text>
        <r>
          <rPr>
            <b/>
            <sz val="9"/>
            <color indexed="81"/>
            <rFont val="Tahoma"/>
            <family val="2"/>
          </rPr>
          <t>Admin IT:</t>
        </r>
        <r>
          <rPr>
            <sz val="9"/>
            <color indexed="81"/>
            <rFont val="Tahoma"/>
            <family val="2"/>
          </rPr>
          <t xml:space="preserve">
addendum nya sudah dirilis periode mei sd juli 2025</t>
        </r>
      </text>
    </comment>
    <comment ref="L319" authorId="2" shapeId="0" xr:uid="{5E06F0A9-8F63-41E4-ADA4-C9327C6D18C6}">
      <text>
        <r>
          <rPr>
            <b/>
            <sz val="9"/>
            <color indexed="81"/>
            <rFont val="Tahoma"/>
            <family val="2"/>
          </rPr>
          <t>Admin IT:</t>
        </r>
        <r>
          <rPr>
            <sz val="9"/>
            <color indexed="81"/>
            <rFont val="Tahoma"/>
            <family val="2"/>
          </rPr>
          <t xml:space="preserve">
+ BUDGET MPP + SPLIT CORP SC3</t>
        </r>
      </text>
    </comment>
    <comment ref="E352" authorId="2" shapeId="0" xr:uid="{B53366A6-8B2A-4201-ADFF-5E3B7722F83C}">
      <text>
        <r>
          <rPr>
            <b/>
            <sz val="9"/>
            <color indexed="81"/>
            <rFont val="Tahoma"/>
            <family val="2"/>
          </rPr>
          <t>Admin IT:</t>
        </r>
        <r>
          <rPr>
            <sz val="9"/>
            <color indexed="81"/>
            <rFont val="Tahoma"/>
            <family val="2"/>
          </rPr>
          <t xml:space="preserve">
pada budget full sign Rp. 9.574.862</t>
        </r>
      </text>
    </comment>
    <comment ref="E353" authorId="2" shapeId="0" xr:uid="{567D5117-131A-42A4-B60E-8C7B58EA0807}">
      <text>
        <r>
          <rPr>
            <b/>
            <sz val="9"/>
            <color indexed="81"/>
            <rFont val="Tahoma"/>
            <family val="2"/>
          </rPr>
          <t>Admin IT:</t>
        </r>
        <r>
          <rPr>
            <sz val="9"/>
            <color indexed="81"/>
            <rFont val="Tahoma"/>
            <family val="2"/>
          </rPr>
          <t xml:space="preserve">
Rp. 41.816.677 pada budget full sign
</t>
        </r>
      </text>
    </comment>
    <comment ref="K402" authorId="2" shapeId="0" xr:uid="{35F53A6B-AB32-44E8-BFE6-2B116B79C475}">
      <text>
        <r>
          <rPr>
            <b/>
            <sz val="9"/>
            <color indexed="81"/>
            <rFont val="Tahoma"/>
            <family val="2"/>
          </rPr>
          <t>Admin IT:</t>
        </r>
        <r>
          <rPr>
            <sz val="9"/>
            <color indexed="81"/>
            <rFont val="Tahoma"/>
            <family val="2"/>
          </rPr>
          <t xml:space="preserve">
+ BUDGET MPP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tc={0663951A-0D85-426E-BEAF-1FDBC24BF9BE}</author>
    <author>tc={AE21F8FE-605E-4E87-BAB2-F29D0674C664}</author>
  </authors>
  <commentList>
    <comment ref="V4" authorId="0" shapeId="0" xr:uid="{0663951A-0D85-426E-BEAF-1FDBC24BF9B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@Admin IT tolong PIC IT ini isi dengan email ASRI PIC Nya</t>
      </text>
    </comment>
    <comment ref="W4" authorId="1" shapeId="0" xr:uid="{AE21F8FE-605E-4E87-BAB2-F29D0674C664}">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@Admin IT mohon ini juga diisi dengan email dari PIC puchasingnya.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 IT</author>
    <author>tc={2C4FA3BC-5266-4A0F-BB66-F7D99CC63428}</author>
  </authors>
  <commentList>
    <comment ref="E19" authorId="0" shapeId="0" xr:uid="{A836AA2A-E4A8-403B-9A5C-021930F8AE58}">
      <text>
        <r>
          <rPr>
            <b/>
            <sz val="9"/>
            <color indexed="81"/>
            <rFont val="Tahoma"/>
            <family val="2"/>
          </rPr>
          <t>Admin IT:</t>
        </r>
        <r>
          <rPr>
            <sz val="9"/>
            <color indexed="81"/>
            <rFont val="Tahoma"/>
            <family val="2"/>
          </rPr>
          <t xml:space="preserve">
proses wpr hold, pengadaan by request (apabila ada device yg rusak)</t>
        </r>
      </text>
    </comment>
    <comment ref="E20" authorId="0" shapeId="0" xr:uid="{DE4E148E-F8B1-47BC-94C2-839DA7A83DBE}">
      <text>
        <r>
          <rPr>
            <b/>
            <sz val="9"/>
            <color indexed="81"/>
            <rFont val="Tahoma"/>
            <family val="2"/>
          </rPr>
          <t>Admin IT:</t>
        </r>
        <r>
          <rPr>
            <sz val="9"/>
            <color indexed="81"/>
            <rFont val="Tahoma"/>
            <family val="2"/>
          </rPr>
          <t xml:space="preserve">
proses wpr hold, pengadaan by request (apabila ada device yg rusak)</t>
        </r>
      </text>
    </comment>
    <comment ref="E30" authorId="0" shapeId="0" xr:uid="{0D1318D8-E560-4C51-A941-9FDB5AFB8B67}">
      <text>
        <r>
          <rPr>
            <b/>
            <sz val="9"/>
            <color indexed="81"/>
            <rFont val="Tahoma"/>
            <family val="2"/>
          </rPr>
          <t>Admin IT:</t>
        </r>
        <r>
          <rPr>
            <sz val="9"/>
            <color indexed="81"/>
            <rFont val="Tahoma"/>
            <family val="2"/>
          </rPr>
          <t xml:space="preserve">
untuk macbook pak DH</t>
        </r>
      </text>
    </comment>
    <comment ref="O30" authorId="0" shapeId="0" xr:uid="{2FDA77FB-39BD-457D-B830-F22DD7645502}">
      <text>
        <r>
          <rPr>
            <b/>
            <sz val="9"/>
            <color indexed="81"/>
            <rFont val="Tahoma"/>
            <family val="2"/>
          </rPr>
          <t>Admin IT:</t>
        </r>
        <r>
          <rPr>
            <sz val="9"/>
            <color indexed="81"/>
            <rFont val="Tahoma"/>
            <family val="2"/>
          </rPr>
          <t xml:space="preserve">
sedang ditanyakan siapa pic purchasing nya, untuk menanyakan proses pengadaannya</t>
        </r>
      </text>
    </comment>
    <comment ref="O31" authorId="0" shapeId="0" xr:uid="{2174F9D6-F1B8-4E09-988A-09DE05AD6AC3}">
      <text>
        <r>
          <rPr>
            <b/>
            <sz val="9"/>
            <color indexed="81"/>
            <rFont val="Tahoma"/>
            <family val="2"/>
          </rPr>
          <t>Admin IT:</t>
        </r>
        <r>
          <rPr>
            <sz val="9"/>
            <color indexed="81"/>
            <rFont val="Tahoma"/>
            <family val="2"/>
          </rPr>
          <t xml:space="preserve">
menunggu copy PO dari purchasing
</t>
        </r>
      </text>
    </comment>
    <comment ref="E33" authorId="1" shapeId="0" xr:uid="{2C4FA3BC-5266-4A0F-BB66-F7D99CC63428}">
      <text>
        <t>[Threaded comment]
Your version of Excel allows you to read this threaded comment; however, any edits to it will get removed if the file is opened in a newer version of Excel. Learn more: https://go.microsoft.com/fwlink/?linkid=870924
Comment:
    Budget untuk bu sarah</t>
      </text>
    </comment>
    <comment ref="E113" authorId="0" shapeId="0" xr:uid="{7D9DEA31-4A7B-466B-987C-0914B323EC19}">
      <text>
        <r>
          <rPr>
            <b/>
            <sz val="9"/>
            <color indexed="81"/>
            <rFont val="Tahoma"/>
            <family val="2"/>
          </rPr>
          <t>Admin IT:</t>
        </r>
        <r>
          <rPr>
            <sz val="9"/>
            <color indexed="81"/>
            <rFont val="Tahoma"/>
            <family val="2"/>
          </rPr>
          <t xml:space="preserve">
proposal proses approval BOD (Pak AHK)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B3640A-FC20-4882-AAFE-7F194D0BFBB2}" keepAlive="1" name="Query - V_PO_IT" description="Connection to the 'V_PO_IT' query in the workbook." type="5" refreshedVersion="8" background="1" saveData="1">
    <dbPr connection="Provider=Microsoft.Mashup.OleDb.1;Data Source=$Workbook$;Location=V_PO_IT;Extended Properties=&quot;&quot;" command="SELECT * FROM [V_PO_IT]"/>
  </connection>
  <connection id="2" xr16:uid="{A104FA80-438D-4570-9C94-D72989BD1CEC}" keepAlive="1" name="Query - V_SPKBAPP_IT" description="Connection to the 'V_SPKBAPP_IT' query in the workbook." type="5" refreshedVersion="0" background="1" saveData="1">
    <dbPr connection="Provider=Microsoft.Mashup.OleDb.1;Data Source=$Workbook$;Location=V_SPKBAPP_IT;Extended Properties=&quot;&quot;" command="SELECT * FROM [V_SPKBAPP_IT]"/>
  </connection>
  <connection id="3" xr16:uid="{DE169CB3-755F-4500-8932-6FAEF5DB3476}" keepAlive="1" name="Query - V_SPKBAPP_IT (2)" description="Connection to the 'V_SPKBAPP_IT (2)' query in the workbook." type="5" refreshedVersion="8" background="1" saveData="1">
    <dbPr connection="Provider=Microsoft.Mashup.OleDb.1;Data Source=$Workbook$;Location=&quot;V_SPKBAPP_IT (2)&quot;;Extended Properties=&quot;&quot;" command="SELECT * FROM [V_SPKBAPP_IT (2)]"/>
  </connection>
</connections>
</file>

<file path=xl/sharedStrings.xml><?xml version="1.0" encoding="utf-8"?>
<sst xmlns="http://schemas.openxmlformats.org/spreadsheetml/2006/main" count="47320" uniqueCount="5434">
  <si>
    <t>No</t>
  </si>
  <si>
    <t>COA</t>
  </si>
  <si>
    <t>Category Budget</t>
  </si>
  <si>
    <t>Kode Budget</t>
  </si>
  <si>
    <t>Keterangan</t>
  </si>
  <si>
    <t>Type</t>
  </si>
  <si>
    <t>Unit</t>
  </si>
  <si>
    <t>Qty</t>
  </si>
  <si>
    <t>Uom</t>
  </si>
  <si>
    <t>Harga Satuan</t>
  </si>
  <si>
    <t>Total</t>
  </si>
  <si>
    <t>April</t>
  </si>
  <si>
    <t>Mei</t>
  </si>
  <si>
    <t>Juni</t>
  </si>
  <si>
    <t>Juli</t>
  </si>
  <si>
    <t>Agustus</t>
  </si>
  <si>
    <t>September</t>
  </si>
  <si>
    <t>Oktober</t>
  </si>
  <si>
    <t>November</t>
  </si>
  <si>
    <t>Desember</t>
  </si>
  <si>
    <t>Remark</t>
  </si>
  <si>
    <t>xx</t>
  </si>
  <si>
    <t>Nama Dept</t>
  </si>
  <si>
    <t>NEW BUDGET (VS LY)</t>
  </si>
  <si>
    <t>Unit (Lokasi Kerja) : Execution</t>
  </si>
  <si>
    <t>TAG</t>
  </si>
  <si>
    <t>Januari</t>
  </si>
  <si>
    <t>Februari</t>
  </si>
  <si>
    <t>Maret</t>
  </si>
  <si>
    <t>Remaining</t>
  </si>
  <si>
    <t>WPR 1</t>
  </si>
  <si>
    <t>PERBAIKAN DAN PEMELIHARAAN</t>
  </si>
  <si>
    <t>SERVICE PERALATAN KANTOR</t>
  </si>
  <si>
    <t>ANNUAL MAINTENANCE CONTRACT WEB AND MOBILE APPS</t>
  </si>
  <si>
    <t>CINEMA</t>
  </si>
  <si>
    <t>FLIX SHQ</t>
  </si>
  <si>
    <t>Month</t>
  </si>
  <si>
    <t>INFORMATION TECHNOLOGY</t>
  </si>
  <si>
    <t>EXISTING</t>
  </si>
  <si>
    <t>SPAREPART , SERVICE &amp; MAINTENANCE</t>
  </si>
  <si>
    <t>PERIJINAN &amp; LISENSI</t>
  </si>
  <si>
    <t>PERIJINAN</t>
  </si>
  <si>
    <t>ANNUAL VISTA SYSTEM</t>
  </si>
  <si>
    <t>FLIX ASHTA</t>
  </si>
  <si>
    <t>VISTA</t>
  </si>
  <si>
    <t>FLIX GGP</t>
  </si>
  <si>
    <t>FLIX MOI</t>
  </si>
  <si>
    <t>FLIX PIK</t>
  </si>
  <si>
    <t>FLIX MJ</t>
  </si>
  <si>
    <t>AZURE CLOUD FOR WEBSITE AND APPS FLIX</t>
  </si>
  <si>
    <t>ERP : MICROSOFT GP MOBILE ASSET LICENSE</t>
  </si>
  <si>
    <t>CORP</t>
  </si>
  <si>
    <t>ASRI CORPORATE</t>
  </si>
  <si>
    <t>Year</t>
  </si>
  <si>
    <t xml:space="preserve">-   </t>
  </si>
  <si>
    <t>-</t>
  </si>
  <si>
    <t xml:space="preserve">#VALUE! </t>
  </si>
  <si>
    <t>JIRA PROJECT MANAGEMENT - STANDARD LICENSES @20 USERS</t>
  </si>
  <si>
    <t xml:space="preserve"> -   </t>
  </si>
  <si>
    <t xml:space="preserve">$2050/year; est forex 17,000=Rp. 35 mio/year </t>
  </si>
  <si>
    <t>NEW</t>
  </si>
  <si>
    <t>LICENSE ANTIVIRUS + SUPPORT</t>
  </si>
  <si>
    <t>POM</t>
  </si>
  <si>
    <t>DISTRICT 8</t>
  </si>
  <si>
    <t>KAP OFFICE</t>
  </si>
  <si>
    <t>MAINTENANCE (SERVER, CCTV, ACCESS CARD, , HARDWARE POS WEARNESS, MINI PC, LED)</t>
  </si>
  <si>
    <t>MAINTENANCE (SERVER, CCTV, ACCESS CARD, HARDWARE POS WEARNESS, MINI PC, LED)</t>
  </si>
  <si>
    <t>MENARA JAKARTA</t>
  </si>
  <si>
    <t>TAMAN ANGGREK RESIDENCE</t>
  </si>
  <si>
    <t>FATMAWATI CITY CENTER</t>
  </si>
  <si>
    <t>PR/ASR/1124/008</t>
  </si>
  <si>
    <t>Kaspersky Next Foundation 250 Unit</t>
  </si>
  <si>
    <t>PENDUKUNG ACCESSORIES PERANGKAT KERJA</t>
  </si>
  <si>
    <t>Layar, Mouse keyboard, Converter HDMI, Maintenance Box</t>
  </si>
  <si>
    <t>SMS OTP WEBSITE &amp; APPS FLIX</t>
  </si>
  <si>
    <t>SSL FLIXCINEMA.COM</t>
  </si>
  <si>
    <t>SUBSCRIBE WEB DOMAIN</t>
  </si>
  <si>
    <t>MEMBERS &amp; SUBSCRIPTION</t>
  </si>
  <si>
    <t>SUBSCRIBE WEB DOMAIN &amp; HOSTING MALLS</t>
  </si>
  <si>
    <t>ESTATE</t>
  </si>
  <si>
    <t>MALL</t>
  </si>
  <si>
    <t>ASHTA</t>
  </si>
  <si>
    <t>GRAND GALAXY PARK</t>
  </si>
  <si>
    <t>HUBLIFE</t>
  </si>
  <si>
    <t>PENGIRIMAN, TELEKOMUNIKASI DAN INTERNET</t>
  </si>
  <si>
    <t>INTERNET</t>
  </si>
  <si>
    <t>INTERNET SERVICE PROVIDER</t>
  </si>
  <si>
    <t>MALL OF INDONESIA</t>
  </si>
  <si>
    <t>PIK AVENUE</t>
  </si>
  <si>
    <t>LICENSE APPLICATION : CORELDRAW</t>
  </si>
  <si>
    <t>LICENSE EMAIL EXCHANGE ASG-SUNFISH</t>
  </si>
  <si>
    <t>LICENSE EMAIL EXCHANGE ASG-SUNFISH 2025 MAINTENANCE</t>
  </si>
  <si>
    <t>ERP : AWS SUBSCRIPTION</t>
  </si>
  <si>
    <t>LICENSE EMAIL EXCHANGE ASG-SUNFISH 2025 PURCHASE</t>
  </si>
  <si>
    <t>LICENSE MANAGE ENGINE (SDP,ENDPOINT + SUPPORT) - EXISTING 12 , ADD ON  8 TECHNICIAN (800 NODE) TOTAL 20 TECHNICIAN)</t>
  </si>
  <si>
    <t>annual on February 2024</t>
  </si>
  <si>
    <t>LICENSE MERAKI</t>
  </si>
  <si>
    <t>LICENSE MICROSOFT 365 EMS only</t>
  </si>
  <si>
    <t xml:space="preserve">- </t>
  </si>
  <si>
    <t>O365</t>
  </si>
  <si>
    <t xml:space="preserve"> #VALUE! </t>
  </si>
  <si>
    <t>ERP : ODOO SUBSCRIPTION FOR 3 YEARS USAGE (AKMA CHARGE : MGM FEE)</t>
  </si>
  <si>
    <t>ERP : ODOO ERP SYSTEM (AKMA CHARGE : MGM FEE)</t>
  </si>
  <si>
    <t>KAP LANGHAM RESIDENCES</t>
  </si>
  <si>
    <t>KAP APARTMENT</t>
  </si>
  <si>
    <t>takeout</t>
  </si>
  <si>
    <t>MANAGE SERVICE NETWORK</t>
  </si>
  <si>
    <t>POSTPONE to 2026</t>
  </si>
  <si>
    <t>Service PC/Laptop, printer, Cable UTP, FO, AP, CCTV</t>
  </si>
  <si>
    <t>SEWA PERANGKAT PRINTER / FOTOCOPY</t>
  </si>
  <si>
    <t>WPR/TAR/2411/0585</t>
  </si>
  <si>
    <t>Kerjasama Jasa Sewa / Pakai Mesin Fotocopy</t>
  </si>
  <si>
    <t>PR/MNJ/0225/013</t>
  </si>
  <si>
    <t>WPR/TAR/2411/0573</t>
  </si>
  <si>
    <t>Kontrak Internet Iforte 100 Mbps</t>
  </si>
  <si>
    <t>WPR/TAR/2502/0082</t>
  </si>
  <si>
    <t>Kunci M-Lock Access Door (Ruang Server)</t>
  </si>
  <si>
    <t>LICENSE MICROSOFT 365 EMS only-SPLIT CORP SC1</t>
  </si>
  <si>
    <t>ASRI MALL &amp; CINEMA</t>
  </si>
  <si>
    <t>tambahan</t>
  </si>
  <si>
    <t>LICENSE MICROSOFT 365 without EMS</t>
  </si>
  <si>
    <t>PRP/SHQ/0225/001</t>
  </si>
  <si>
    <t>Renewal 365 FLIX</t>
  </si>
  <si>
    <t>PR/MNJ/0425/027</t>
  </si>
  <si>
    <t>Renewal 365 MJ</t>
  </si>
  <si>
    <t>WPR/TAR/2505/0207</t>
  </si>
  <si>
    <t>Pengadaan Maintenance Box Printer EPSON L15150</t>
  </si>
  <si>
    <t>WPR/TAR/2502/0067</t>
  </si>
  <si>
    <t>Renewal 365 TARES</t>
  </si>
  <si>
    <t>BAMMS CRM</t>
  </si>
  <si>
    <t>4 TIMES INSTALLMENT (EACH YEAR)</t>
  </si>
  <si>
    <t>PRO/FCC/0225/014</t>
  </si>
  <si>
    <t>Renewal 365 FCC</t>
  </si>
  <si>
    <t>aktual 2023 28 juta</t>
  </si>
  <si>
    <t>PR/ASH/0225/009</t>
  </si>
  <si>
    <t>Renewal 365 ASHTA</t>
  </si>
  <si>
    <t>PRP/GGP/0225/467</t>
  </si>
  <si>
    <t>Renewal 365 GGP</t>
  </si>
  <si>
    <t>PR/HUB/0225/014</t>
  </si>
  <si>
    <t>Renewal 365 HUBLIFE</t>
  </si>
  <si>
    <t>PR/MOI/0225/018</t>
  </si>
  <si>
    <t>Renewal 365 MOI</t>
  </si>
  <si>
    <t>PRO/FCC/0225/015</t>
  </si>
  <si>
    <t>PRP/PIK/0225/012</t>
  </si>
  <si>
    <t>Renewal 365 PIK Avenue</t>
  </si>
  <si>
    <t>LICENSE MICROSOFT 365 without EMS -SPLIT CORP SC3</t>
  </si>
  <si>
    <t>PR/ASR/0225/002</t>
  </si>
  <si>
    <t>Renewal 365 ASRI</t>
  </si>
  <si>
    <t>PR/MOI/0425/005</t>
  </si>
  <si>
    <t>Renewal 365 ASRI - MOI</t>
  </si>
  <si>
    <t>PULSA KARYAWAN</t>
  </si>
  <si>
    <t>PULSA KARYAWAN GENERAL MANAGER @1</t>
  </si>
  <si>
    <t>PULSA KARYAWAN MANAGER @2 : JOHARI, VACANT</t>
  </si>
  <si>
    <t>PULSA KARYAWAN SENIOR MANAGER @1 : WUWANJIE</t>
  </si>
  <si>
    <t>PULSA KARYAWAN SPV @3</t>
  </si>
  <si>
    <t>PULSA KARYAWAN STAFF @8</t>
  </si>
  <si>
    <t>PENGIRIMAN DOKUMEN</t>
  </si>
  <si>
    <t>SEMINAR &amp; TRAINING</t>
  </si>
  <si>
    <t>SEMINAR AND TRAINING</t>
  </si>
  <si>
    <t>PERJALANAN DAN AKOMODASI</t>
  </si>
  <si>
    <t>TRANSPORT</t>
  </si>
  <si>
    <t>TRAVEL</t>
  </si>
  <si>
    <t>BIT BUCKET REPOSITORY ODOO @20 USERS</t>
  </si>
  <si>
    <t>ERP : MICROSOFT AEP GP</t>
  </si>
  <si>
    <t>LICENSE POWER BI PROFESSIONAL @ 18 USERS</t>
  </si>
  <si>
    <t>$10/month; est forex 17,000=Rp. 2 mio/user/year  ;Total 18 user:</t>
  </si>
  <si>
    <t>PR/ASR/0425/010</t>
  </si>
  <si>
    <t>Pengadaan License Power BI Pro</t>
  </si>
  <si>
    <t>HQ 6 : Fincon(dev), IT(dev), FA, BOD, Pak AK, All Manager</t>
  </si>
  <si>
    <t>Mal 6 : pika, moi, ggp, ashta, hublife, mj</t>
  </si>
  <si>
    <t>POM 4 : tares, fcc, district8, mj</t>
  </si>
  <si>
    <t>Retail 1 : Flix</t>
  </si>
  <si>
    <t>Hotel 1 : all hotel</t>
  </si>
  <si>
    <t>LICENSE PRTG + SUPPORT</t>
  </si>
  <si>
    <t>PR/ASR/0225/016</t>
  </si>
  <si>
    <t>Renewal PRTG 2025</t>
  </si>
  <si>
    <t>LICENSE SOPHOS + SUPPORT</t>
  </si>
  <si>
    <t>PR/MNJ/0225/017</t>
  </si>
  <si>
    <t>Renewal Sophos 2025</t>
  </si>
  <si>
    <t>ERP : MICROSOFT GP SUPPORT (ARTHA INFOTAMA)</t>
  </si>
  <si>
    <t>PRO/FCC/0225/021</t>
  </si>
  <si>
    <t>aktual 2023 36 juta</t>
  </si>
  <si>
    <t>Total 290.836.433 (amort 3 tahun : Agt 2025 - Agt 2028)</t>
  </si>
  <si>
    <t>per tgl 16 jan 25 diajukan kembali sebesar 96,945,477 / tahun</t>
  </si>
  <si>
    <t>LICENSES APLICATION</t>
  </si>
  <si>
    <t>LICENSES APPLICATION</t>
  </si>
  <si>
    <t>INNOVATION - Google Cloud Service</t>
  </si>
  <si>
    <t>ASRI LIVING SYSTEM SUPPORT</t>
  </si>
  <si>
    <t>PR/ASR/1124/015</t>
  </si>
  <si>
    <t xml:space="preserve">Kontrak Layanan GCP Service dan OCR Vertex - Datalabs </t>
  </si>
  <si>
    <t>Azure</t>
  </si>
  <si>
    <t>move to IT AZURE</t>
  </si>
  <si>
    <t>INNOVATION - Cloudflare Firewall</t>
  </si>
  <si>
    <t>INNOVATION - Domain asriliving</t>
  </si>
  <si>
    <t>INNOVATION - Reporting BI</t>
  </si>
  <si>
    <t>INNOVATION - OCR Glair (Sem1)</t>
  </si>
  <si>
    <t>PR/ASR/1124/016</t>
  </si>
  <si>
    <t xml:space="preserve">Kontrak Layanan OCR Receipt, e-KTP &amp; Passport – PT DMI (Glair) </t>
  </si>
  <si>
    <t>INNOVATION - Aplikasi Canva</t>
  </si>
  <si>
    <t>APLIKASI PENDUKUNG DEPT (ASRI LIVING)</t>
  </si>
  <si>
    <t>Aplikasi PandaDoc - Innovation</t>
  </si>
  <si>
    <t>Aplikasi PandaDoc - Operation (AnKA)</t>
  </si>
  <si>
    <t>INNOVATION - Aplikasi TypeForm</t>
  </si>
  <si>
    <t>INNOVATION - Aplikasi Zapier</t>
  </si>
  <si>
    <t>INNOVATION - Aplikasi Jetbrains Ultimate</t>
  </si>
  <si>
    <t>Aplikasi BitBucket Premium</t>
  </si>
  <si>
    <t>Aplikasi GitHub</t>
  </si>
  <si>
    <t>INNOVATION - Aplikasi Apple Store Subscription</t>
  </si>
  <si>
    <t>Capcut Pro Mobile Editing (Content Creator)</t>
  </si>
  <si>
    <t>APLIKASI PENDUKUNG DEPT (BRANDCOMM)</t>
  </si>
  <si>
    <t>Stock Vector freepik.com Premium</t>
  </si>
  <si>
    <t>Google &amp; Meta Ads for content Boost</t>
  </si>
  <si>
    <t>VSCO Premium</t>
  </si>
  <si>
    <t>Online Cloud Services</t>
  </si>
  <si>
    <t xml:space="preserve">INTERNET SERVICE PROVIDER </t>
  </si>
  <si>
    <t>DONASI DAN HIBURAN</t>
  </si>
  <si>
    <t>ENTERTAINTMENT</t>
  </si>
  <si>
    <t>ENTERTAINMENT</t>
  </si>
  <si>
    <t>Drop by IT take out)</t>
  </si>
  <si>
    <t>SEWA</t>
  </si>
  <si>
    <t>SEWA PERALATAN / KENDARAAN</t>
  </si>
  <si>
    <t>PR/ASR/1124/037</t>
  </si>
  <si>
    <t>PR/ASR/0924/015</t>
  </si>
  <si>
    <t>Jasa Service IT PT. ALFATECH - MAS</t>
  </si>
  <si>
    <t>PR/ASR/0924/016</t>
  </si>
  <si>
    <t>Jasa Service IT PT. MITRA SATU - MAS</t>
  </si>
  <si>
    <t>PR/ASR/0425/008</t>
  </si>
  <si>
    <t xml:space="preserve">Monitor + Mouse Untuk Project Improvement Director </t>
  </si>
  <si>
    <t>PERLENGKAPAN KANTOR</t>
  </si>
  <si>
    <t>ALAT TULIS KANTOR</t>
  </si>
  <si>
    <t>TEAM BOUNDING</t>
  </si>
  <si>
    <t>MEETING &amp; MEALS</t>
  </si>
  <si>
    <t>ZOOM @ 3 USER ACCOUNT</t>
  </si>
  <si>
    <t>REMOTE SUPPORT ANYDESK @ 20 TECHNICIAN</t>
  </si>
  <si>
    <t>current price $311/year expired on 30 nov 2024</t>
  </si>
  <si>
    <t>sebelumnya 11,520,000</t>
  </si>
  <si>
    <t>SSL MANAGE ENGINE</t>
  </si>
  <si>
    <t>sebelumnya di Nolkan</t>
  </si>
  <si>
    <t>LICENSES APPLICATION : 3DMAX</t>
  </si>
  <si>
    <t>Mos</t>
  </si>
  <si>
    <t>PERALATAN KANTOR UMUM LAINNYA</t>
  </si>
  <si>
    <t>Mobile : Samsung</t>
  </si>
  <si>
    <t>Pindahan dari CAPEX</t>
  </si>
  <si>
    <t>Scanner : Fujitsu</t>
  </si>
  <si>
    <t>Barcode Honeywell</t>
  </si>
  <si>
    <t>LICENSES APPLICATION : ADOBE ACROBAT PRO</t>
  </si>
  <si>
    <t>LICENSES APPLICATION : ADOBE CREATIVE CLOUD</t>
  </si>
  <si>
    <t>MENARA JAKARTA MALL</t>
  </si>
  <si>
    <t>Bu SH : Unbudgeted License Adobe Creative</t>
  </si>
  <si>
    <t>SEWA PERALATAN</t>
  </si>
  <si>
    <t>PR/ASH/1124/063</t>
  </si>
  <si>
    <t>PR/ASH/0724/015</t>
  </si>
  <si>
    <t>Material IT Juli 2024</t>
  </si>
  <si>
    <t>LICENSES APPLICATION : AUTOCAD</t>
  </si>
  <si>
    <t>*review user yang pakai siapa saja dan bisa sharing atau tidak?</t>
  </si>
  <si>
    <t>LICENSES APPLICATION : AUTOCAD LT</t>
  </si>
  <si>
    <t>LICENSES APPLICATION : BIM</t>
  </si>
  <si>
    <t>QTY : 6 pax</t>
  </si>
  <si>
    <t>PR/ASH/0125/017</t>
  </si>
  <si>
    <t>Jasa Pemasangan AC Ruang Server ASHTA</t>
  </si>
  <si>
    <t>PR/ASH/1124/018</t>
  </si>
  <si>
    <t>Perkerjaan Kabel FO &amp; LAN</t>
  </si>
  <si>
    <t>Total 77.197.325 (amort 3 tahun : Agt 2025 - Agt 2028)</t>
  </si>
  <si>
    <t>per tgl 16 jan 25 diajukan kembali sebesar 25,732,441 / tahun</t>
  </si>
  <si>
    <t>LICENSES APPLICATION : COREL DRAW</t>
  </si>
  <si>
    <t>QTY : 5 pax</t>
  </si>
  <si>
    <t>LICENSES APPLICATION : SHAREPOINT STORAGE 2.5 TB</t>
  </si>
  <si>
    <t>Additional Storage</t>
  </si>
  <si>
    <t>LICENSES APPLICATION : SKETCHUP</t>
  </si>
  <si>
    <t>LICENSES APPLICATION : SKETCHUP PRO</t>
  </si>
  <si>
    <t>LICENSES APPLICATION : VISIO</t>
  </si>
  <si>
    <t>QTY : 7 pax</t>
  </si>
  <si>
    <t>PRP/GGP/0225/485</t>
  </si>
  <si>
    <t>LICENSES SOPHOS + SUPPORT</t>
  </si>
  <si>
    <t>MPP 2025 (HR EST) : LICENSE ANTIVIRUS + SUPPORT</t>
  </si>
  <si>
    <t>Request MPP FA 2 PAX ; Operation 0 PAX</t>
  </si>
  <si>
    <t>Total 86.173.758 (amort 3 tahun : Agt 2025 - Agt 2028)</t>
  </si>
  <si>
    <t>per tgl 16 jan 25 diajukan kembali sebesar 28,724,586 / tahun</t>
  </si>
  <si>
    <t>Rp. 426.000 X 1 PAX (sesuai info Pak Raymond &amp; Pak Ricky D 7 dec 2024)</t>
  </si>
  <si>
    <t>Printer A4</t>
  </si>
  <si>
    <t>Operational</t>
  </si>
  <si>
    <t>Center Experience (1)</t>
  </si>
  <si>
    <t>INNOVATION - Aplikasi Sleekflow (Chatbot)</t>
  </si>
  <si>
    <t>PR/ASR/1124/036</t>
  </si>
  <si>
    <t>Kontrak Layanan Virtual Assistant (Chatbot)</t>
  </si>
  <si>
    <t>AWS CLOUD SERVICE (Migrate onprem server to cloud)</t>
  </si>
  <si>
    <t>PR/ASR/1124/011</t>
  </si>
  <si>
    <t>Migration ASRI Server OnPremise to AWS Cloud</t>
  </si>
  <si>
    <t>JASA PROFESIONAL</t>
  </si>
  <si>
    <t>JASA PROFFESIONAL</t>
  </si>
  <si>
    <t>Google GCP Architectural Support (Consultant)</t>
  </si>
  <si>
    <t>RESEARCH &amp; DEVELOPMENT</t>
  </si>
  <si>
    <t>Rp. 426.000 X 5 PAX (sesuai info Pak Raymond &amp; Pak Ricky D 18 nov 2024)</t>
  </si>
  <si>
    <t>SEWA / SERVICE CHARGE GEDUNG / LAHAN</t>
  </si>
  <si>
    <t>MANAGE SERVICE EDC</t>
  </si>
  <si>
    <t>Bulan</t>
  </si>
  <si>
    <t>INNOVATION - OCR Google Vertex (Sem2)</t>
  </si>
  <si>
    <t>Research Google Vertex &amp; Big Query</t>
  </si>
  <si>
    <t>MPP 2025 (HR EST) : LICENSE MANAGE ENGINE</t>
  </si>
  <si>
    <t>MANAGE ENGINE</t>
  </si>
  <si>
    <t>Takeout</t>
  </si>
  <si>
    <t>PR/HUB/0225/028</t>
  </si>
  <si>
    <t>PR/HUB/0724/017</t>
  </si>
  <si>
    <t>Rp. 7.813 X 12 X 1 PAX (sesuai info Pak Michael &amp; Pak Ricky D 7 dec 2024)</t>
  </si>
  <si>
    <t>Rp. 7.813 X 12 X 5 PAX (sesuai info Pak Raymond &amp; Pak Ricky D 18 nov 2024)</t>
  </si>
  <si>
    <t>per tgl 16 jan 25 diajukan kembali sebesar 14,362,293 / tahun</t>
  </si>
  <si>
    <t>PR/ASR/0425/001</t>
  </si>
  <si>
    <t>Renewal 365 ASRI - ASRI HQ</t>
  </si>
  <si>
    <t>PR/MOI/1124/038</t>
  </si>
  <si>
    <t>Renewal Kontrak Internet Victory 100 Mbps</t>
  </si>
  <si>
    <t>PR/MOI/0425/022</t>
  </si>
  <si>
    <t>Renewal Kontrak Circle One MOI 200 Mbps</t>
  </si>
  <si>
    <t>PR/MOI/0225/045</t>
  </si>
  <si>
    <t>SEWA LOKASI (LAHAN) PENGUAT SIGNAL MOI 5 YEARS</t>
  </si>
  <si>
    <t>Periode 1 Maret 2025 - 28 Februari 2030</t>
  </si>
  <si>
    <t>Pindah ke LSE</t>
  </si>
  <si>
    <t>MPP 2025 (HR EST) : LICENSE O365 EMAIL &amp; TEAMS</t>
  </si>
  <si>
    <t>Total 215.434.395 (amort 3 tahun : Agt 2025 - Agt 2028)</t>
  </si>
  <si>
    <t>per tgl 16 jan 25 diajukan kembali sebesar 71,811,465 / tahun</t>
  </si>
  <si>
    <t>Rp. 186.270 X 1 PAX (sesuai info Pak Michael &amp; Pak Ricky D 7 dec 2024)</t>
  </si>
  <si>
    <t>MIGRATION O365 @ 12 DOMAIN (ONE TIME)</t>
  </si>
  <si>
    <t>Drop by IT - 15 Jan 2025</t>
  </si>
  <si>
    <t>DATAWAREHOUSE : AWS CLOUD REDSHIFT</t>
  </si>
  <si>
    <t>Total 1.946.237.040 (setahun)</t>
  </si>
  <si>
    <t>DATAWAREHOUSE : AWS CLOUD MANAGE SERVICES</t>
  </si>
  <si>
    <t>Rp. 186.270 X 5 PAX (sesuai info Pak Raymond &amp; Pak Ricky D 18 nov 2024)</t>
  </si>
  <si>
    <t>PULSA KARYAWAN SPV @1 : HARDI</t>
  </si>
  <si>
    <t>MALL OF INDONESIA - LSE</t>
  </si>
  <si>
    <t>PR/MJS/1024/007</t>
  </si>
  <si>
    <t>Penyewaan Lahan Pemasangan Alat Penguat Sinyal MOI</t>
  </si>
  <si>
    <t>MPP 2025 (HR EST) : LICENSE O365 EMS</t>
  </si>
  <si>
    <t xml:space="preserve"> - </t>
  </si>
  <si>
    <t>Rp. 152.955 X 1 PAX (sesuai info Pak Raymond &amp; Pak Ricky D 7 dec 2024)</t>
  </si>
  <si>
    <t>PRP/PIK/0225/030</t>
  </si>
  <si>
    <t>PRP/PIK/0924/056</t>
  </si>
  <si>
    <t>Jasa Service IT PT. ALFATECH - MAP</t>
  </si>
  <si>
    <t>Rp. 152.955 X 5 PAX (sesuai info Pak Raymond &amp; Pak Ricky D 18 nov 2024)</t>
  </si>
  <si>
    <t>PRP/PIK/0924/057</t>
  </si>
  <si>
    <t>Jasa Service IT PT. MITRA SATU - MAP</t>
  </si>
  <si>
    <t>Total 127.45.350 (amort 3 tahun : Agt 2025 - Agt 2028)</t>
  </si>
  <si>
    <t>per tgl 16 jan 25 diajukan kembali sebesar 42,488,450 / tahun</t>
  </si>
  <si>
    <t>PULSA KARYAWAN MANAGER @1 : CANDRA</t>
  </si>
  <si>
    <t>ERP : MICROSOFT AZURE CLOUD GP</t>
  </si>
  <si>
    <t>OPEX :</t>
  </si>
  <si>
    <t>IT SUPPORT AND APPLICATION</t>
  </si>
  <si>
    <t>Menyetujui,</t>
  </si>
  <si>
    <t>Dominggo Aritonang</t>
  </si>
  <si>
    <t>Veri Setiady</t>
  </si>
  <si>
    <t xml:space="preserve">                  Herman Cahyadi</t>
  </si>
  <si>
    <t>Alexander H.Kusuma</t>
  </si>
  <si>
    <t>Senior Manager F&amp;A</t>
  </si>
  <si>
    <t>COO ASRI</t>
  </si>
  <si>
    <t xml:space="preserve">                   CFO ASRI</t>
  </si>
  <si>
    <t>CEO ASRI</t>
  </si>
  <si>
    <t>Nopember</t>
  </si>
  <si>
    <t>xxx</t>
  </si>
  <si>
    <t>CEK</t>
  </si>
  <si>
    <t>NOTE2</t>
  </si>
  <si>
    <t>DESKRIPSI</t>
  </si>
  <si>
    <t>EQP 4Y</t>
  </si>
  <si>
    <t>EQUIPMENT 4 YEARS</t>
  </si>
  <si>
    <t>BATERAI UPS</t>
  </si>
  <si>
    <t>LOT</t>
  </si>
  <si>
    <t>CCTV</t>
  </si>
  <si>
    <t>Lot</t>
  </si>
  <si>
    <t>DEVELOPMENT SOFTWARE APPS &amp; WEB FLIX CINEMA</t>
  </si>
  <si>
    <t>MINI PC INTEL NUC 7 CORE I5</t>
  </si>
  <si>
    <t xml:space="preserve">MONITOR SIGNAGE 43 INCH </t>
  </si>
  <si>
    <t>BACKUP</t>
  </si>
  <si>
    <t>MONITOR SIGNAGE 50 INCH</t>
  </si>
  <si>
    <t>MONITOR SIGNAGE 49 INCH</t>
  </si>
  <si>
    <t>MONITOR SIGNAGE 55 INCH</t>
  </si>
  <si>
    <t>PERGANTIAN UNIT</t>
  </si>
  <si>
    <t>Laptop : i5</t>
  </si>
  <si>
    <t>UNIT</t>
  </si>
  <si>
    <t>VIDEOTRON</t>
  </si>
  <si>
    <t>PC / Laptop / TAB</t>
  </si>
  <si>
    <t>Laptop : i5 MPP 2025</t>
  </si>
  <si>
    <t>PC FOR OFFICE</t>
  </si>
  <si>
    <t>POS WEARNESS FULL SET</t>
  </si>
  <si>
    <t>PC / Laptop / TAB MPP 2025 MULTIMEDIA</t>
  </si>
  <si>
    <t>CCTV &amp; AI CCTV</t>
  </si>
  <si>
    <t>SOPHOS CAPEX XGS4500</t>
  </si>
  <si>
    <t>CORE SWITCH ARUBA</t>
  </si>
  <si>
    <t>ACESS POINT ARUBA</t>
  </si>
  <si>
    <t>SECURITY EMAIL GATEWAY</t>
  </si>
  <si>
    <t>LANGHAM RESIDENCES</t>
  </si>
  <si>
    <t>PR/ASH/0425/016</t>
  </si>
  <si>
    <t>Pengadaan Laptop Quater 1 - ASHTA</t>
  </si>
  <si>
    <t xml:space="preserve"> </t>
  </si>
  <si>
    <t>Switch Core Module for Office POM Tares (Server Room)</t>
  </si>
  <si>
    <t>DISTRIBUTION SWITCH ARUBA</t>
  </si>
  <si>
    <t>Distribution Switch for Office POM Taresv (eng (1), Server room (2), finance &amp; hrd (1), backup)</t>
  </si>
  <si>
    <t>ACCESS POINT ARUBA</t>
  </si>
  <si>
    <t>Access Point (engineering(1),  POM Office(5), backup)</t>
  </si>
  <si>
    <t>CYBER SECURITY TOOLS</t>
  </si>
  <si>
    <t xml:space="preserve">Monitoring Cyber Security Tools and detection </t>
  </si>
  <si>
    <t>NETWORK ASSESMENT</t>
  </si>
  <si>
    <t>Network assesment</t>
  </si>
  <si>
    <t>PR/ASR/0425/011</t>
  </si>
  <si>
    <t>Pengadaan Laptop Quarter 1 - ASRI Corp</t>
  </si>
  <si>
    <t>PC / Laptop / TAB MPP 2025</t>
  </si>
  <si>
    <t>PRP/GGP/0525/607</t>
  </si>
  <si>
    <t>Pengadaan Laptop Quarter 1 - GGP Revisi 1</t>
  </si>
  <si>
    <t>64 CAM + 36 CAM MEP</t>
  </si>
  <si>
    <t>Access Door</t>
  </si>
  <si>
    <t>9 AD</t>
  </si>
  <si>
    <t>PR/MNJ/0525/002</t>
  </si>
  <si>
    <t>Akses Door - Barang &amp; Jasa Pemasangan</t>
  </si>
  <si>
    <t>PR/HUB/0425/010</t>
  </si>
  <si>
    <t>Pengadaan Laptop Quater 1 - HUBLIFE</t>
  </si>
  <si>
    <t>13 CAM</t>
  </si>
  <si>
    <t>Switch Core Aruba 6300(JL664A)Office Mall Ashta (Server Room)</t>
  </si>
  <si>
    <t>Distribution Switch for Office Mall Ashta (engineering, cmo, new office, server room, backup)</t>
  </si>
  <si>
    <t>Access Point (engineering, cmo, new office, control room, backup)</t>
  </si>
  <si>
    <t>MOVING CMO TO TREASURY</t>
  </si>
  <si>
    <t>Infrastructure Moving Office CMO to Treasury (Fiber Optik and LAN)</t>
  </si>
  <si>
    <t>Network Assesment</t>
  </si>
  <si>
    <t>RFID</t>
  </si>
  <si>
    <t>15 CAM AI</t>
  </si>
  <si>
    <t>Baterai UPS ruangan server dan ruangan shaft mall</t>
  </si>
  <si>
    <t>perubahan data laptop</t>
  </si>
  <si>
    <t>PR/MOI/0425/014</t>
  </si>
  <si>
    <t>Pengadaan Laptop Quater 1 - MOI</t>
  </si>
  <si>
    <t>PRP/PIK/0425/022</t>
  </si>
  <si>
    <t>Pengadaan Laptop Quater 1 - PIK</t>
  </si>
  <si>
    <t>MPP FROM HR COMBEN</t>
  </si>
  <si>
    <t>Printer A3</t>
  </si>
  <si>
    <t>Marcomm</t>
  </si>
  <si>
    <t>Data MPP 8 PAX info by Pak Michael &amp; Pak Ricky Darius 7 dec 2024 (butuh laptop baru hanya Chief HSE 1 pax)</t>
  </si>
  <si>
    <t>Distribution Switch for Office ASGO</t>
  </si>
  <si>
    <t>Access Point for Office ASGO</t>
  </si>
  <si>
    <t>INNOVATION - MOBILE DEVICE</t>
  </si>
  <si>
    <t>ASRI LIVING : Samsung &amp; Iphone Mobile Device</t>
  </si>
  <si>
    <t>INNOVATION : SCAN SNAP</t>
  </si>
  <si>
    <t>Data MPP 5 PAX info by Pak Raymond &amp; Pak Ricky Darius 18 nov 2024</t>
  </si>
  <si>
    <t>PR/ASR/0425/012</t>
  </si>
  <si>
    <t>Pengadaan Laptop Quarter 1 - MALL HQ</t>
  </si>
  <si>
    <t>ASRI LIVING : BARCODE SCANNER</t>
  </si>
  <si>
    <t>Fujitsu ScanSnap iX100 Scanner (8), Barcode Scanner Honeywell HF600 (6)</t>
  </si>
  <si>
    <t>Baterai UPS ruangan Server</t>
  </si>
  <si>
    <t>MIGRATION : SERVER ON PREMISE - MICROSOFT GP</t>
  </si>
  <si>
    <t>MIGRATION : FEE</t>
  </si>
  <si>
    <t>Mobile : Iphone</t>
  </si>
  <si>
    <t>Switch Core Module for Office Mall GGP (Server Room)</t>
  </si>
  <si>
    <t>Distribution Switch for Office Mall GGP (engineering, cmo,  backup)</t>
  </si>
  <si>
    <t>Access Point (engineering, cmo, control room, backup)</t>
  </si>
  <si>
    <t>PRP/GGP/1124/317</t>
  </si>
  <si>
    <t>Pengadaan Batrai UPS GGP</t>
  </si>
  <si>
    <t>71 CAM</t>
  </si>
  <si>
    <t>Laptop : i7</t>
  </si>
  <si>
    <t>PR/ASR/0425/006</t>
  </si>
  <si>
    <t xml:space="preserve">Laptop Untuk Project Improvement Director </t>
  </si>
  <si>
    <t>Laptop : i7 , VGA</t>
  </si>
  <si>
    <t>SECURITY NETWORK SYSTEM</t>
  </si>
  <si>
    <t>Switch Core Module for Office Mall HL (Server Room)</t>
  </si>
  <si>
    <t>Distribution Switch for Office Mall HL (engineering, cmo, control room backup)</t>
  </si>
  <si>
    <t>Access Point (engineering, cmo, marcomm, control room, backup)</t>
  </si>
  <si>
    <t>10 CAM</t>
  </si>
  <si>
    <t>PR/HUB/1124/030</t>
  </si>
  <si>
    <t>Pengadaan CCTV Ruang Server HUBLIFE</t>
  </si>
  <si>
    <t>Printer ID Card</t>
  </si>
  <si>
    <t>Printer Sticker</t>
  </si>
  <si>
    <t>Laptop : i7, VGA  MPP 2025 MULTIMEDIA</t>
  </si>
  <si>
    <t>Switch Core Module for Office Mall MOI (Server Room)</t>
  </si>
  <si>
    <t>Distribution Switch for Office Mall MOI (eng (1), Server room (4), pom B(2), control room (1), dotonbori (1), f&amp;b(1), backup)</t>
  </si>
  <si>
    <t>Access Point (engineering, CMO, pom a (2), pom b (2), r.training, control room,  backup)</t>
  </si>
  <si>
    <t>245 CAM</t>
  </si>
  <si>
    <t>FIREWALL SOPHOS</t>
  </si>
  <si>
    <t xml:space="preserve"> Firewall Sophos For Mall; CARRY OVER 2024</t>
  </si>
  <si>
    <t>PR/MOI/1124/017</t>
  </si>
  <si>
    <t>Renewal License Dan Upgrade Sophos MOI 2024</t>
  </si>
  <si>
    <t>BACKBONE INFRASTRUKTUR CCTV MALL</t>
  </si>
  <si>
    <t>Backbone Infrastruktur CCTV MOI</t>
  </si>
  <si>
    <t>AC Ruangan SERVER MOI</t>
  </si>
  <si>
    <t>Ruangan ISP dan Ruangan Server MOI</t>
  </si>
  <si>
    <t>Projector</t>
  </si>
  <si>
    <t>HR</t>
  </si>
  <si>
    <t>Distribution Switch for Office Mall PIK (eng (2), Server room (2), control room (1), backup)</t>
  </si>
  <si>
    <t>Access Point (engineering (2), CMO(2), control room(1),  backup)</t>
  </si>
  <si>
    <t>22 CAM AI, 20 CAM RUSAK</t>
  </si>
  <si>
    <t>PRP/PIK/1124/050</t>
  </si>
  <si>
    <t>Pengadaan CCTV Ruang Server PIK</t>
  </si>
  <si>
    <t>Marcomm, TR</t>
  </si>
  <si>
    <t>Laptop : Macbook</t>
  </si>
  <si>
    <t>TOTAL</t>
  </si>
  <si>
    <t>.</t>
  </si>
  <si>
    <t>\</t>
  </si>
  <si>
    <t>Herman Cahyadi</t>
  </si>
  <si>
    <t xml:space="preserve">      Alexander H.Kusuma</t>
  </si>
  <si>
    <t>CFO ASRI</t>
  </si>
  <si>
    <t xml:space="preserve">               CEO ASRI</t>
  </si>
  <si>
    <t>Details for Sum of TOTAL BUDGET - UNIT: ASRI CORPORATE, TYPE2: CORP</t>
  </si>
  <si>
    <t>TYPE</t>
  </si>
  <si>
    <t>CATEGORY BUDGET</t>
  </si>
  <si>
    <t>KODE BUDGET</t>
  </si>
  <si>
    <t>KETERANGAN</t>
  </si>
  <si>
    <t>Tgl EXP Kontrak</t>
  </si>
  <si>
    <t>TYPE2</t>
  </si>
  <si>
    <t>QTY</t>
  </si>
  <si>
    <t>UOM</t>
  </si>
  <si>
    <t>HARGA SATUAN</t>
  </si>
  <si>
    <t>TOTAL BUDGET</t>
  </si>
  <si>
    <t>Column1</t>
  </si>
  <si>
    <t>OPEX</t>
  </si>
  <si>
    <t>Row Labels</t>
  </si>
  <si>
    <t>Sum of TOTAL BUDGET</t>
  </si>
  <si>
    <t>LOOKUP</t>
  </si>
  <si>
    <t>COMPARE</t>
  </si>
  <si>
    <t>Diff</t>
  </si>
  <si>
    <t>STATUS</t>
  </si>
  <si>
    <t>OK</t>
  </si>
  <si>
    <t>(blank)</t>
  </si>
  <si>
    <t>Grand Total</t>
  </si>
  <si>
    <t>CAPEX</t>
  </si>
  <si>
    <t>DISTRICT 8 - Estate</t>
  </si>
  <si>
    <t>DISTRICT 8 - KAP Apartment</t>
  </si>
  <si>
    <t>DISTRICT 8 - KAP Office</t>
  </si>
  <si>
    <t>DISTRICT 8 - Langham Residence</t>
  </si>
  <si>
    <t>MENARA JAKARTA APARTMENT</t>
  </si>
  <si>
    <t>ANALYZE OPEX</t>
  </si>
  <si>
    <t>TIMEGONE</t>
  </si>
  <si>
    <t>ANALYZE CAPEX</t>
  </si>
  <si>
    <t>(Multiple Items)</t>
  </si>
  <si>
    <t>Values</t>
  </si>
  <si>
    <t>BUSINESS TYPE</t>
  </si>
  <si>
    <t xml:space="preserve">Nilai Kontrak vs Budget (%) </t>
  </si>
  <si>
    <t xml:space="preserve">Nilai Bayar vs Budget (%) </t>
  </si>
  <si>
    <t xml:space="preserve">Nilai Bayar vs Nilai Kontrak (%) </t>
  </si>
  <si>
    <t>Sum of Nilai BAPP</t>
  </si>
  <si>
    <t xml:space="preserve">Nilai BAPP VS Budget (%) </t>
  </si>
  <si>
    <t>CINEMA Total</t>
  </si>
  <si>
    <t>CORP Total</t>
  </si>
  <si>
    <t>MALL Total</t>
  </si>
  <si>
    <t>POM Total</t>
  </si>
  <si>
    <t>DISTRICT 8 - Apartment</t>
  </si>
  <si>
    <t>DISTRICT 8 - Langham Apartment</t>
  </si>
  <si>
    <t>PA 2025 - MID YEAR CAPEX</t>
  </si>
  <si>
    <t>PA 2025 - MID YEAR OPEX</t>
  </si>
  <si>
    <t>Sum of Nilai Kontrak</t>
  </si>
  <si>
    <t xml:space="preserve">%Contribution </t>
  </si>
  <si>
    <t xml:space="preserve">%Contribution  </t>
  </si>
  <si>
    <t>CAPEX Total</t>
  </si>
  <si>
    <t>OPEX Total</t>
  </si>
  <si>
    <t>YTD Aug 2025</t>
  </si>
  <si>
    <t>BUDGET INFORMATION</t>
  </si>
  <si>
    <t>BUDGET REALISATION</t>
  </si>
  <si>
    <t>WPR PROGRESS</t>
  </si>
  <si>
    <t>CONTRACT MONITORING</t>
  </si>
  <si>
    <t>PAYMENT STATUS</t>
  </si>
  <si>
    <t>SISA BUDGET</t>
  </si>
  <si>
    <t>Nilai Kontrak</t>
  </si>
  <si>
    <t>Sisa Saldo Kontrak</t>
  </si>
  <si>
    <t>Actual Realisasi</t>
  </si>
  <si>
    <t>Sisa Realisasi Bayar</t>
  </si>
  <si>
    <t>Selisih Budget vs BAPP</t>
  </si>
  <si>
    <t>Info Cvr Budget</t>
  </si>
  <si>
    <t>WPR/CR</t>
  </si>
  <si>
    <t>DES-WPR</t>
  </si>
  <si>
    <t>DEV</t>
  </si>
  <si>
    <t>PIC IT</t>
  </si>
  <si>
    <t>PIC PCH</t>
  </si>
  <si>
    <t>BQ</t>
  </si>
  <si>
    <t>IOM</t>
  </si>
  <si>
    <t>TGL SBM WPR</t>
  </si>
  <si>
    <t>TGL F-APV</t>
  </si>
  <si>
    <t>STATUS WPR</t>
  </si>
  <si>
    <t>NOTE</t>
  </si>
  <si>
    <t>TGL Rls PO</t>
  </si>
  <si>
    <t>SPK/PO</t>
  </si>
  <si>
    <t>Vendor</t>
  </si>
  <si>
    <t>tgl sbm bapp</t>
  </si>
  <si>
    <t>BAPP/RCV</t>
  </si>
  <si>
    <t>INV NUMBER</t>
  </si>
  <si>
    <t>BAPP DESC</t>
  </si>
  <si>
    <t>Tgl Pymnt</t>
  </si>
  <si>
    <t>STT Payment</t>
  </si>
  <si>
    <t>x</t>
  </si>
  <si>
    <t>SPK/ASH/0824/003</t>
  </si>
  <si>
    <t>IFORTE</t>
  </si>
  <si>
    <t>BOP/ASH/0125/980</t>
  </si>
  <si>
    <t>Iforte ASH Januari 2025</t>
  </si>
  <si>
    <t>BOP/ASH/0225/023</t>
  </si>
  <si>
    <t>Iforte ASH februari 2025</t>
  </si>
  <si>
    <t>BOP/ASH/0325/099</t>
  </si>
  <si>
    <t>Iforte ASH Maret 2025</t>
  </si>
  <si>
    <t>BOP/ASH/0425/123</t>
  </si>
  <si>
    <t>Iforte ASH April 2025</t>
  </si>
  <si>
    <t>BOP/ASH/0525/171</t>
  </si>
  <si>
    <t>Iforte ASH May 2025</t>
  </si>
  <si>
    <t>BOP/ASH/0625/243</t>
  </si>
  <si>
    <t>Iforte ASH Juni 2025</t>
  </si>
  <si>
    <t>wait appv pak john</t>
  </si>
  <si>
    <t>BOP/ASH/0925/340</t>
  </si>
  <si>
    <t>Iforte ASH Juli 2025</t>
  </si>
  <si>
    <t>wait appv pak can</t>
  </si>
  <si>
    <t>BOP/ASH/0925/381</t>
  </si>
  <si>
    <t>Iforte ASH Agustus 2025</t>
  </si>
  <si>
    <t>PR/ASH/0725/031</t>
  </si>
  <si>
    <t>Renewal Iforte ASHTA 2025/2026</t>
  </si>
  <si>
    <t>INF</t>
  </si>
  <si>
    <t>Albin</t>
  </si>
  <si>
    <t>v</t>
  </si>
  <si>
    <t>t</t>
  </si>
  <si>
    <t>FINAL APPROVED</t>
  </si>
  <si>
    <t>hold, iom perlu direvisi untuk menambahkan kolom sign pak ahk</t>
  </si>
  <si>
    <t>PR/ASH/0725/032</t>
  </si>
  <si>
    <t>Renewal Sophos ASHTA 2025/2026</t>
  </si>
  <si>
    <t>PROGRESS</t>
  </si>
  <si>
    <t>ISP</t>
  </si>
  <si>
    <t>Hardi</t>
  </si>
  <si>
    <t xml:space="preserve">SPK/ASH/0325/019 </t>
  </si>
  <si>
    <t>CLEAN INDO SENTOSA</t>
  </si>
  <si>
    <t>ON PLAN &lt;29 JULI 2025</t>
  </si>
  <si>
    <t>APP</t>
  </si>
  <si>
    <t>Wilson</t>
  </si>
  <si>
    <t>Chichil</t>
  </si>
  <si>
    <t>SPK/ASH/0425/006</t>
  </si>
  <si>
    <t>SOFTWAREONE INDONESIA, PT</t>
  </si>
  <si>
    <t>BOP/ASH/0825/330</t>
  </si>
  <si>
    <t>Office 365 ASH 4 Standard 28 Basic</t>
  </si>
  <si>
    <t>vendor belum mengirimkan invoice dan ba belum diambil</t>
  </si>
  <si>
    <t>PR/ASH/0725/030</t>
  </si>
  <si>
    <t>License AutoCAD LT</t>
  </si>
  <si>
    <t>proses, dalam proses rcp</t>
  </si>
  <si>
    <t>PR/ASH/0725/025</t>
  </si>
  <si>
    <t>ERP ODOO - AWS CLOUD SERVER SUBSCRIPTION ASHTA</t>
  </si>
  <si>
    <t>Romi</t>
  </si>
  <si>
    <t>menunggu audit dari pak sy, iom penunjukan belum di sign</t>
  </si>
  <si>
    <t>OPS</t>
  </si>
  <si>
    <t>Degia</t>
  </si>
  <si>
    <t>SPK/ASH/1224/010</t>
  </si>
  <si>
    <t>KOMINDO BIZOLUSI, PT</t>
  </si>
  <si>
    <t>BOP/ASH/0325/096</t>
  </si>
  <si>
    <t>Mesin Fotocopy Januari 2025 ASHTA</t>
  </si>
  <si>
    <t>BOP/ASH/0325/106</t>
  </si>
  <si>
    <t>Mesin Fotocopy Februari 2025 ASHTA</t>
  </si>
  <si>
    <t>BOP/ASH/0525/150</t>
  </si>
  <si>
    <t>Mesin Fotocopy Maret 2025 ASHTA</t>
  </si>
  <si>
    <t>BOP/ASH/0625/216</t>
  </si>
  <si>
    <t>Mesin Fotocopy April 2025 ASHTA</t>
  </si>
  <si>
    <t>SPK/ASH/1124/002</t>
  </si>
  <si>
    <t>BOP/ASH/0825/287</t>
  </si>
  <si>
    <t>Mesin Fotocopy Mei 2025 ASHTA</t>
  </si>
  <si>
    <t>BOP/ASH/0825/314</t>
  </si>
  <si>
    <t>Mesin Fotocopy Juni 2025 ASHTA</t>
  </si>
  <si>
    <t>PR/ASH/0625/027</t>
  </si>
  <si>
    <t>Feature Manage - Mesin Fotocopy ASHTA</t>
  </si>
  <si>
    <t>Additional License KNM</t>
  </si>
  <si>
    <t>PR/ASR/0725/009</t>
  </si>
  <si>
    <t>Renewal Sophos PIK Office 2025/2026</t>
  </si>
  <si>
    <t>EXP/ASR/0325/001</t>
  </si>
  <si>
    <t>Renewal Domain asriliving.co.id</t>
  </si>
  <si>
    <t>Ariya</t>
  </si>
  <si>
    <t>Vera</t>
  </si>
  <si>
    <t>EXABYTES, PT</t>
  </si>
  <si>
    <t>PAID</t>
  </si>
  <si>
    <t>EXP/ASR/0325/002</t>
  </si>
  <si>
    <t>Renewal Domain FCC.co.id</t>
  </si>
  <si>
    <t>EXP/ASR/0325/003</t>
  </si>
  <si>
    <t>Renewal Domain Hubbite.co.id</t>
  </si>
  <si>
    <t>EXP/ASR/0325/027</t>
  </si>
  <si>
    <t>Domain district8jakarta.com</t>
  </si>
  <si>
    <t>faktur perlu revisi</t>
  </si>
  <si>
    <t>EXP/ASR/0425/035</t>
  </si>
  <si>
    <t>Pembelian domain k-mall.co.id</t>
  </si>
  <si>
    <t>EXP/ASR/0425/036</t>
  </si>
  <si>
    <t>Pembelian domain kmall.co.id</t>
  </si>
  <si>
    <t>EXP/ASR/0425/067</t>
  </si>
  <si>
    <t>Renewal Domain Ashtarasa.com</t>
  </si>
  <si>
    <t>EXP/ASR/0425/068</t>
  </si>
  <si>
    <t>Renewal Domain Ashtarasagraha.com</t>
  </si>
  <si>
    <t>EXP/ASR/0425/069</t>
  </si>
  <si>
    <t>Renewal Domain district8.co.id</t>
  </si>
  <si>
    <t>EXP/ASR/0625/032</t>
  </si>
  <si>
    <t>Renewal domain hublife.co.id</t>
  </si>
  <si>
    <t>menunggu pembuatan faktur</t>
  </si>
  <si>
    <t>EXP/ASR/0625/033</t>
  </si>
  <si>
    <t>Renewal domain asriliving.com</t>
  </si>
  <si>
    <t>CC Corporate</t>
  </si>
  <si>
    <t>Renewal Domain fatmawaticitycenter.com</t>
  </si>
  <si>
    <t>Yadi</t>
  </si>
  <si>
    <t>tunggu konfirmasi cc dr p yadi</t>
  </si>
  <si>
    <t>Godaddy, PT</t>
  </si>
  <si>
    <t>Renewal Domain flixcinema.com</t>
  </si>
  <si>
    <t>Renewal Domain mallofindonesia.com</t>
  </si>
  <si>
    <t>EXP/ASR/0825/075</t>
  </si>
  <si>
    <t>Renewal Domain Asri.co.id</t>
  </si>
  <si>
    <t>proses, dalam proses approval gp</t>
  </si>
  <si>
    <t>month</t>
  </si>
  <si>
    <t>transport januari</t>
  </si>
  <si>
    <t>january</t>
  </si>
  <si>
    <t>transport februari</t>
  </si>
  <si>
    <t>february</t>
  </si>
  <si>
    <t>transport maret</t>
  </si>
  <si>
    <t>march</t>
  </si>
  <si>
    <t>transport april</t>
  </si>
  <si>
    <t>april</t>
  </si>
  <si>
    <t>transport mei</t>
  </si>
  <si>
    <t>may</t>
  </si>
  <si>
    <t>transport juni</t>
  </si>
  <si>
    <t>june</t>
  </si>
  <si>
    <t>transport juli</t>
  </si>
  <si>
    <t>july</t>
  </si>
  <si>
    <t>transport agustus</t>
  </si>
  <si>
    <t>august</t>
  </si>
  <si>
    <t>EXP/ASR/0625/031</t>
  </si>
  <si>
    <t>Reimburse Parkir Pak Wanjie 5/25</t>
  </si>
  <si>
    <t>EXP/ASR/0425/080</t>
  </si>
  <si>
    <t>Reimburse meal KPI 16/4/25</t>
  </si>
  <si>
    <t>ADV/ASR/0625/015</t>
  </si>
  <si>
    <t>Reimburse Meal Meeting IT 23/5</t>
  </si>
  <si>
    <t>EXP/ASR/0825/010</t>
  </si>
  <si>
    <t>Reimburse meal meeting 17/1/25</t>
  </si>
  <si>
    <t>hold, belum bisa di approve pak dom, karena menanyakan mengenai kejelasan soal meal lembur, harus di fup lagi ke bu vera</t>
  </si>
  <si>
    <t>ADV/ASR/0325/012</t>
  </si>
  <si>
    <t>Bukber IT 2025</t>
  </si>
  <si>
    <t>January</t>
  </si>
  <si>
    <t>February</t>
  </si>
  <si>
    <t>March</t>
  </si>
  <si>
    <t>May</t>
  </si>
  <si>
    <t xml:space="preserve">June </t>
  </si>
  <si>
    <t>July</t>
  </si>
  <si>
    <t>August</t>
  </si>
  <si>
    <t>SPK/ASR/1124/005</t>
  </si>
  <si>
    <t>ALFATECH COMPUTER</t>
  </si>
  <si>
    <t>BOP/ASR/0225/002</t>
  </si>
  <si>
    <t>Service Alfatech MAS - Januari 2025</t>
  </si>
  <si>
    <t>DONE</t>
  </si>
  <si>
    <t>BOP/ASR/0525/003</t>
  </si>
  <si>
    <t>Service Alfatech MAS - Februari 2025</t>
  </si>
  <si>
    <t>BOP/ASR/0525/004</t>
  </si>
  <si>
    <t>Service Alfatech MAS - Maret 2025</t>
  </si>
  <si>
    <t>BOP/ASR/0525/005</t>
  </si>
  <si>
    <t>Service Alfatech MAS - April 2025</t>
  </si>
  <si>
    <t>BOP/ASR/0625/019</t>
  </si>
  <si>
    <t>Service Alfatech MAS - May 2025</t>
  </si>
  <si>
    <t>BOP/ASR/0725/012</t>
  </si>
  <si>
    <t>Service Alfatech MAS - Juni 2025</t>
  </si>
  <si>
    <t>BOP/ASR/0825/011</t>
  </si>
  <si>
    <t>Service Alfatech MAS - Juli 2025</t>
  </si>
  <si>
    <t>SPK/ASR/1124/006</t>
  </si>
  <si>
    <t>MITRA SATU SOLUSINDO, PT</t>
  </si>
  <si>
    <t>BOP/ASR/0225/004</t>
  </si>
  <si>
    <t>Service Mitra Satu MAS - Januari 2025</t>
  </si>
  <si>
    <t>BOP/ASR/0325/014</t>
  </si>
  <si>
    <t>Service Mitra Satu MAS - Februari 2025 Revisi 2</t>
  </si>
  <si>
    <t>BOP/ASR/0525/001</t>
  </si>
  <si>
    <t>Service Mitra Satu MAS - Maret 2025</t>
  </si>
  <si>
    <t>BOP/ASR/0525/002</t>
  </si>
  <si>
    <t>Service Mitra Satu MAS - April 2025</t>
  </si>
  <si>
    <t>tbc</t>
  </si>
  <si>
    <t>Service Mitra Satu MAS - May 2025</t>
  </si>
  <si>
    <t>Service Mitra Satu MAS - Juni 2025</t>
  </si>
  <si>
    <t>Service Mitra Satu MAS - Juli 2025</t>
  </si>
  <si>
    <t>POP/ASR/0425/002</t>
  </si>
  <si>
    <t>PILAR UTAMA SOLUSINDO</t>
  </si>
  <si>
    <t xml:space="preserve">RCT/ASR/0822/315     </t>
  </si>
  <si>
    <t xml:space="preserve">Monitor Untuk Project Improvement Director </t>
  </si>
  <si>
    <t xml:space="preserve">POP/ASR/0425/003 </t>
  </si>
  <si>
    <t xml:space="preserve">RCT/ASR/0822/316     </t>
  </si>
  <si>
    <t xml:space="preserve">Mouse Untuk Project Improvement Director </t>
  </si>
  <si>
    <t>PR/ASR/0725/003</t>
  </si>
  <si>
    <t>RAM Laptop Ibu Melania Purchasing</t>
  </si>
  <si>
    <t>Gagas</t>
  </si>
  <si>
    <t>SPK/ASR/1224/001</t>
  </si>
  <si>
    <t>GLOBAL MEDIA UTAMA TEKNOLOGI</t>
  </si>
  <si>
    <t>BOP/ASR/0325/010</t>
  </si>
  <si>
    <t>Kaspersky 250 Unit</t>
  </si>
  <si>
    <t>ADV/ASR/0325/013</t>
  </si>
  <si>
    <t>Renewal License Sunfish 2025</t>
  </si>
  <si>
    <t>INDODEV NIAGA INTERNET, PT</t>
  </si>
  <si>
    <t>PR/ASR/0725/012</t>
  </si>
  <si>
    <t>Renewal License Manager Engine - Ticketing</t>
  </si>
  <si>
    <t>HOLD</t>
  </si>
  <si>
    <t>PRODATA</t>
  </si>
  <si>
    <t>SPK/ASR/0525/001</t>
  </si>
  <si>
    <t>BOP/ASR/0825/017</t>
  </si>
  <si>
    <t>Office 365 ASRI 118 Standard 38 Basic</t>
  </si>
  <si>
    <t>dalam proses pembuatan invoice, ba belum diambil vendor</t>
  </si>
  <si>
    <t>Proses pembuatan SPK</t>
  </si>
  <si>
    <t>SPK/ASR/0625/001</t>
  </si>
  <si>
    <t>HARYA PILAR UTAMA SUKSES, PT</t>
  </si>
  <si>
    <t>BOP/ASR/0925/001</t>
  </si>
  <si>
    <t>PR/ASR/0725/004</t>
  </si>
  <si>
    <t>ERP ODOO - AWS CLOUD SERVER SUBSCRIPTION HQ</t>
  </si>
  <si>
    <t>INV</t>
  </si>
  <si>
    <t>Nia</t>
  </si>
  <si>
    <t>Dedi</t>
  </si>
  <si>
    <t>SPK/ASR/0325/007</t>
  </si>
  <si>
    <t>DATA LABS ANALYTICS, PT</t>
  </si>
  <si>
    <t>BOP/ASR/0825/003</t>
  </si>
  <si>
    <t>Periode Jan-Mar 2025</t>
  </si>
  <si>
    <t>BOP/ASR/0825/004</t>
  </si>
  <si>
    <t>Periode Apr-Jun 2025</t>
  </si>
  <si>
    <t>SPK/ASR/0325/001</t>
  </si>
  <si>
    <t>DARTA MEDIA INDONESIA, PT</t>
  </si>
  <si>
    <t>BOP/ASR/0725/004</t>
  </si>
  <si>
    <t>Periode January 2025</t>
  </si>
  <si>
    <t>Periode February 2025</t>
  </si>
  <si>
    <t>Periode March 2025</t>
  </si>
  <si>
    <t>Periode April 2025</t>
  </si>
  <si>
    <t>Periode May 2025</t>
  </si>
  <si>
    <t>Periode June 2025</t>
  </si>
  <si>
    <t>INNOVATION - Aplikasi PandaDoc</t>
  </si>
  <si>
    <t>PR/ASR/0725/006</t>
  </si>
  <si>
    <t>EXP/ASR/0725/005</t>
  </si>
  <si>
    <t>Renewal SSL ticketing.asri.co.id</t>
  </si>
  <si>
    <t>EXP/ASR/0625/030</t>
  </si>
  <si>
    <t>Reimburse Parkir Pak Wanjie 4/25</t>
  </si>
  <si>
    <t>ADV/ASR/0725/002</t>
  </si>
  <si>
    <t>Reimburse Meal Lembur IT 2/7</t>
  </si>
  <si>
    <t>proses rembes</t>
  </si>
  <si>
    <t>INNOVATION : Scanner : Fujitsu</t>
  </si>
  <si>
    <t>INNOVATION : Barcode Honeywell</t>
  </si>
  <si>
    <t>Ayoe</t>
  </si>
  <si>
    <t>SPK/ASR/1024/003</t>
  </si>
  <si>
    <t>BOP/ASR/0325/011</t>
  </si>
  <si>
    <t>Mesin Fotocopy Januari 2025 PIKO</t>
  </si>
  <si>
    <t>BOP/ASR/0325/024</t>
  </si>
  <si>
    <t>Mesin Fotocopy Februari 2025 PIKO</t>
  </si>
  <si>
    <t>BOP/ASR/0525/012</t>
  </si>
  <si>
    <t>Mesin Fotocopy Maret 2025 PIKO</t>
  </si>
  <si>
    <t>SPK/ASR/1224/004</t>
  </si>
  <si>
    <t>BOP/ASR/0625/006</t>
  </si>
  <si>
    <t>Mesin Fotocopy April 2025 PIKO</t>
  </si>
  <si>
    <t>BOP/ASR/0825/010</t>
  </si>
  <si>
    <t>Mesin Fotocopy Mei 2025 PIKO</t>
  </si>
  <si>
    <t>BOP/ASR/0825/013</t>
  </si>
  <si>
    <t>Mesin Fotocopy Juni 2025 PIKO</t>
  </si>
  <si>
    <t>PR/ASR/0625/010</t>
  </si>
  <si>
    <t>Feature Manage KNM - Mesin Fotocopy PIKO</t>
  </si>
  <si>
    <t>Wisnue</t>
  </si>
  <si>
    <t>hold, pak hc minta ditender, proses tender sudah dilakukan oleh pak wisnu, selanjutnya menunggu vendor mengkonfirmasi harga</t>
  </si>
  <si>
    <t>ADV/ASR/0425/016</t>
  </si>
  <si>
    <t>HR First Maintenance Sunfish 2025</t>
  </si>
  <si>
    <t>ADV/ASR/0625/010</t>
  </si>
  <si>
    <t>Additional User Sunfish Juni 25</t>
  </si>
  <si>
    <t>SPK/ASR/0525/003</t>
  </si>
  <si>
    <t xml:space="preserve">SOFTWAREONE INDONESIA, PT                                        </t>
  </si>
  <si>
    <t>BOP/ASR/0825/019</t>
  </si>
  <si>
    <t>Office 365 ASRI 42 Standard 34 Basic</t>
  </si>
  <si>
    <t>invoice belum dikirim dan ba belum diambil oleh vendor</t>
  </si>
  <si>
    <t>SPK/ASR/0325/006</t>
  </si>
  <si>
    <t>SLEEKFLOW TECHNOLOGIES INDONESIA, PT</t>
  </si>
  <si>
    <t>BOP/ASR/0625/002</t>
  </si>
  <si>
    <t>VA SLEEKFLOW CHAT BOT INNOVATION</t>
  </si>
  <si>
    <t>SPK/ASR/0525/002</t>
  </si>
  <si>
    <t>PR/D8/0425/015</t>
  </si>
  <si>
    <t>ERP ODOO - AWS CLOUD SERVER SUBSCRIPTION D8</t>
  </si>
  <si>
    <t>menunggu audit pak sy</t>
  </si>
  <si>
    <t>PO230625.302</t>
  </si>
  <si>
    <t>PRO/FCC/0725/006</t>
  </si>
  <si>
    <t>Vinka</t>
  </si>
  <si>
    <t>OPR/FCC/0425/005</t>
  </si>
  <si>
    <t xml:space="preserve">INTEGRASI SOLUSI PRIMA, PT                                       </t>
  </si>
  <si>
    <t>BOP/FCC/0925/004</t>
  </si>
  <si>
    <t>Sophos FCC 2025</t>
  </si>
  <si>
    <t>bapp final approved</t>
  </si>
  <si>
    <t>final approved</t>
  </si>
  <si>
    <t>OPR/FCC/0624/001</t>
  </si>
  <si>
    <t>BOP/FCC/0225/039</t>
  </si>
  <si>
    <t>Mesin Fotocopy Januari 2025 FCC</t>
  </si>
  <si>
    <t>BOP/FCC/0325/033</t>
  </si>
  <si>
    <t>Mesin Fotocopy Februari 2025 FCC</t>
  </si>
  <si>
    <t>BOP/FCC/0425/018</t>
  </si>
  <si>
    <t>Mesin Fotocopy Maret 2025 FCC</t>
  </si>
  <si>
    <t>Mesin Fotocopy April 2025 FCC</t>
  </si>
  <si>
    <t>Mesin Fotocopy Mei 2025 FCC</t>
  </si>
  <si>
    <t>Mesin Fotocopy Juni 2025 FCC</t>
  </si>
  <si>
    <t>OPR/FCC/0525/002</t>
  </si>
  <si>
    <t xml:space="preserve">PT. RDN ARTHA GRAFIKA                                            </t>
  </si>
  <si>
    <t>OPEN</t>
  </si>
  <si>
    <t>PRO/FCC/0825/004</t>
  </si>
  <si>
    <t>ERP ODOO - AWS CLOUD SERVER SUBSCRIPTION FCC</t>
  </si>
  <si>
    <t xml:space="preserve"> 15 may 2025</t>
  </si>
  <si>
    <t>31/09/2025</t>
  </si>
  <si>
    <t xml:space="preserve">OPR/SHQ/0425/002 </t>
  </si>
  <si>
    <t>BOP/SHQ/0825/007</t>
  </si>
  <si>
    <t>SPK/GGP/0524/016</t>
  </si>
  <si>
    <t>CIRCLECOM INDONESIA, PT</t>
  </si>
  <si>
    <t>BOP/GGP/0325/042</t>
  </si>
  <si>
    <t>Circle One GGP Januari 2025</t>
  </si>
  <si>
    <t>BOP/GGP/0325/043</t>
  </si>
  <si>
    <t>Circle One GGP Februari 2025</t>
  </si>
  <si>
    <t>BOP/GGP/0425/022</t>
  </si>
  <si>
    <t>Circle One GGP Maret 2025</t>
  </si>
  <si>
    <t>BOP/GGP/0525/022</t>
  </si>
  <si>
    <t>Circle One GGP April 2024</t>
  </si>
  <si>
    <t>BOP/GGP/0625/046</t>
  </si>
  <si>
    <t>Circle One GGP Mei 2024</t>
  </si>
  <si>
    <t>BOP/GGP/0725/016</t>
  </si>
  <si>
    <t>Circle One GGP juni 2024</t>
  </si>
  <si>
    <t>SPK/GGP/0824/005</t>
  </si>
  <si>
    <t>BOP/GGP/0125/017</t>
  </si>
  <si>
    <t>Iforte GGP Januari 2025</t>
  </si>
  <si>
    <t>BOP/GGP/0325/036</t>
  </si>
  <si>
    <t>Iforte GGP februari 2025</t>
  </si>
  <si>
    <t>BOP/GGP/0525/003</t>
  </si>
  <si>
    <t>Iforte GGP Maret 2025 R1</t>
  </si>
  <si>
    <t>BOP/GGP/0625/013</t>
  </si>
  <si>
    <t>Iforte GGP April 2025 R1</t>
  </si>
  <si>
    <t>BOP/GGP/0625/047</t>
  </si>
  <si>
    <t>Iforte GGP May 2025</t>
  </si>
  <si>
    <t>BOP/GGP/0825/010</t>
  </si>
  <si>
    <t>Iforte GGP juni 2025</t>
  </si>
  <si>
    <t>BOP/GGP/0925/001</t>
  </si>
  <si>
    <t>Iforte GGP juli 2025</t>
  </si>
  <si>
    <t>BOP/GGP/0925/014</t>
  </si>
  <si>
    <t>Iforte GGP Agustus 2025</t>
  </si>
  <si>
    <t>PRP/GGP/0725/681</t>
  </si>
  <si>
    <t>Renewal Iforte GGP 2025/2026</t>
  </si>
  <si>
    <t>hold, wpr perlu di revisi untuk menambahkan sign pak ahk</t>
  </si>
  <si>
    <t>PRP/GGP/0725/683</t>
  </si>
  <si>
    <t>Renewal Sophos GGP 2025/2026</t>
  </si>
  <si>
    <t>R</t>
  </si>
  <si>
    <t xml:space="preserve">SPK/GGP/0625/018 </t>
  </si>
  <si>
    <t>PRP/GGP/0725/679</t>
  </si>
  <si>
    <t>31 Mei 2026</t>
  </si>
  <si>
    <t>SPK/GGP/0524/018</t>
  </si>
  <si>
    <t>BOP/GGP/0325/044</t>
  </si>
  <si>
    <t>Mesin Fotocopy Februari 2025 GGP</t>
  </si>
  <si>
    <t>BOP/GGP/0425/023</t>
  </si>
  <si>
    <t>Mesin Fotocopy Maret 2025 GGP</t>
  </si>
  <si>
    <t>BOP/GGP/0525/023</t>
  </si>
  <si>
    <t>Mesin Fotocopy April 2025 GGP</t>
  </si>
  <si>
    <t>BOP/GGP/0625/014</t>
  </si>
  <si>
    <t>Mesin Fotocopy May 2025 GGP</t>
  </si>
  <si>
    <t>SPK/HUB/0724/010</t>
  </si>
  <si>
    <t>BOP/HUB/0125/013</t>
  </si>
  <si>
    <t>Iforte HUB Januari 2025</t>
  </si>
  <si>
    <t>BOP/HUB/0225/009</t>
  </si>
  <si>
    <t>Iforte HUB februari 2025</t>
  </si>
  <si>
    <t>BOP/HUB/0325/026</t>
  </si>
  <si>
    <t>Iforte HUB Maret 2025</t>
  </si>
  <si>
    <t>BOP/HUB/0425/009</t>
  </si>
  <si>
    <t>Iforte HUB April 2025</t>
  </si>
  <si>
    <t>BOP/HUB/0525/016</t>
  </si>
  <si>
    <t>Iforte HUB May 2025</t>
  </si>
  <si>
    <t>BOP/HUB/0625/031</t>
  </si>
  <si>
    <t>Iforte HUB Juni 2025</t>
  </si>
  <si>
    <t>BOP/HUB/0925/001</t>
  </si>
  <si>
    <t>Iforte HUB Juli 2025</t>
  </si>
  <si>
    <t>BOP/HUB/0925/029</t>
  </si>
  <si>
    <t>Iforte HUB Agustus 2025</t>
  </si>
  <si>
    <t>PR/HUB/0725/013</t>
  </si>
  <si>
    <t>Renewal Iforte HUBLIFE 2025/2026</t>
  </si>
  <si>
    <t>hold, perlu revisi iom untuk tambah sign pak ahk</t>
  </si>
  <si>
    <t>PR/HUB/0725/014</t>
  </si>
  <si>
    <t>Renewal Sophos HUBLIFE 2025/2026</t>
  </si>
  <si>
    <t xml:space="preserve">SPK/HUB/0525/010 </t>
  </si>
  <si>
    <t>BOP/HUB/0825/027</t>
  </si>
  <si>
    <t>Office 365 HUB 4 Standard 33 Basic</t>
  </si>
  <si>
    <t>vendor belum mengirimkan invoice dan belum mengambil ba</t>
  </si>
  <si>
    <t>PR/HUB/0725/012</t>
  </si>
  <si>
    <t>9 Juni 2026</t>
  </si>
  <si>
    <t>SPK/HUB/0624/006</t>
  </si>
  <si>
    <t>BOP/HUB/0325/018</t>
  </si>
  <si>
    <t>Mesin Fotocopy February 2025 Hublife</t>
  </si>
  <si>
    <t>BOP/HUB/0425/011</t>
  </si>
  <si>
    <t>Mesin Fotocopy Maret 2025 Hublife</t>
  </si>
  <si>
    <t>BOP/HUB/0625/002</t>
  </si>
  <si>
    <t>Mesin Fotocopy April 2025 Hublife</t>
  </si>
  <si>
    <t>Mesin Fotocopy Mei 2025 Hublife</t>
  </si>
  <si>
    <t>Mesin Fotocopy Juni 2025 Hublife</t>
  </si>
  <si>
    <t>victory</t>
  </si>
  <si>
    <t>SPK/MOI/0224/0001</t>
  </si>
  <si>
    <t xml:space="preserve">VICTORY NETWORK INDONESIA, PT                                    </t>
  </si>
  <si>
    <t>BOP/MOI/0125/009</t>
  </si>
  <si>
    <t>Vnet 100 Mbps MOI Januari 2025</t>
  </si>
  <si>
    <t>BOP/MOI/0225/012</t>
  </si>
  <si>
    <t>Vnet 100 Mbps MOI februari 2025</t>
  </si>
  <si>
    <t>Seto</t>
  </si>
  <si>
    <t>SPK/MOI/1224/0016</t>
  </si>
  <si>
    <t>BOP/MOI/0325/040</t>
  </si>
  <si>
    <t>Vnet 100 Mbps MOI Maret 2025</t>
  </si>
  <si>
    <t>BOP/MOI/0425/014</t>
  </si>
  <si>
    <t>Vnet 100 Mbps MOI April 2025</t>
  </si>
  <si>
    <t>BOP/MOI/0525/044</t>
  </si>
  <si>
    <t>Vnet 100 Mbps MOI May 2025</t>
  </si>
  <si>
    <t>BOP/MOI/0725/028</t>
  </si>
  <si>
    <t>Vnet 100 Mbps MOI juni 2025</t>
  </si>
  <si>
    <t>BOP/MOI/0825/021</t>
  </si>
  <si>
    <t>Vnet 100 Mbps MOI juli 2025</t>
  </si>
  <si>
    <t>circle one</t>
  </si>
  <si>
    <t>SPK/MOI/0424/0001</t>
  </si>
  <si>
    <t>BOP/MOI/0225/013</t>
  </si>
  <si>
    <t>Circle One Januari 2025 MOI</t>
  </si>
  <si>
    <t>BOP/MOI/0325/033</t>
  </si>
  <si>
    <t>Circle One Februari 2025 MOI</t>
  </si>
  <si>
    <t>BOP/MOI/0425/015</t>
  </si>
  <si>
    <t>Circle One Maret 2025 MOI</t>
  </si>
  <si>
    <t>BOP/MOI/0525/046</t>
  </si>
  <si>
    <t>Circle One April 2025 MOI</t>
  </si>
  <si>
    <t>Circle One May 2025 MOI</t>
  </si>
  <si>
    <t>Circle One Juni 2025 MOI</t>
  </si>
  <si>
    <t>progress, dalam proses rcp</t>
  </si>
  <si>
    <t>september</t>
  </si>
  <si>
    <t>ADV/MOI/0725/003</t>
  </si>
  <si>
    <t>Pembelian SSD Laptop Pak Budi</t>
  </si>
  <si>
    <t>Dian</t>
  </si>
  <si>
    <t>hold, settlement belum di approve pak jl</t>
  </si>
  <si>
    <t>SPK/MOI/0525/0003</t>
  </si>
  <si>
    <t>BOP/MOI/0825/037</t>
  </si>
  <si>
    <t>Office 365 MOI 23 Standard 4 Basic</t>
  </si>
  <si>
    <t>vendor belum mengirim invoice dan mengambil ba</t>
  </si>
  <si>
    <t>PR/MOI/0725/024</t>
  </si>
  <si>
    <t>SPK/MOI/0624/0001</t>
  </si>
  <si>
    <t>BOP/MOI/0325/018</t>
  </si>
  <si>
    <t>Mesin Fotocopy February 2025 MOI</t>
  </si>
  <si>
    <t>BOP/MOI/0425/017</t>
  </si>
  <si>
    <t>Mesin Fotocopy Maret 2025 MOI</t>
  </si>
  <si>
    <t>BOP/MOI/0525/048</t>
  </si>
  <si>
    <t>Mesin Fotocopy April 2025 MOI</t>
  </si>
  <si>
    <t>BOP/MOI/0625/011</t>
  </si>
  <si>
    <t>Mesin Fotocopy May 2025 MOI R1</t>
  </si>
  <si>
    <t>Wisnu</t>
  </si>
  <si>
    <t xml:space="preserve">HOLD </t>
  </si>
  <si>
    <t>Revisi BQ</t>
  </si>
  <si>
    <t>Mesin Fotocopy Juni 2025 MOI</t>
  </si>
  <si>
    <t>Johari</t>
  </si>
  <si>
    <t>SPK/MJS/1224/007</t>
  </si>
  <si>
    <t xml:space="preserve">GRAHA KARYA INTI, PT                                             </t>
  </si>
  <si>
    <t>BOP/MJS/0225/001</t>
  </si>
  <si>
    <t>Sewa Lahan Villas MOI</t>
  </si>
  <si>
    <t>ASTINET</t>
  </si>
  <si>
    <t>Astinet MJ Januari 2025</t>
  </si>
  <si>
    <t>Astinet MJ Feburari 2025</t>
  </si>
  <si>
    <t>Astinet MJ Maret 2025</t>
  </si>
  <si>
    <t>Astinet MJ April 2025</t>
  </si>
  <si>
    <t>Astinet MJ May 2025</t>
  </si>
  <si>
    <t>Astinet MJ Juni 2025</t>
  </si>
  <si>
    <t>OPR/MJK/0425/0917</t>
  </si>
  <si>
    <t>BOP/MJK/0925/061</t>
  </si>
  <si>
    <t>Sophos MJ 2025</t>
  </si>
  <si>
    <t>bapp rejected, kurang lampiran ba nya</t>
  </si>
  <si>
    <t>rejected</t>
  </si>
  <si>
    <t>OPR/MJK/0624/0881</t>
  </si>
  <si>
    <t>BOP/MJK/0325/071</t>
  </si>
  <si>
    <t>Mesin Fotocopy Januari 2025 MJ</t>
  </si>
  <si>
    <t>BOP/MJK/0325/078</t>
  </si>
  <si>
    <t>Mesin Fotocopy Februari 2025 MJ R1</t>
  </si>
  <si>
    <t>BOP/MJK/0425/094</t>
  </si>
  <si>
    <t>Mesin Fotocopy Maret 2025 MJ</t>
  </si>
  <si>
    <t>OPR/MJK/0525/0985</t>
  </si>
  <si>
    <t>Mesin Fotocopy April 2025 MJ</t>
  </si>
  <si>
    <t>Mesin Fotocopy Mei 2025 MJ</t>
  </si>
  <si>
    <t>Mesin Fotocopy Juni 2025 MJ</t>
  </si>
  <si>
    <t>OPR/MJK/0625/1166</t>
  </si>
  <si>
    <t>PR/MNJ/0825/002</t>
  </si>
  <si>
    <t>ERP ODOO - AWS CLOUD SERVER SUBSCRIPTION MJ</t>
  </si>
  <si>
    <t>SPK/PIK/0824/013</t>
  </si>
  <si>
    <t>BOP/PIK/0125/020</t>
  </si>
  <si>
    <t>Iforte PIK Januari 2025</t>
  </si>
  <si>
    <t>BOP/PIK/0225/025</t>
  </si>
  <si>
    <t>Iforte PIK februari 2025</t>
  </si>
  <si>
    <t>BOP/PIK/0325/024</t>
  </si>
  <si>
    <t>Iforte PIK Maret 2025</t>
  </si>
  <si>
    <t>BOP/PIK/0425/017</t>
  </si>
  <si>
    <t>Iforte PIK April 2025</t>
  </si>
  <si>
    <t>BOP/PIK/0525/040</t>
  </si>
  <si>
    <t>Iforte PIK May 2025</t>
  </si>
  <si>
    <t>inv belum diterima finance</t>
  </si>
  <si>
    <t>BOP/PIK/0625/050</t>
  </si>
  <si>
    <t>Iforte PIK Juni 2025</t>
  </si>
  <si>
    <t>BOP/PIK/0925/001</t>
  </si>
  <si>
    <t>Iforte PIK Juli 2025</t>
  </si>
  <si>
    <t>wait app pak john</t>
  </si>
  <si>
    <t>BCI/PIK/0925/019</t>
  </si>
  <si>
    <t>Iforte PIK Agustus 2025</t>
  </si>
  <si>
    <t>wait app pak can</t>
  </si>
  <si>
    <t>SPK/PIK/0424/005</t>
  </si>
  <si>
    <t>CIRCLE ONE</t>
  </si>
  <si>
    <t>BOP/PIK/0225/026</t>
  </si>
  <si>
    <t>Circle One PIK Januari 2025</t>
  </si>
  <si>
    <t>BOP/PIK/0325/023</t>
  </si>
  <si>
    <t>Circle One PIK Februari 2025</t>
  </si>
  <si>
    <t>BOP/PIK/0425/018</t>
  </si>
  <si>
    <t>Circle One PIK Maret 2025</t>
  </si>
  <si>
    <t>BOP/PIK/0525/039</t>
  </si>
  <si>
    <t>Circle One PIK April 2025</t>
  </si>
  <si>
    <t>BOP/PIK/0725/006</t>
  </si>
  <si>
    <t>Circle One PIK May 2025</t>
  </si>
  <si>
    <t>PRP/PIK/0725/016</t>
  </si>
  <si>
    <t>Renewal Iforte PIK Avenue 2025/2026</t>
  </si>
  <si>
    <t>PRP/PIK/0625/028</t>
  </si>
  <si>
    <t>progress, spk menunggu sign dari pihak vendor</t>
  </si>
  <si>
    <t>PRP/PIK/0425/004</t>
  </si>
  <si>
    <t>Renewal 365 ASRI - PIK</t>
  </si>
  <si>
    <t>SPK/PIK/0525/005</t>
  </si>
  <si>
    <t>SOFTWARE ONE INDONESIA</t>
  </si>
  <si>
    <t>BCI/PIK/0825/032</t>
  </si>
  <si>
    <t>Office 365 PIK 37 Standard 4 Basic</t>
  </si>
  <si>
    <t>PRP/PIK/0725/017</t>
  </si>
  <si>
    <t>Renewal Sophos PIK Ave 2025/2026</t>
  </si>
  <si>
    <t>BOP/PIK/0325/048</t>
  </si>
  <si>
    <t>Azure GP Januari 2025</t>
  </si>
  <si>
    <t>SPK/PIK/1124/005</t>
  </si>
  <si>
    <t>ALFATECH</t>
  </si>
  <si>
    <t>BOP/PIK/0225/003</t>
  </si>
  <si>
    <t>Service Alfatech MAP - Januari 2025</t>
  </si>
  <si>
    <t>BOP/PIK/0225/055</t>
  </si>
  <si>
    <t>Service Alfatech MAP - Februari 2025</t>
  </si>
  <si>
    <t>BOP/PIK/0525/007</t>
  </si>
  <si>
    <t>Service Alfatech MAP - Maret 2025</t>
  </si>
  <si>
    <t>BOP/PIK/0525/008</t>
  </si>
  <si>
    <t>Service Alfatech MAP - April 2025</t>
  </si>
  <si>
    <t>SPK/PIK/1124/006</t>
  </si>
  <si>
    <t>MITRA SATU</t>
  </si>
  <si>
    <t>BOP/PIK/0225/005</t>
  </si>
  <si>
    <t>Service Mitra Satu MAP - Januari 2025</t>
  </si>
  <si>
    <t>BOP/PIK/0525/004</t>
  </si>
  <si>
    <t>Service Mitra Satu MAP - Februari 2025</t>
  </si>
  <si>
    <t>BOP/PIK/0525/005</t>
  </si>
  <si>
    <t>Service Mitra Satu MAP - Maret 2025</t>
  </si>
  <si>
    <t>BOP/PIK/0525/006</t>
  </si>
  <si>
    <t>Service Mitra Satu MAP - April 2025</t>
  </si>
  <si>
    <t>SPK/PIK/0525/001</t>
  </si>
  <si>
    <t>BCI/PIK/0825/033</t>
  </si>
  <si>
    <t>Office 365 PIK 7 Standard 41 Basic</t>
  </si>
  <si>
    <t>PRP/PIK/0725/015</t>
  </si>
  <si>
    <t>BOP/PIK/0525/009</t>
  </si>
  <si>
    <t>Azure GP Februari 2025</t>
  </si>
  <si>
    <t>BOP/PIK/0625/043</t>
  </si>
  <si>
    <t>Azure GP Maret 2025</t>
  </si>
  <si>
    <t>BOP/PIK/0825/007</t>
  </si>
  <si>
    <t>Azure GP April 2025</t>
  </si>
  <si>
    <t>BOP/PIK/0825/008</t>
  </si>
  <si>
    <t>Azure GP Mei 2025</t>
  </si>
  <si>
    <t>BCI/PIK/0825/021</t>
  </si>
  <si>
    <t>Azure GP Juni 2025</t>
  </si>
  <si>
    <t>PRP/PIK/0725/002</t>
  </si>
  <si>
    <t>Wuwanjie</t>
  </si>
  <si>
    <t>hold, proses tender &amp; menunggu approval pak sy</t>
  </si>
  <si>
    <t>SPK/PIK/0524/019</t>
  </si>
  <si>
    <t>BOP/PIK/0325/044</t>
  </si>
  <si>
    <t>Mesin Fotocopy Februari 2025 PIK</t>
  </si>
  <si>
    <t>BOP/PIK/0425/027</t>
  </si>
  <si>
    <t>Mesin Fotocopy Maret 2025 PIK</t>
  </si>
  <si>
    <t>BOP/PIK/0625/027</t>
  </si>
  <si>
    <t>Mesin Fotocopy April 2025 PIK R1</t>
  </si>
  <si>
    <t>dibayarkan di minggu pertama juli 2025</t>
  </si>
  <si>
    <t>Rima</t>
  </si>
  <si>
    <t>PKO/TAR/2401/0001</t>
  </si>
  <si>
    <t>ORION</t>
  </si>
  <si>
    <t>021/BAPP-OPR/0125</t>
  </si>
  <si>
    <t>Orion Tares Januari 2025</t>
  </si>
  <si>
    <t>032/BAPP-OPR/0225</t>
  </si>
  <si>
    <t>Orion Tares Febuari 2025</t>
  </si>
  <si>
    <t>PKO/TAR/2503/0008</t>
  </si>
  <si>
    <t>Iforte Tares Juli 2025</t>
  </si>
  <si>
    <t>Iforte Tares Agustus 2025</t>
  </si>
  <si>
    <t>0018/ADV/TAR/0125</t>
  </si>
  <si>
    <t>Perpanjangan Domain TA</t>
  </si>
  <si>
    <t>Woro</t>
  </si>
  <si>
    <t>WPR/TAR/2507/0320</t>
  </si>
  <si>
    <t>Renewal Sophos TA 2025/2026</t>
  </si>
  <si>
    <t>INTEGRASI SOLUSI PRIMA, PT</t>
  </si>
  <si>
    <t>PKO/TAR/2412/0055</t>
  </si>
  <si>
    <t>PUTRA KMB, PT</t>
  </si>
  <si>
    <t>Mesin Fotocopy Januari 2025 TARES</t>
  </si>
  <si>
    <t>096/BAPP-CIP/0425</t>
  </si>
  <si>
    <t>Mesin Fotocopy Februari 2025 TARES</t>
  </si>
  <si>
    <t>085/BAPP-CIP/0425</t>
  </si>
  <si>
    <t>Mesin Fotocopy Maret 2025 TARES</t>
  </si>
  <si>
    <t>044/BAPP-CIP/0625</t>
  </si>
  <si>
    <t>Mesin Fotocopy April 2025 TARES</t>
  </si>
  <si>
    <t>041/BAPP-CIP/0625</t>
  </si>
  <si>
    <t>Mesin Fotocopy Mei 2025 TARES</t>
  </si>
  <si>
    <t>051/BAPP-CIP/0925</t>
  </si>
  <si>
    <t>Mesin Fotocopy Juni 2025 TARES</t>
  </si>
  <si>
    <t>052/BAPP-CIP/0925</t>
  </si>
  <si>
    <t>Mesin Fotocopy Juli 2025 TARES</t>
  </si>
  <si>
    <t>POR/TAR/2003/2320</t>
  </si>
  <si>
    <t xml:space="preserve">MIT-075                                                          </t>
  </si>
  <si>
    <t>WPR/TAR/2507/0313</t>
  </si>
  <si>
    <t>barang sudah datang, lanjut proses receiving</t>
  </si>
  <si>
    <t>PKO/TAR/2505/0021</t>
  </si>
  <si>
    <t xml:space="preserve">SOF-002                                                          </t>
  </si>
  <si>
    <t>WPR/TAR/2507/0299</t>
  </si>
  <si>
    <t>Renewal Kontrak BAMMS</t>
  </si>
  <si>
    <t>Realisasi Budget</t>
  </si>
  <si>
    <t>Sisa Realisasi Budget</t>
  </si>
  <si>
    <t>Nilai Bayar</t>
  </si>
  <si>
    <t>WPR</t>
  </si>
  <si>
    <t>PO/SPK</t>
  </si>
  <si>
    <t>wpr 2024</t>
  </si>
  <si>
    <t>CLOSED</t>
  </si>
  <si>
    <t>Menunggu budget full sign</t>
  </si>
  <si>
    <t xml:space="preserve">IFO-001                                                          </t>
  </si>
  <si>
    <t>Hendri</t>
  </si>
  <si>
    <t>wpr hr</t>
  </si>
  <si>
    <t xml:space="preserve">PUT-023                                                          </t>
  </si>
  <si>
    <t>Proses approval wpr</t>
  </si>
  <si>
    <t xml:space="preserve">SPK/ASH/0425/006 </t>
  </si>
  <si>
    <t>Lampiran belum lengkap</t>
  </si>
  <si>
    <t>Progress</t>
  </si>
  <si>
    <t>PR/ASR/0625/009</t>
  </si>
  <si>
    <t xml:space="preserve">Cekat AI Service : Kontrak layanan online customer care ASRI </t>
  </si>
  <si>
    <t>Proses final apprv</t>
  </si>
  <si>
    <t>REVISI</t>
  </si>
  <si>
    <t>Revisi qty periode</t>
  </si>
  <si>
    <t xml:space="preserve">SPK/ASH/1224/010 </t>
  </si>
  <si>
    <t>Revisi BQ dan WPR</t>
  </si>
  <si>
    <t>SISA TTL BUDGET</t>
  </si>
  <si>
    <t>Budget SPK/PO</t>
  </si>
  <si>
    <t>Nilai BAPP</t>
  </si>
  <si>
    <t>SPK</t>
  </si>
  <si>
    <t>PO</t>
  </si>
  <si>
    <t>POP/ASR/0425/001</t>
  </si>
  <si>
    <t>CLOSE</t>
  </si>
  <si>
    <t>BLM ADA INV</t>
  </si>
  <si>
    <t>BUDGET REALIZATION</t>
  </si>
  <si>
    <t>Informasi</t>
  </si>
  <si>
    <t>Pengadaan Laptop Quater 1 - ASHTA (5)</t>
  </si>
  <si>
    <t xml:space="preserve">POP/ASH/0525/004 </t>
  </si>
  <si>
    <t>ZYREXINDO MANDIRI BUANA TBK, PT</t>
  </si>
  <si>
    <t>Pengadaan Laptop Quater 1 - ASHTA (1)</t>
  </si>
  <si>
    <t>PR/ASH/0725/033</t>
  </si>
  <si>
    <t>Pengadaan Perangkat UPS ASHTA</t>
  </si>
  <si>
    <t>Pengadaan Laptop Quarter 1 - ASRI Corp (8)</t>
  </si>
  <si>
    <t>POP/ASR/0525/002</t>
  </si>
  <si>
    <t xml:space="preserve">ZYREXINDO MANDIRI BUANA TBK, PT                                  </t>
  </si>
  <si>
    <t xml:space="preserve">Laptop Pro Improv Dir </t>
  </si>
  <si>
    <t>Pengadaan Laptop Quarter 1 - ASRI Corp (1)</t>
  </si>
  <si>
    <t>PR/ASR/0725/011</t>
  </si>
  <si>
    <t>Pengadaan Perangkat UPS PIK Office</t>
  </si>
  <si>
    <t>PR/ASR/0725/010</t>
  </si>
  <si>
    <t>MacBook Air M4 13 Inch - CLO</t>
  </si>
  <si>
    <t>Final Approved</t>
  </si>
  <si>
    <t>POP/ASR/0525/001</t>
  </si>
  <si>
    <t>Laptop : i5 (PC/Laptop/TAB)</t>
  </si>
  <si>
    <t>ACESSS POINT ARUBA</t>
  </si>
  <si>
    <t>PRP/GGP/0525/007</t>
  </si>
  <si>
    <t>POP/GGP/0625/009</t>
  </si>
  <si>
    <t>Fahmi</t>
  </si>
  <si>
    <t xml:space="preserve">POP/GGP/0225/028 </t>
  </si>
  <si>
    <t>SUKSES BANGUN NUSANTARA, PT</t>
  </si>
  <si>
    <t>PRP/GGP/0725/687</t>
  </si>
  <si>
    <t>Pengadaan Perangkat UPS GGP</t>
  </si>
  <si>
    <t>Pengadaan Laptop Quater 1 - HUBLIFE (5)</t>
  </si>
  <si>
    <t xml:space="preserve">POP/HUB/0525/002 </t>
  </si>
  <si>
    <t>PR/HUB/0725/017</t>
  </si>
  <si>
    <t>Pengadaan Perangkat UPS HUBLIFE</t>
  </si>
  <si>
    <t>Pengadaan Laptop Quater 1 - MOI (5)</t>
  </si>
  <si>
    <t>POP/MOI/0525/010</t>
  </si>
  <si>
    <t>Pengadaan Laptop Quater 1 - MOI (1)</t>
  </si>
  <si>
    <t>SPK/MOI/0125/0001</t>
  </si>
  <si>
    <t>PR/MOI/0725/031</t>
  </si>
  <si>
    <t>Pengadaan Perangkat UPS MOI</t>
  </si>
  <si>
    <t>PR/MOI/0625/056</t>
  </si>
  <si>
    <t>Pengadaan AC Pengganti Ruang Server MOI</t>
  </si>
  <si>
    <t>proses, dalam proses pengadaan</t>
  </si>
  <si>
    <t>Putri</t>
  </si>
  <si>
    <t>POP/PIK/0525/004</t>
  </si>
  <si>
    <t>Adam</t>
  </si>
  <si>
    <t>POP/PIK/1124/061</t>
  </si>
  <si>
    <t xml:space="preserve">FORTUNA CITRA MANDIRI, PT                                        </t>
  </si>
  <si>
    <t>PRP/PIK/0725/022</t>
  </si>
  <si>
    <t>Pengadaan Perangkat UPS PIK Ave</t>
  </si>
  <si>
    <t>Laptop : i5 MPP 2025 (PC/Laptop/TAB)</t>
  </si>
  <si>
    <t>PR_Number</t>
  </si>
  <si>
    <t>PR_Status</t>
  </si>
  <si>
    <t>Created User</t>
  </si>
  <si>
    <t>Current User</t>
  </si>
  <si>
    <t>PR_Departement</t>
  </si>
  <si>
    <t>PR_Operating_Unit_ID</t>
  </si>
  <si>
    <t>Tanggal WPR</t>
  </si>
  <si>
    <t>ProjectNo</t>
  </si>
  <si>
    <t>Item</t>
  </si>
  <si>
    <t>Description Item</t>
  </si>
  <si>
    <t>Tipe SPK</t>
  </si>
  <si>
    <t>SPK_Kode_Aktivitas</t>
  </si>
  <si>
    <t>SPK_Keterangan</t>
  </si>
  <si>
    <t>QUANTITY</t>
  </si>
  <si>
    <t>UOFM</t>
  </si>
  <si>
    <t>PR_Prices_1</t>
  </si>
  <si>
    <t>Status RCP 1</t>
  </si>
  <si>
    <t>PR_VendorNames_1</t>
  </si>
  <si>
    <t>PR_Prices_2</t>
  </si>
  <si>
    <t>Status RCP 2</t>
  </si>
  <si>
    <t>PR_VendorNames_2</t>
  </si>
  <si>
    <t>PR_Prices_3</t>
  </si>
  <si>
    <t>Status RCP 3</t>
  </si>
  <si>
    <t>PR_VendorNames_3</t>
  </si>
  <si>
    <t>PR_Prices_4</t>
  </si>
  <si>
    <t>Status RCP 4</t>
  </si>
  <si>
    <t>PR_VendorNames_4</t>
  </si>
  <si>
    <t>PR_Prices_5</t>
  </si>
  <si>
    <t>Status RCP 6</t>
  </si>
  <si>
    <t>PR_VendorNames_5</t>
  </si>
  <si>
    <t>No RCP</t>
  </si>
  <si>
    <t>Tanggal RCP</t>
  </si>
  <si>
    <t>PONUMBER</t>
  </si>
  <si>
    <t>No Receive</t>
  </si>
  <si>
    <t>tanggal Receive</t>
  </si>
  <si>
    <t>SPK_Original_Number</t>
  </si>
  <si>
    <t>PR/MOI/0823/051</t>
  </si>
  <si>
    <t>Final Approve</t>
  </si>
  <si>
    <t xml:space="preserve">ariya.ramsi    </t>
  </si>
  <si>
    <t xml:space="preserve">lina.cempaka1  </t>
  </si>
  <si>
    <t>020100</t>
  </si>
  <si>
    <t xml:space="preserve">MOI                      </t>
  </si>
  <si>
    <t xml:space="preserve">                               </t>
  </si>
  <si>
    <t xml:space="preserve">ENG-686                        </t>
  </si>
  <si>
    <t xml:space="preserve">BATTERY A2  1,5V   ALKALINE / ENERGIZER                                                              </t>
  </si>
  <si>
    <t xml:space="preserve">                                                                                                                                                                                                                                                               </t>
  </si>
  <si>
    <t xml:space="preserve">                                                                                                     </t>
  </si>
  <si>
    <t xml:space="preserve">PCS      </t>
  </si>
  <si>
    <t>Tidak Terpilih</t>
  </si>
  <si>
    <t xml:space="preserve">TIGAPUTRA GEMILANG JAYA, PT                                      </t>
  </si>
  <si>
    <t xml:space="preserve">SOLTECH DATA INDONESIA, PT                                       </t>
  </si>
  <si>
    <t>Terpilih</t>
  </si>
  <si>
    <t xml:space="preserve">TISA DIAMANTA KUSUMA                                             </t>
  </si>
  <si>
    <t xml:space="preserve">                                                                 </t>
  </si>
  <si>
    <t xml:space="preserve">RCP/MOI/1123/034     </t>
  </si>
  <si>
    <t>POP/MOI/1123/032</t>
  </si>
  <si>
    <t xml:space="preserve">RCT/MOI/1123/083     </t>
  </si>
  <si>
    <t xml:space="preserve">RIVERA MAKMUR ABADI PT                                           </t>
  </si>
  <si>
    <t xml:space="preserve">METROLINK KOMPUDATA, PT                                          </t>
  </si>
  <si>
    <t xml:space="preserve">SINAR RATNA NUSANTARA, PT                                        </t>
  </si>
  <si>
    <t xml:space="preserve">RCP/MOI/0923/047     </t>
  </si>
  <si>
    <t xml:space="preserve">IT-014                         </t>
  </si>
  <si>
    <t xml:space="preserve">BATERRY A3 ALKALINE / ENERGIZER                                                                      </t>
  </si>
  <si>
    <t xml:space="preserve">ENG-293                        </t>
  </si>
  <si>
    <t xml:space="preserve">BATTERY ALKALINE /  ENERGIZER 9V GLR 61                                                              </t>
  </si>
  <si>
    <t xml:space="preserve">RCP/MOI/0923/045     </t>
  </si>
  <si>
    <t xml:space="preserve">IT-018                         </t>
  </si>
  <si>
    <t xml:space="preserve">DOCKING CARD M.2 NVME                                                                                </t>
  </si>
  <si>
    <t xml:space="preserve">UNIT     </t>
  </si>
  <si>
    <t xml:space="preserve">RCP/MOI/1123/036     </t>
  </si>
  <si>
    <t>POP/MOI/1123/037</t>
  </si>
  <si>
    <t xml:space="preserve">RCT/MOI/1123/095     </t>
  </si>
  <si>
    <t xml:space="preserve">IT-021                         </t>
  </si>
  <si>
    <t xml:space="preserve">VACUM CLEANER MINI (FOR LAPTOP, PC, SERVER, PRINTER)                                                 </t>
  </si>
  <si>
    <t xml:space="preserve">SUKSES BANGUN NUSANTARA, PT                                      </t>
  </si>
  <si>
    <t xml:space="preserve">RCP/MOI/1123/037     </t>
  </si>
  <si>
    <t>POP/MOI/1123/031</t>
  </si>
  <si>
    <t xml:space="preserve">RCT/MOI/1123/109     </t>
  </si>
  <si>
    <t xml:space="preserve">IT-015                         </t>
  </si>
  <si>
    <t xml:space="preserve">RJ45 AMP                                                                                             </t>
  </si>
  <si>
    <t xml:space="preserve">PACK     </t>
  </si>
  <si>
    <t xml:space="preserve">MITRA SATU SOLUSINDO, PT                                         </t>
  </si>
  <si>
    <t xml:space="preserve">RCP/MOI/1123/035     </t>
  </si>
  <si>
    <t>POP/MOI/1123/036</t>
  </si>
  <si>
    <t xml:space="preserve">RCT/MOI/1123/097     </t>
  </si>
  <si>
    <t xml:space="preserve">RCP/MOI/0923/044     </t>
  </si>
  <si>
    <t xml:space="preserve">IT-016                         </t>
  </si>
  <si>
    <t xml:space="preserve">SSD EXTERNAL 1 TERA                                                                                  </t>
  </si>
  <si>
    <t xml:space="preserve">RCP/MOI/1123/033     </t>
  </si>
  <si>
    <t>POP/MOI/1123/035</t>
  </si>
  <si>
    <t xml:space="preserve">RCT/MOI/1123/099     </t>
  </si>
  <si>
    <t xml:space="preserve">IT-017                         </t>
  </si>
  <si>
    <t xml:space="preserve">LAN TASTER                                                                                           </t>
  </si>
  <si>
    <t xml:space="preserve">IT-019                         </t>
  </si>
  <si>
    <t xml:space="preserve">KABEL TIES LABEL                                                                                     </t>
  </si>
  <si>
    <t xml:space="preserve">IT-022                         </t>
  </si>
  <si>
    <t xml:space="preserve">LAN CABLE CAT6                                                                                       </t>
  </si>
  <si>
    <t xml:space="preserve">BOX      </t>
  </si>
  <si>
    <t xml:space="preserve">RCP/MOI/0923/048     </t>
  </si>
  <si>
    <t>POP/MOI/1023/003</t>
  </si>
  <si>
    <t xml:space="preserve">RCT/MOI/1022/963     </t>
  </si>
  <si>
    <t>PR/MOI/0624/041</t>
  </si>
  <si>
    <t xml:space="preserve">togu.rizki1    </t>
  </si>
  <si>
    <t xml:space="preserve">TISA DIAMANTA KUSUMA, PT                                         </t>
  </si>
  <si>
    <t xml:space="preserve">RCP/MOI/0724/036     </t>
  </si>
  <si>
    <t>POP/MOI/0724/035</t>
  </si>
  <si>
    <t xml:space="preserve">RCT/MOI/1123/619     </t>
  </si>
  <si>
    <t>PR/MOI/1124/063</t>
  </si>
  <si>
    <t xml:space="preserve">ENG-363                        </t>
  </si>
  <si>
    <t xml:space="preserve">KABEL TIES 15 CM                                                                                     </t>
  </si>
  <si>
    <t xml:space="preserve">SOLUSI ONO INDONESIA, PT                                         </t>
  </si>
  <si>
    <t xml:space="preserve">SAM CAHAYA MANDIRI, PT                                           </t>
  </si>
  <si>
    <t xml:space="preserve">MONOTARO INDONESIA, PT                                           </t>
  </si>
  <si>
    <t xml:space="preserve">RCP/MOI/0125/011     </t>
  </si>
  <si>
    <t>POP/MOI/0125/007</t>
  </si>
  <si>
    <t xml:space="preserve">RCT/MOI/1224/096     </t>
  </si>
  <si>
    <t>POP/MOI/0125/006</t>
  </si>
  <si>
    <t xml:space="preserve">RCT/MOI/1224/079     </t>
  </si>
  <si>
    <t xml:space="preserve">ENG-263                        </t>
  </si>
  <si>
    <t xml:space="preserve">RJ-45 CONNECTOR                                                                                      </t>
  </si>
  <si>
    <t xml:space="preserve">EQP-101                        </t>
  </si>
  <si>
    <t xml:space="preserve">ZYREX CRUISER 20 14 25H 16S5P-5                                                                      </t>
  </si>
  <si>
    <t xml:space="preserve">RCP/MOI/0525/001     </t>
  </si>
  <si>
    <t xml:space="preserve">RCT/MOI/1224/366     </t>
  </si>
  <si>
    <t xml:space="preserve">EQP-102                        </t>
  </si>
  <si>
    <t xml:space="preserve">ZYREX CRUISER 20 14 27U 16SSP-5                                                                      </t>
  </si>
  <si>
    <t>NULL</t>
  </si>
  <si>
    <t>PR/MOI/1124/049</t>
  </si>
  <si>
    <t xml:space="preserve">EQP-089                        </t>
  </si>
  <si>
    <t xml:space="preserve">MATERIAL SUPPORT                                                                                     </t>
  </si>
  <si>
    <t xml:space="preserve">LOT      </t>
  </si>
  <si>
    <t xml:space="preserve">RCP/MOI/1224/047     </t>
  </si>
  <si>
    <t>POP/MOI/1124/088</t>
  </si>
  <si>
    <t>PR/MOI/1122/004</t>
  </si>
  <si>
    <t xml:space="preserve">IT-OPR-SOPHOS                                                                                                                                                                                                                                                  </t>
  </si>
  <si>
    <t xml:space="preserve">IT-OPR-SOPHOS                                                                                        </t>
  </si>
  <si>
    <t xml:space="preserve">BULAN    </t>
  </si>
  <si>
    <t xml:space="preserve">RCP/MOI/0123/039     </t>
  </si>
  <si>
    <t/>
  </si>
  <si>
    <t>OPR/MOI/0223/055</t>
  </si>
  <si>
    <t>PR/MOI/1222/009</t>
  </si>
  <si>
    <t xml:space="preserve">IT-LISENSI SOFTWARE                                                                                                                                                                                                                                            </t>
  </si>
  <si>
    <t xml:space="preserve">IT-LISENSI SOFTWARE                                                                                  </t>
  </si>
  <si>
    <t xml:space="preserve">ARTHA INFOTAMA, PT                                               </t>
  </si>
  <si>
    <t xml:space="preserve">RCP/MOI/0523/020     </t>
  </si>
  <si>
    <t>OPR/MOI/0523/543</t>
  </si>
  <si>
    <t>PR/MOI/0324/033</t>
  </si>
  <si>
    <t xml:space="preserve">RCP/MOI/0424/046     </t>
  </si>
  <si>
    <t>SPK/MOI/0524/0005</t>
  </si>
  <si>
    <t>PR/MOI/1222/049</t>
  </si>
  <si>
    <t xml:space="preserve">IT-KONTRAK CIRCLE ONE                                                                                                                                                                                                                                          </t>
  </si>
  <si>
    <t xml:space="preserve">KONTRAK CIRCLE ONE MALL                                                                              </t>
  </si>
  <si>
    <t xml:space="preserve">CIRCLECOM NUSANTARA INDONESIA, PT                                </t>
  </si>
  <si>
    <t xml:space="preserve">RCP/MOI/0323/042     </t>
  </si>
  <si>
    <t>OPR/MOI/0523/527</t>
  </si>
  <si>
    <t>PR/MOI/1222/050</t>
  </si>
  <si>
    <t xml:space="preserve">IT- KONTRAK VICTORY                                                                                                                                                                                                                                            </t>
  </si>
  <si>
    <t xml:space="preserve">KONTRAK INTERNET PT. VICTORY                                                                         </t>
  </si>
  <si>
    <t xml:space="preserve">VARNION TECHNOLOGY SEMESTA, PT                                   </t>
  </si>
  <si>
    <t xml:space="preserve">ORION CYBER INTERNET, PT                                         </t>
  </si>
  <si>
    <t xml:space="preserve">RCP/MOI/0123/050     </t>
  </si>
  <si>
    <t>OPR/MOI/0223/047</t>
  </si>
  <si>
    <t>PR/MOI/0323/042</t>
  </si>
  <si>
    <t xml:space="preserve">HARYA PILAR UTAMA SUKSES, PT                                     </t>
  </si>
  <si>
    <t xml:space="preserve">PANCA PUTRA SOLUSINDO, PT                                        </t>
  </si>
  <si>
    <t xml:space="preserve">RCP/MOI/0423/029     </t>
  </si>
  <si>
    <t>OPR/MOI/0523/366</t>
  </si>
  <si>
    <t xml:space="preserve">RCP/MOI/1224/007     </t>
  </si>
  <si>
    <t xml:space="preserve">BULAN R  </t>
  </si>
  <si>
    <t xml:space="preserve">MITRA INTEGRASI INFORMATIKA, PT                                  </t>
  </si>
  <si>
    <t xml:space="preserve">KRAYON KONSULTAN INDO, PT                                        </t>
  </si>
  <si>
    <t xml:space="preserve">RCP/MOI/0525/019     </t>
  </si>
  <si>
    <t xml:space="preserve">RCP/MOI/1224/048     </t>
  </si>
  <si>
    <t>PR/MOI/0124/056</t>
  </si>
  <si>
    <t xml:space="preserve">RCP/MOI/0324/026     </t>
  </si>
  <si>
    <t>PR/MOI/0924/034</t>
  </si>
  <si>
    <t xml:space="preserve">GLOBAL MEDIA UTAMA TEKNOLOGI, PT                                 </t>
  </si>
  <si>
    <t xml:space="preserve">RCP/MOI/1024/030     </t>
  </si>
  <si>
    <t>SPK/MOI/1124/0003</t>
  </si>
  <si>
    <t>PR/MOI/0824/043</t>
  </si>
  <si>
    <t xml:space="preserve">BUILD IMPR - FA OPR                                                                                                                                                                                                                                            </t>
  </si>
  <si>
    <t xml:space="preserve">FIXED ASET BUILDING IMPROVEMENTS - OPR                                                               </t>
  </si>
  <si>
    <t xml:space="preserve">LOT R    </t>
  </si>
  <si>
    <t xml:space="preserve">MYOURI MAKMUR MANDIRI, PT                                        </t>
  </si>
  <si>
    <t xml:space="preserve">BANGUN CENTRAL NUSANTARA, PT                                     </t>
  </si>
  <si>
    <t xml:space="preserve">RAJA DWIGUNA SEMESTA, PT                                         </t>
  </si>
  <si>
    <t xml:space="preserve">RCP/MOI/0924/053     </t>
  </si>
  <si>
    <t>SPK/MOI/1024/0003</t>
  </si>
  <si>
    <t>PR/MOI/0623/024</t>
  </si>
  <si>
    <t xml:space="preserve">IT - JASA PEK INSTALASI HARDWARE                                                                                                                                                                                                                               </t>
  </si>
  <si>
    <t xml:space="preserve">JASA PEKERJAAN INSTALASI IT HARDWARE                                                                 </t>
  </si>
  <si>
    <t xml:space="preserve">GLOBAL RAYA INFRASOLUTION, CV                                    </t>
  </si>
  <si>
    <t xml:space="preserve">RCP/MOI/0823/002     </t>
  </si>
  <si>
    <t>SPK/MOI/0823/0002</t>
  </si>
  <si>
    <t>PR/MOI/0624/020</t>
  </si>
  <si>
    <t xml:space="preserve">RCP/MOI/0824/041     </t>
  </si>
  <si>
    <t>SPK/MOI/0824/0009</t>
  </si>
  <si>
    <t>PR/MOI/0723/034</t>
  </si>
  <si>
    <t xml:space="preserve">ASTRA GRAPHIA INFORMATION TECHNOLGY, PT                          </t>
  </si>
  <si>
    <t xml:space="preserve">TAB SOLUTIONS, PT                                                </t>
  </si>
  <si>
    <t xml:space="preserve">RCP/MOI/1023/005     </t>
  </si>
  <si>
    <t>SPK/MOI/1023/0004</t>
  </si>
  <si>
    <t>PR/MOI/1123/014</t>
  </si>
  <si>
    <t xml:space="preserve">RCP/MOI/1223/037     </t>
  </si>
  <si>
    <t>SPK/MOI/0124/0007</t>
  </si>
  <si>
    <t>PR/MOI/1123/015</t>
  </si>
  <si>
    <t xml:space="preserve">RCP/MOI/0124/024     </t>
  </si>
  <si>
    <t>PR/MOI/1123/054</t>
  </si>
  <si>
    <t xml:space="preserve">RCP/MOI/0124/038     </t>
  </si>
  <si>
    <t>SPK/MOI/0224/0004</t>
  </si>
  <si>
    <t xml:space="preserve">EQP-088                        </t>
  </si>
  <si>
    <t xml:space="preserve">POE ADAPTOR                                                                                          </t>
  </si>
  <si>
    <t xml:space="preserve">IT-020                         </t>
  </si>
  <si>
    <t xml:space="preserve">FLASHDISK 32 GB                                                                                      </t>
  </si>
  <si>
    <t xml:space="preserve">EQP-087                        </t>
  </si>
  <si>
    <t xml:space="preserve">CCTV IP CAMERA HIKVISION DS-2CD1123G2-LIU 2MP INDOOR DUAL LIGHT + MIC                                </t>
  </si>
  <si>
    <t xml:space="preserve">EQP-090                        </t>
  </si>
  <si>
    <t xml:space="preserve">JASA PEMASANGAN, KONFIGURASI, TESTING &amp; COMMISIONING                                                 </t>
  </si>
  <si>
    <t>PR/MOI/0524/030</t>
  </si>
  <si>
    <t>PR/MOI/0823/050</t>
  </si>
  <si>
    <t>Reject</t>
  </si>
  <si>
    <t>PR/MOI/0423/024</t>
  </si>
  <si>
    <t>PR/MOI/1123/003</t>
  </si>
  <si>
    <t xml:space="preserve">IT-025                         </t>
  </si>
  <si>
    <t xml:space="preserve">FO CONVERTER 100/1000MBPS – SINGLE MODE A-B                                                          </t>
  </si>
  <si>
    <t xml:space="preserve">PASANG   </t>
  </si>
  <si>
    <t xml:space="preserve">IT-026                         </t>
  </si>
  <si>
    <t xml:space="preserve">FO CONVERTER 100/1000MBPS  – MULTIMODE                                                               </t>
  </si>
  <si>
    <t xml:space="preserve">IT-027                         </t>
  </si>
  <si>
    <t xml:space="preserve">FO CONVERTER 100/1000MBPS – SFP FO MULTI MODE                                                        </t>
  </si>
  <si>
    <t xml:space="preserve">IT-028                         </t>
  </si>
  <si>
    <t xml:space="preserve">SFP MODULE MIKRORIK – SFP SR-MM 1G FO MULTI MODE                                                     </t>
  </si>
  <si>
    <t>PR/MOI/0525/011</t>
  </si>
  <si>
    <t>new</t>
  </si>
  <si>
    <t xml:space="preserve">EQP-046                        </t>
  </si>
  <si>
    <t xml:space="preserve">AC DAIKIN (BREKET+PIPA) 1PK TYPE FTC-25NV14 MADE IN THAILAND                                         </t>
  </si>
  <si>
    <t xml:space="preserve">IT - SEWA LAHAN / RUANGAN                                                                                                                                                                                                                                      </t>
  </si>
  <si>
    <t xml:space="preserve">IT - SEWA LAHAN / RUANGAN                                                                            </t>
  </si>
  <si>
    <t xml:space="preserve">RCP/MJS/1224/005     </t>
  </si>
  <si>
    <t>PRP/PIK/0121/095</t>
  </si>
  <si>
    <t xml:space="preserve">PIK                      </t>
  </si>
  <si>
    <t xml:space="preserve">KONTRAK ORION - OPR                                                                                                                                                                                                                                            </t>
  </si>
  <si>
    <t xml:space="preserve">KONTRAK ORION MALL                                                                                   </t>
  </si>
  <si>
    <t xml:space="preserve">RCP/PIK/0221/009     </t>
  </si>
  <si>
    <t>PRP/PIK/0221/048</t>
  </si>
  <si>
    <t xml:space="preserve">KONTRAK NEUVIZ - OPR                                                                                                                                                                                                                                           </t>
  </si>
  <si>
    <t xml:space="preserve">KONTRAK NEUVIZ MALL                                                                                  </t>
  </si>
  <si>
    <t xml:space="preserve">Prestasi Piranti Informasi, PT                                   </t>
  </si>
  <si>
    <t xml:space="preserve">RCP/PIK/0221/021     </t>
  </si>
  <si>
    <t>PRP/PIK/0221/015</t>
  </si>
  <si>
    <t xml:space="preserve">KONTRAK CIRCLE ONE -                                                                                                                                                                                                                                           </t>
  </si>
  <si>
    <t xml:space="preserve">RCP/PIK/0321/033     </t>
  </si>
  <si>
    <t>PRP/PIK/0121/107</t>
  </si>
  <si>
    <t xml:space="preserve">KONTRAK CIRCLE ONE - OPR                                                                                                                                                                                                                                       </t>
  </si>
  <si>
    <t xml:space="preserve">RCP/PIK/0321/032     </t>
  </si>
  <si>
    <t>PRP/PIK/0421/005</t>
  </si>
  <si>
    <t xml:space="preserve">INFRA JARINGAN INET - NON FA                                                                                                                                                                                                                                   </t>
  </si>
  <si>
    <t xml:space="preserve">PEKERJAAN INFRASTRUKTUR JARINGAN INET                                                                </t>
  </si>
  <si>
    <t xml:space="preserve">lot      </t>
  </si>
  <si>
    <t xml:space="preserve">CV Global Raya Infrasolution                                     </t>
  </si>
  <si>
    <t xml:space="preserve">RCP/PIK/0421/021     </t>
  </si>
  <si>
    <t>PRP/PIK/0421/004</t>
  </si>
  <si>
    <t xml:space="preserve">MS OFFICE 365 SUBS - OPR                                                                                                                                                                                                                                       </t>
  </si>
  <si>
    <t xml:space="preserve">SUBSCRIPTION MISCRSFT OFFICE 365 MALL                                                                </t>
  </si>
  <si>
    <t xml:space="preserve">RCP/PIK/0421/028     </t>
  </si>
  <si>
    <t>PRP/PIK/0321/049</t>
  </si>
  <si>
    <t xml:space="preserve">RCP/PIK/0421/004     </t>
  </si>
  <si>
    <t>PRP/PIK/1221/024</t>
  </si>
  <si>
    <t xml:space="preserve">TAHUN    </t>
  </si>
  <si>
    <t xml:space="preserve">RCP/PIK/1221/054     </t>
  </si>
  <si>
    <t>PRP/PIK/0821/021</t>
  </si>
  <si>
    <t xml:space="preserve">RCP/PIK/0921/016     </t>
  </si>
  <si>
    <t>PRP/PIK/0721/020</t>
  </si>
  <si>
    <t xml:space="preserve">RCP/PIK/0821/006     </t>
  </si>
  <si>
    <t>PRP/PIK/0921/014</t>
  </si>
  <si>
    <t xml:space="preserve">MSFT AZURE CLOUD                                                                                                                                                                                                                                               </t>
  </si>
  <si>
    <t xml:space="preserve">PEMAKAIAN CLOUD AZURE                                                                                </t>
  </si>
  <si>
    <t xml:space="preserve">RCP/PIK/0921/032     </t>
  </si>
  <si>
    <t>PRP/PIK/0624/004</t>
  </si>
  <si>
    <t xml:space="preserve">SAMAU JAYAINDO ABADI, PT                                         </t>
  </si>
  <si>
    <t xml:space="preserve">RCP/PIK/0624/043     </t>
  </si>
  <si>
    <t>SPK/PIK/0724/002</t>
  </si>
  <si>
    <t>PRP/PIK/0524/033</t>
  </si>
  <si>
    <t xml:space="preserve">RCP/PIK/0624/038     </t>
  </si>
  <si>
    <t>SPK/PIK/0724/001</t>
  </si>
  <si>
    <t>PRP/PIK/0624/017</t>
  </si>
  <si>
    <t xml:space="preserve">RCP/PIK/0624/048     </t>
  </si>
  <si>
    <t>SPK/PIK/0724/004</t>
  </si>
  <si>
    <t>PRP/PIK/0624/016</t>
  </si>
  <si>
    <t xml:space="preserve">RCP/PIK/0624/049     </t>
  </si>
  <si>
    <t>SPK/PIK/0724/003</t>
  </si>
  <si>
    <t>PRP/PIK/0821/024</t>
  </si>
  <si>
    <t xml:space="preserve">PRESTASI PIRANTI INFORMASI, PT                                   </t>
  </si>
  <si>
    <t xml:space="preserve">RCP/PIK/0921/018     </t>
  </si>
  <si>
    <t>PRP/PIK/0122/064</t>
  </si>
  <si>
    <t xml:space="preserve">ELC-184                        </t>
  </si>
  <si>
    <t xml:space="preserve">KABEL UTP BELDEN CAT 6                                                                               </t>
  </si>
  <si>
    <t xml:space="preserve">ARJUNA SINATRIA AMARTA, PT                                       </t>
  </si>
  <si>
    <t xml:space="preserve">RIVERA MAKMUR ABADI, PT                                          </t>
  </si>
  <si>
    <t xml:space="preserve">RCP/PIK/0222/009     </t>
  </si>
  <si>
    <t>POP/PIK/0222/007</t>
  </si>
  <si>
    <t>PRP/PIK/0122/013</t>
  </si>
  <si>
    <t xml:space="preserve">RCP/PIK/0222/024     </t>
  </si>
  <si>
    <t>PRP/PIK/0222/018</t>
  </si>
  <si>
    <t xml:space="preserve">INTERNET                                                                                                                                                                                                                                                       </t>
  </si>
  <si>
    <t xml:space="preserve">Internet Premium                                                                                     </t>
  </si>
  <si>
    <t xml:space="preserve">RCP/PIK/0322/008     </t>
  </si>
  <si>
    <t>PRP/PIK/0522/005</t>
  </si>
  <si>
    <t xml:space="preserve">RCP/PIK/0722/023     </t>
  </si>
  <si>
    <t>OPR/PIK/0822/005</t>
  </si>
  <si>
    <t>PRP/PIK/0722/017</t>
  </si>
  <si>
    <t xml:space="preserve">RCP/PIK/0922/035     </t>
  </si>
  <si>
    <t>OPR/PIK/1022/009</t>
  </si>
  <si>
    <t>OPR/PIK/1022/019</t>
  </si>
  <si>
    <t>PRP/PIK/0624/027</t>
  </si>
  <si>
    <t xml:space="preserve">RCP/PIK/0724/031     </t>
  </si>
  <si>
    <t>SPK/PIK/0724/016</t>
  </si>
  <si>
    <t>PRP/PIK/0724/004</t>
  </si>
  <si>
    <t xml:space="preserve">ITH-035                        </t>
  </si>
  <si>
    <t xml:space="preserve">KABEL UTP CAT 6 BALDEN                                                                               </t>
  </si>
  <si>
    <t xml:space="preserve">RCP/PIK/0724/039     </t>
  </si>
  <si>
    <t>POP/PIK/0724/023</t>
  </si>
  <si>
    <t xml:space="preserve">RCT/PIK/0923/759     </t>
  </si>
  <si>
    <t>PRP/PIK/0522/046</t>
  </si>
  <si>
    <t xml:space="preserve">RCP/PIK/0822/058     </t>
  </si>
  <si>
    <t>OPR/PIK/0922/004</t>
  </si>
  <si>
    <t>PRP/PIK/0922/009</t>
  </si>
  <si>
    <t xml:space="preserve">ITH-017                        </t>
  </si>
  <si>
    <t xml:space="preserve">SSD 512GB SATA VGEN                                                                                  </t>
  </si>
  <si>
    <t xml:space="preserve">RCP/PIK/0922/021     </t>
  </si>
  <si>
    <t>POP/PIK/0922/018</t>
  </si>
  <si>
    <t xml:space="preserve">RCT/PIK/0922/084     </t>
  </si>
  <si>
    <t>PRP/PIK/0922/041</t>
  </si>
  <si>
    <t xml:space="preserve">LPT-001                        </t>
  </si>
  <si>
    <t xml:space="preserve">Laptop Dell Latitude 3420                                                                            </t>
  </si>
  <si>
    <t xml:space="preserve">GLOBAL GIGA SOLUSI, PT                                           </t>
  </si>
  <si>
    <t xml:space="preserve">INTISARI KOMPUTINDO, PT                                          </t>
  </si>
  <si>
    <t xml:space="preserve">RCP/PIK/1022/025     </t>
  </si>
  <si>
    <t>POP/PIK/0922/052</t>
  </si>
  <si>
    <t>POP/PIK/0922/067</t>
  </si>
  <si>
    <t xml:space="preserve">RCT/PIK/0922/183     </t>
  </si>
  <si>
    <t xml:space="preserve">RCP/PIK/1022/038     </t>
  </si>
  <si>
    <t>PRP/PIK/0323/036</t>
  </si>
  <si>
    <t xml:space="preserve">RCP/PIK/0423/043     </t>
  </si>
  <si>
    <t>OPR/PIK/0423/013</t>
  </si>
  <si>
    <t>PRP/PIK/0523/006</t>
  </si>
  <si>
    <t xml:space="preserve">RCP/PIK/0623/015     </t>
  </si>
  <si>
    <t>OPR/PIK/0623/011</t>
  </si>
  <si>
    <t>PRP/PIK/0523/019</t>
  </si>
  <si>
    <t xml:space="preserve">RCP/PIK/0623/013     </t>
  </si>
  <si>
    <t>OPR/PIK/0623/014</t>
  </si>
  <si>
    <t>PRP/PIK/0823/027</t>
  </si>
  <si>
    <t xml:space="preserve">RCP/PIK/0823/029     </t>
  </si>
  <si>
    <t>SPK/PIK/0923/007</t>
  </si>
  <si>
    <t>PRP/PIK/0723/041</t>
  </si>
  <si>
    <t xml:space="preserve">RCP/PIK/1023/006     </t>
  </si>
  <si>
    <t>SPK/PIK/1023/003</t>
  </si>
  <si>
    <t>PRP/PIK/0223/015</t>
  </si>
  <si>
    <t xml:space="preserve">RCP/PIK/0523/008     </t>
  </si>
  <si>
    <t>OPR/PIK/0523/010</t>
  </si>
  <si>
    <t>PRP/PIK/0823/053</t>
  </si>
  <si>
    <t xml:space="preserve">ATK-088                        </t>
  </si>
  <si>
    <t xml:space="preserve">BATTERY ENERGIZER AAA                                                                                </t>
  </si>
  <si>
    <t xml:space="preserve">RCP/PIK/0923/037     </t>
  </si>
  <si>
    <t>POP/PIK/1223/020</t>
  </si>
  <si>
    <t xml:space="preserve">ATK-090                        </t>
  </si>
  <si>
    <t xml:space="preserve">BATTERY ENERGIZER 9VOLTS                                                                             </t>
  </si>
  <si>
    <t xml:space="preserve">IT-002                         </t>
  </si>
  <si>
    <t>POP/PIK/1223/021</t>
  </si>
  <si>
    <t xml:space="preserve">RCT/PIK/0923/247     </t>
  </si>
  <si>
    <t xml:space="preserve">IT-001                         </t>
  </si>
  <si>
    <t xml:space="preserve">PAX      </t>
  </si>
  <si>
    <t>POP/PIK/1123/019</t>
  </si>
  <si>
    <t xml:space="preserve">RCT/PIK/0923/215     </t>
  </si>
  <si>
    <t xml:space="preserve">ATK-089                        </t>
  </si>
  <si>
    <t xml:space="preserve">BATTERY ENERGIZER AA                                                                                 </t>
  </si>
  <si>
    <t>PRP/PIK/0324/033</t>
  </si>
  <si>
    <t xml:space="preserve">RCP/PIK/0324/038     </t>
  </si>
  <si>
    <t>PRP/PIK/0524/013</t>
  </si>
  <si>
    <t xml:space="preserve">RCP/PIK/0524/047     </t>
  </si>
  <si>
    <t>SPK/PIK/0624/003</t>
  </si>
  <si>
    <t>PRP/PIK/0124/001</t>
  </si>
  <si>
    <t xml:space="preserve">RCP/PIK/0124/026     </t>
  </si>
  <si>
    <t>SPK/PIK/0224/005</t>
  </si>
  <si>
    <t>SPK/PIK/0324/007</t>
  </si>
  <si>
    <t>PRP/PIK/0124/039</t>
  </si>
  <si>
    <t xml:space="preserve">RCP/PIK/0224/001     </t>
  </si>
  <si>
    <t>SPK/PIK/0224/010</t>
  </si>
  <si>
    <t>PRP/PIK/0124/045</t>
  </si>
  <si>
    <t xml:space="preserve">RCP/PIK/0224/037     </t>
  </si>
  <si>
    <t>SPK/PIK/0324/009</t>
  </si>
  <si>
    <t xml:space="preserve">RCP/PIK/1223/027     </t>
  </si>
  <si>
    <t xml:space="preserve">RCP/PIK/1223/028     </t>
  </si>
  <si>
    <t xml:space="preserve">RCP/PIK/1123/017     </t>
  </si>
  <si>
    <t xml:space="preserve">RCP/PIK/1123/016     </t>
  </si>
  <si>
    <t>PRP/PIK/0724/005</t>
  </si>
  <si>
    <t xml:space="preserve">SAF-072                        </t>
  </si>
  <si>
    <t xml:space="preserve">APAR THERMATIC 3 KG – 9M3                                                                            </t>
  </si>
  <si>
    <t xml:space="preserve">WITA KHARISMA JAYA BERSAMA, PT                                   </t>
  </si>
  <si>
    <t xml:space="preserve">ARTHA MAKMUR SEJATI, PT                                          </t>
  </si>
  <si>
    <t xml:space="preserve">KEMENANGAN DJAYA MAKMUR, PT                                      </t>
  </si>
  <si>
    <t xml:space="preserve">RCP/PIK/0724/064     </t>
  </si>
  <si>
    <t>POP/PIK/0824/004</t>
  </si>
  <si>
    <t xml:space="preserve">RCT/PIK/0923/828     </t>
  </si>
  <si>
    <t xml:space="preserve">OTH-146                        </t>
  </si>
  <si>
    <t xml:space="preserve">EZVIZ T51C TEMPERATURE &amp; HUMIDITY SENSOR                                                             </t>
  </si>
  <si>
    <t>PRP/PIK/1123/030</t>
  </si>
  <si>
    <t xml:space="preserve">IFORTE SOLUSI INFOTEK, PT                                        </t>
  </si>
  <si>
    <t xml:space="preserve">FIBER NETWORKS INDONESIA, PT                                     </t>
  </si>
  <si>
    <t xml:space="preserve">RCP/PIK/0624/015     </t>
  </si>
  <si>
    <t>SPK/PIK/0624/011</t>
  </si>
  <si>
    <t>PRP/PIK/0624/018</t>
  </si>
  <si>
    <t xml:space="preserve">EQP-056                        </t>
  </si>
  <si>
    <t xml:space="preserve">UNINTERRUPTIBLE POWER SUPPLY (UPS)                                                                   </t>
  </si>
  <si>
    <t xml:space="preserve">RCP/PIK/0824/011     </t>
  </si>
  <si>
    <t>POP/PIK/0824/018</t>
  </si>
  <si>
    <t xml:space="preserve">RCT/PIK/0923/825     </t>
  </si>
  <si>
    <t xml:space="preserve">IT - KONTRAK SERVICE PERALATAN KANTOR                                                                                                                                                                                                                          </t>
  </si>
  <si>
    <t xml:space="preserve">IT - KONTRAK SERVICE PERALATAN KANTOR                                                                </t>
  </si>
  <si>
    <t xml:space="preserve">RCP/PIK/1124/005     </t>
  </si>
  <si>
    <t xml:space="preserve">EQP-173                        </t>
  </si>
  <si>
    <t xml:space="preserve">RCP/PIK/1224/031     </t>
  </si>
  <si>
    <t xml:space="preserve">EQP-174                        </t>
  </si>
  <si>
    <t xml:space="preserve">EQP-175                        </t>
  </si>
  <si>
    <t xml:space="preserve">NVR HIKVISION DS-7616NI-Q2 16 CHANNEL NON POE                                                        </t>
  </si>
  <si>
    <t xml:space="preserve">EQP-176                        </t>
  </si>
  <si>
    <t xml:space="preserve">HARDISK WD PURPLE PRO SURVEILLANCE 10 TB 3.5" SATA 3                                                 </t>
  </si>
  <si>
    <t xml:space="preserve">EQP-177                        </t>
  </si>
  <si>
    <t xml:space="preserve">EQP-178                        </t>
  </si>
  <si>
    <t>PRP/PIK/1124/063</t>
  </si>
  <si>
    <t xml:space="preserve">EQP-179                        </t>
  </si>
  <si>
    <t xml:space="preserve">SMART CLOUD MANAGE POE SWITCH - RUIJIE RG-ES220GS-P 20 PORT                                          </t>
  </si>
  <si>
    <t xml:space="preserve">BERKAH JAYA SENTOSA, PT                                          </t>
  </si>
  <si>
    <t xml:space="preserve">RCP/PIK/1224/059     </t>
  </si>
  <si>
    <t>POP/PIK/1124/076</t>
  </si>
  <si>
    <t xml:space="preserve">RCT/PIK/1024/281     </t>
  </si>
  <si>
    <t xml:space="preserve">ALFATECH COMPUTER                                                </t>
  </si>
  <si>
    <t xml:space="preserve">RCP/PIK/1124/011     </t>
  </si>
  <si>
    <t xml:space="preserve">RCP/PIK/0425/010     </t>
  </si>
  <si>
    <t xml:space="preserve">EQP-192                        </t>
  </si>
  <si>
    <t xml:space="preserve">RCP/PIK/0525/001     </t>
  </si>
  <si>
    <t xml:space="preserve">RCT/PIK/1024/557     </t>
  </si>
  <si>
    <t xml:space="preserve">RCP/PIK/0525/014     </t>
  </si>
  <si>
    <t>PRP/PIK/1121/037</t>
  </si>
  <si>
    <t xml:space="preserve">LPT-002                        </t>
  </si>
  <si>
    <t xml:space="preserve">Laptop Dell Latitude 5240 2 in 1                                                                     </t>
  </si>
  <si>
    <t>PRP/PIK/0321/004</t>
  </si>
  <si>
    <t>PRP/PIK/0321/047</t>
  </si>
  <si>
    <t>PRP/PIK/1123/083</t>
  </si>
  <si>
    <t>PRP/PIK/1222/026</t>
  </si>
  <si>
    <t>PRP/PIK/0423/022</t>
  </si>
  <si>
    <t>PRP/PIK/0124/010</t>
  </si>
  <si>
    <t>Canceled</t>
  </si>
  <si>
    <t>PRP/PIK/0121/096</t>
  </si>
  <si>
    <t>PRP/PIK/0122/049</t>
  </si>
  <si>
    <t>PRP/PIK/1222/003</t>
  </si>
  <si>
    <t>PRP/PIK/0723/014</t>
  </si>
  <si>
    <t>PRP/PIK/0323/035</t>
  </si>
  <si>
    <t>PRP/PIK/1124/052</t>
  </si>
  <si>
    <t xml:space="preserve">ELC-471                        </t>
  </si>
  <si>
    <t xml:space="preserve">KABEL TIES 4,8 X 400MM                                                                               </t>
  </si>
  <si>
    <t xml:space="preserve">ELC-180                        </t>
  </si>
  <si>
    <t xml:space="preserve">KABEL TIES 15CM                                                                                      </t>
  </si>
  <si>
    <t xml:space="preserve">ELC-297                        </t>
  </si>
  <si>
    <t>PRP/PIK/0421/001</t>
  </si>
  <si>
    <t>PRP/PIK/0121/106</t>
  </si>
  <si>
    <t>PRP/PIK/0324/045</t>
  </si>
  <si>
    <t>PRP/PIK/0823/055</t>
  </si>
  <si>
    <t>PRP/PIK/0524/046</t>
  </si>
  <si>
    <t>PRP/PIK/0624/003</t>
  </si>
  <si>
    <t>PR/HUB/0822/006</t>
  </si>
  <si>
    <t xml:space="preserve">HUB                      </t>
  </si>
  <si>
    <t xml:space="preserve">RCP/HUB/0922/002     </t>
  </si>
  <si>
    <t>OPR/HUB/0922/004</t>
  </si>
  <si>
    <t>PR/HUB/0823/026</t>
  </si>
  <si>
    <t xml:space="preserve">RCP/HUB/0923/407     </t>
  </si>
  <si>
    <t>SPK/HUB/1023/003</t>
  </si>
  <si>
    <t>PR/HUB/0323/009</t>
  </si>
  <si>
    <t xml:space="preserve">AGIVA INDONESIA, PT                                              </t>
  </si>
  <si>
    <t xml:space="preserve">RCP/HUB/0523/284     </t>
  </si>
  <si>
    <t>OPR/HUB/0523/006</t>
  </si>
  <si>
    <t>PR/HUB/0723/025</t>
  </si>
  <si>
    <t xml:space="preserve">RCP/HUB/1023/414     </t>
  </si>
  <si>
    <t>SPK/HUB/1023/004</t>
  </si>
  <si>
    <t>PR/HUB/0124/011</t>
  </si>
  <si>
    <t xml:space="preserve">IT - INTERNET                                                                                                                                                                                                                                                  </t>
  </si>
  <si>
    <t xml:space="preserve">IT - INTERNET                                                                                        </t>
  </si>
  <si>
    <t xml:space="preserve">TELEKOMUNIKASI INDONESIA, PT                                     </t>
  </si>
  <si>
    <t xml:space="preserve">RCP/HUB/0624/241     </t>
  </si>
  <si>
    <t xml:space="preserve">EQP-066                        </t>
  </si>
  <si>
    <t xml:space="preserve">RCP/HUB/1224/511     </t>
  </si>
  <si>
    <t>POP/HUB/1124/051</t>
  </si>
  <si>
    <t xml:space="preserve">EQP-064                        </t>
  </si>
  <si>
    <t>PR/HUB/0623/012</t>
  </si>
  <si>
    <t xml:space="preserve">RCP/HUB/0723/344     </t>
  </si>
  <si>
    <t>SPK/HUB/0723/005</t>
  </si>
  <si>
    <t>PR/HUB/1222/009</t>
  </si>
  <si>
    <t xml:space="preserve">RCP/HUB/0523/273     </t>
  </si>
  <si>
    <t>OPR/HUB/0523/004</t>
  </si>
  <si>
    <t xml:space="preserve">EQP-067                        </t>
  </si>
  <si>
    <t>PR/HUB/1124/031</t>
  </si>
  <si>
    <t>PR/HUB/0324/007</t>
  </si>
  <si>
    <t xml:space="preserve">RCP/HUB/0424/172     </t>
  </si>
  <si>
    <t>SPK/HUB/0424/003</t>
  </si>
  <si>
    <t>PR/HUB/0724/003</t>
  </si>
  <si>
    <t xml:space="preserve">EQP-027                        </t>
  </si>
  <si>
    <t xml:space="preserve">AC 1 PK DAIKIN                                                                                       </t>
  </si>
  <si>
    <t xml:space="preserve">EQP-028                        </t>
  </si>
  <si>
    <t xml:space="preserve">FAN RACK SERVER                                                                                      </t>
  </si>
  <si>
    <t>PR/HUB/1124/032</t>
  </si>
  <si>
    <t xml:space="preserve">EQP-065                        </t>
  </si>
  <si>
    <t>PR/HUB/0724/006</t>
  </si>
  <si>
    <t xml:space="preserve">RCP/HUB/0724/301     </t>
  </si>
  <si>
    <t>SPK/HUB/0724/011</t>
  </si>
  <si>
    <t xml:space="preserve">RCP/HUB/0525/642     </t>
  </si>
  <si>
    <t>SPK/HUB/0525/010</t>
  </si>
  <si>
    <t xml:space="preserve">IT-006                         </t>
  </si>
  <si>
    <t xml:space="preserve">KABEL UTP CAT 6 MEREK BALDEN, ISI 305 METER                                                          </t>
  </si>
  <si>
    <t xml:space="preserve">RCP/HUB/0824/319     </t>
  </si>
  <si>
    <t>POP/HUB/0824/008</t>
  </si>
  <si>
    <t xml:space="preserve">RCT/HUB/0722/978     </t>
  </si>
  <si>
    <t>PR/HUB/0724/002</t>
  </si>
  <si>
    <t xml:space="preserve">OPR-257                        </t>
  </si>
  <si>
    <t xml:space="preserve">RCP/HUB/0724/314     </t>
  </si>
  <si>
    <t>POP/HUB/0824/002</t>
  </si>
  <si>
    <t xml:space="preserve">RCT/HUB/0722/990     </t>
  </si>
  <si>
    <t xml:space="preserve">OPR-258                        </t>
  </si>
  <si>
    <t>PR/HUB/0123/006</t>
  </si>
  <si>
    <t>PR/HUB/0823/027</t>
  </si>
  <si>
    <t xml:space="preserve">IT-013                         </t>
  </si>
  <si>
    <t xml:space="preserve">RCP/HUB/1123/056     </t>
  </si>
  <si>
    <t>POP/HUB/1123/011</t>
  </si>
  <si>
    <t xml:space="preserve">RCT/HUB/0722/699     </t>
  </si>
  <si>
    <t xml:space="preserve">RCP/HUB/0923/408     </t>
  </si>
  <si>
    <t>PR/HUB/0824/048</t>
  </si>
  <si>
    <t xml:space="preserve">ENG-636                        </t>
  </si>
  <si>
    <t xml:space="preserve">INSUPLEX (UKURAN 1 ¼ INCI) 3                                                                         </t>
  </si>
  <si>
    <t xml:space="preserve">METER    </t>
  </si>
  <si>
    <t xml:space="preserve">DARMAWAN VISI CIPTA, PT                                          </t>
  </si>
  <si>
    <t xml:space="preserve">TEMMA CIPTA ALLESINDO, PT                                        </t>
  </si>
  <si>
    <t xml:space="preserve">RCP/HUB/1024/417     </t>
  </si>
  <si>
    <t>POP/HUB/1024/016</t>
  </si>
  <si>
    <t xml:space="preserve">RCT/HUB/0824/104     </t>
  </si>
  <si>
    <t xml:space="preserve">ENG-637                        </t>
  </si>
  <si>
    <t xml:space="preserve">MCB 6 AMPERE (MEREK SCHINDER)                                                                        </t>
  </si>
  <si>
    <t xml:space="preserve">ENG-631                        </t>
  </si>
  <si>
    <t xml:space="preserve">PIPA RUCIKA DRAIN (UKURAN 1 ¼ INCI)                                                                  </t>
  </si>
  <si>
    <t xml:space="preserve">ENG-632                        </t>
  </si>
  <si>
    <t xml:space="preserve">SOCK PIPA PVC    (UKURAN 1 ¼ INCI)                                                                   </t>
  </si>
  <si>
    <t xml:space="preserve">ENG-633                        </t>
  </si>
  <si>
    <t xml:space="preserve">T-WAY PVC(UKURAN 1 INCI)                                                                             </t>
  </si>
  <si>
    <t xml:space="preserve">ENG-634                        </t>
  </si>
  <si>
    <t xml:space="preserve">ELBOW PIPA PVC (UKURAN 1 ¼ INCI)                                                                     </t>
  </si>
  <si>
    <t xml:space="preserve">ENG-635                        </t>
  </si>
  <si>
    <t xml:space="preserve">VINYL / ISOLASI TAPE                                                                                 </t>
  </si>
  <si>
    <t xml:space="preserve">ENG-629                        </t>
  </si>
  <si>
    <t xml:space="preserve">PIPA HODA                                                                                            </t>
  </si>
  <si>
    <t xml:space="preserve">ENG-630                        </t>
  </si>
  <si>
    <t xml:space="preserve">KABEL                                                                                                </t>
  </si>
  <si>
    <t>PR/HUB/0824/047</t>
  </si>
  <si>
    <t xml:space="preserve">EQP-035                        </t>
  </si>
  <si>
    <t xml:space="preserve">AC DAIKIN TIPE : FTC25MV14 (+ OUTDOOR) 1 PK                                                          </t>
  </si>
  <si>
    <t xml:space="preserve">RCP/HUB/1024/416     </t>
  </si>
  <si>
    <t>POP/HUB/1024/017</t>
  </si>
  <si>
    <t xml:space="preserve">RCT/HUB/0824/105     </t>
  </si>
  <si>
    <t>PR/HUB/0824/053</t>
  </si>
  <si>
    <t xml:space="preserve">RCP/HUB/0924/393     </t>
  </si>
  <si>
    <t>POP/HUB/0924/023</t>
  </si>
  <si>
    <t xml:space="preserve">RCT/HUB/0824/066     </t>
  </si>
  <si>
    <t>PR/HUB/1024/040</t>
  </si>
  <si>
    <t xml:space="preserve">MIKROTIK ROUTER                                                                                      </t>
  </si>
  <si>
    <t xml:space="preserve">AVICENNA ERA SOLUSI, PT                                          </t>
  </si>
  <si>
    <t xml:space="preserve">CAHAYA ARIF ABADI, PT                                            </t>
  </si>
  <si>
    <t xml:space="preserve">RCP/HUB/1124/470     </t>
  </si>
  <si>
    <t>POP/HUB/1124/014</t>
  </si>
  <si>
    <t xml:space="preserve">RCT/HUB/0824/172     </t>
  </si>
  <si>
    <t xml:space="preserve">EQP-091                        </t>
  </si>
  <si>
    <t xml:space="preserve">RCP/HUB/0525/627     </t>
  </si>
  <si>
    <t>POP/HUB/0525/002</t>
  </si>
  <si>
    <t xml:space="preserve">RCT/HUB/0824/445     </t>
  </si>
  <si>
    <t>PR/HUB/1024/053</t>
  </si>
  <si>
    <t xml:space="preserve">OFFICE 365                                                                                           </t>
  </si>
  <si>
    <t xml:space="preserve">RCP/HUB/1124/486     </t>
  </si>
  <si>
    <t>POP/HUB/1124/035</t>
  </si>
  <si>
    <t xml:space="preserve">RCT/HUB/0824/352     </t>
  </si>
  <si>
    <t>PR/ASH/0822/013</t>
  </si>
  <si>
    <t xml:space="preserve">ASH                      </t>
  </si>
  <si>
    <t xml:space="preserve">RCP/ASH/0922/001     </t>
  </si>
  <si>
    <t>OPR/ASH/0922/004</t>
  </si>
  <si>
    <t>PR/ASH/1222/005</t>
  </si>
  <si>
    <t xml:space="preserve">RCP/ASH/0523/003     </t>
  </si>
  <si>
    <t>OPR/ASH/0523/004</t>
  </si>
  <si>
    <t>PR/ASH/0323/031</t>
  </si>
  <si>
    <t xml:space="preserve">RCP/ASH/0523/018     </t>
  </si>
  <si>
    <t>OPR/ASH/0523/010</t>
  </si>
  <si>
    <t>PR/ASH/0423/003</t>
  </si>
  <si>
    <t xml:space="preserve">RCP/ASH/0523/034     </t>
  </si>
  <si>
    <t>OPR/ASH/0623/001</t>
  </si>
  <si>
    <t>PR/ASH/0623/013</t>
  </si>
  <si>
    <t xml:space="preserve">MEDIA FIROPTIX INDONESIA, PT                                     </t>
  </si>
  <si>
    <t xml:space="preserve">RCP/ASH/0823/001     </t>
  </si>
  <si>
    <t>SPK/ASH/0823/003</t>
  </si>
  <si>
    <t>PR/ASH/0823/034</t>
  </si>
  <si>
    <t xml:space="preserve">RCP/ASH/1123/017     </t>
  </si>
  <si>
    <t>POP/ASH/1123/019</t>
  </si>
  <si>
    <t xml:space="preserve">RCT/ASH/0722/686     </t>
  </si>
  <si>
    <t xml:space="preserve">IT TOOL KIT                                                                                          </t>
  </si>
  <si>
    <t xml:space="preserve">RCP/ASH/1123/014     </t>
  </si>
  <si>
    <t>POP/ASH/1123/014</t>
  </si>
  <si>
    <t xml:space="preserve">RCT/ASH/0722/684     </t>
  </si>
  <si>
    <t xml:space="preserve">RCP/ASH/1123/013     </t>
  </si>
  <si>
    <t>POP/ASH/1123/016</t>
  </si>
  <si>
    <t xml:space="preserve">RCT/ASH/0722/773     </t>
  </si>
  <si>
    <t xml:space="preserve">IT-024                         </t>
  </si>
  <si>
    <t xml:space="preserve">IT-023                         </t>
  </si>
  <si>
    <t xml:space="preserve">RCP/ASH/1123/016     </t>
  </si>
  <si>
    <t>POP/ASH/1123/018</t>
  </si>
  <si>
    <t xml:space="preserve">RCT/ASH/0722/683     </t>
  </si>
  <si>
    <t>PR/ASH/0923/035</t>
  </si>
  <si>
    <t xml:space="preserve">SERVICE MAINBOARD LAPTOP DELL 3400                                                                   </t>
  </si>
  <si>
    <t xml:space="preserve">RCP/ASH/1123/009     </t>
  </si>
  <si>
    <t>POP/ASH/1123/006</t>
  </si>
  <si>
    <t xml:space="preserve">RCP/ASH/1223/009     </t>
  </si>
  <si>
    <t>POP/ASH/1223/003</t>
  </si>
  <si>
    <t xml:space="preserve">RCT/ASH/0722/700     </t>
  </si>
  <si>
    <t>PR/ASH/0723/015</t>
  </si>
  <si>
    <t xml:space="preserve">RCP/ASH/0923/005     </t>
  </si>
  <si>
    <t>SPK/ASH/0923/008</t>
  </si>
  <si>
    <t>PR/ASH/0723/021</t>
  </si>
  <si>
    <t xml:space="preserve">RCP/ASH/1023/017     </t>
  </si>
  <si>
    <t>SPK/ASH/1023/009</t>
  </si>
  <si>
    <t>PR/ASH/0324/009</t>
  </si>
  <si>
    <t xml:space="preserve">RCP/ASH/0424/001     </t>
  </si>
  <si>
    <t>SPK/ASH/0424/013</t>
  </si>
  <si>
    <t>PR/ASH/1123/030</t>
  </si>
  <si>
    <t xml:space="preserve">RCP/ASH/0624/009     </t>
  </si>
  <si>
    <t>SPK/ASH/0624/010</t>
  </si>
  <si>
    <t>PR/ASH/0524/011</t>
  </si>
  <si>
    <t xml:space="preserve">RCP/ASH/0624/021     </t>
  </si>
  <si>
    <t>SPK/ASH/0724/001</t>
  </si>
  <si>
    <t>PR/ASH/0724/006</t>
  </si>
  <si>
    <t xml:space="preserve">OPR-315                        </t>
  </si>
  <si>
    <t xml:space="preserve">ARTHA BUANA KREASI, PT                                           </t>
  </si>
  <si>
    <t xml:space="preserve">RCP/ASH/0824/002     </t>
  </si>
  <si>
    <t>POP/ASH/0824/008</t>
  </si>
  <si>
    <t xml:space="preserve">RCT/ASH/0722/965     </t>
  </si>
  <si>
    <t xml:space="preserve">RCP/ASH/0824/004     </t>
  </si>
  <si>
    <t>POP/ASH/0824/004</t>
  </si>
  <si>
    <t xml:space="preserve">RCT/ASH/0722/953     </t>
  </si>
  <si>
    <t xml:space="preserve">OPR-316                        </t>
  </si>
  <si>
    <t>PR/ASH/0824/031</t>
  </si>
  <si>
    <t xml:space="preserve">EQP-054                        </t>
  </si>
  <si>
    <t xml:space="preserve">DOOR ACCESS FINGER SOLUTION X105                                                                     </t>
  </si>
  <si>
    <t xml:space="preserve">SOLUSI CEMERLANG TEKNOLOGI, PT                                   </t>
  </si>
  <si>
    <t xml:space="preserve">RCP/ASH/0924/022     </t>
  </si>
  <si>
    <t>POP/ASH/1024/002</t>
  </si>
  <si>
    <t xml:space="preserve">RCT/ASH/1024/040     </t>
  </si>
  <si>
    <t>PR/ASH/0824/011</t>
  </si>
  <si>
    <t xml:space="preserve">RCP/ASH/1124/011     </t>
  </si>
  <si>
    <t>SPK/ASH/1124/010</t>
  </si>
  <si>
    <t xml:space="preserve">CLEAN INDO SENTOSA                                               </t>
  </si>
  <si>
    <t xml:space="preserve">SIGMA UTAMA PERSADA, PT                                          </t>
  </si>
  <si>
    <t xml:space="preserve">ARYO TETOEKO, PT                                                 </t>
  </si>
  <si>
    <t xml:space="preserve">RCP/ASH/0325/029     </t>
  </si>
  <si>
    <t>SPK/ASH/0325/019</t>
  </si>
  <si>
    <t>PR/ASH/1024/032</t>
  </si>
  <si>
    <t xml:space="preserve">VIDA SINERGI SERVIS INDONESIA, PT                                </t>
  </si>
  <si>
    <t xml:space="preserve">DWITA MAKMUR SEJAHTERA, PT                                       </t>
  </si>
  <si>
    <t xml:space="preserve">RCP/ASH/1124/021     </t>
  </si>
  <si>
    <t>POP/ASH/1124/015</t>
  </si>
  <si>
    <t xml:space="preserve">RCT/ASH/1024/060     </t>
  </si>
  <si>
    <t>PR/ASH/1024/035</t>
  </si>
  <si>
    <t xml:space="preserve">ENG-702                        </t>
  </si>
  <si>
    <t xml:space="preserve">EVE MITRA GEMILANG, PT                                           </t>
  </si>
  <si>
    <t xml:space="preserve">RCP/ASH/1124/017     </t>
  </si>
  <si>
    <t>POP/ASH/1124/014</t>
  </si>
  <si>
    <t xml:space="preserve">RCT/ASH/1024/099     </t>
  </si>
  <si>
    <t xml:space="preserve">ENG-704                        </t>
  </si>
  <si>
    <t xml:space="preserve">PIPA RUCIKA DRAIN (UKURAN 1 INCI)                                                                    </t>
  </si>
  <si>
    <t xml:space="preserve">ENG-705                        </t>
  </si>
  <si>
    <t xml:space="preserve">INSUPLEX (UKURAN 1 INCI)                                                                             </t>
  </si>
  <si>
    <t xml:space="preserve">ENG-706                        </t>
  </si>
  <si>
    <t xml:space="preserve">ENG-707                        </t>
  </si>
  <si>
    <t xml:space="preserve">SOCK PIPA PVC  (UKURAN 1 INCI)                                                                       </t>
  </si>
  <si>
    <t xml:space="preserve">ENG-703                        </t>
  </si>
  <si>
    <t>PR/ASH/1024/034</t>
  </si>
  <si>
    <t xml:space="preserve">IT-034                         </t>
  </si>
  <si>
    <t xml:space="preserve">RCP/ASH/1124/031     </t>
  </si>
  <si>
    <t>POP/ASH/1124/017</t>
  </si>
  <si>
    <t xml:space="preserve">RCT/ASH/1024/071     </t>
  </si>
  <si>
    <t xml:space="preserve">ENG-708                        </t>
  </si>
  <si>
    <t xml:space="preserve">ELBOW PIPA PVC (UKURAN 1 INCI)                                                                       </t>
  </si>
  <si>
    <t xml:space="preserve">ENG-710                        </t>
  </si>
  <si>
    <t xml:space="preserve">BRACKET OUTDOOR                                                                                      </t>
  </si>
  <si>
    <t xml:space="preserve">SET      </t>
  </si>
  <si>
    <t>PR/ASH/1124/032</t>
  </si>
  <si>
    <t xml:space="preserve">IT-035                         </t>
  </si>
  <si>
    <t xml:space="preserve">Office 365                                                                                           </t>
  </si>
  <si>
    <t xml:space="preserve">RCP/ASH/1124/051     </t>
  </si>
  <si>
    <t>POP/ASH/1124/025</t>
  </si>
  <si>
    <t xml:space="preserve">RCT/ASH/1024/190     </t>
  </si>
  <si>
    <t xml:space="preserve">ENG-711                        </t>
  </si>
  <si>
    <t xml:space="preserve">DINABOLT (UKURAN 10 MM)                                                                              </t>
  </si>
  <si>
    <t xml:space="preserve">ENG-712                        </t>
  </si>
  <si>
    <t xml:space="preserve">AC R32 FREON AC R32                                                                                  </t>
  </si>
  <si>
    <t xml:space="preserve">CAN      </t>
  </si>
  <si>
    <t xml:space="preserve">ENG-724                        </t>
  </si>
  <si>
    <t xml:space="preserve">MCB 8 AMPERE                                                                                         </t>
  </si>
  <si>
    <t xml:space="preserve">MESIN FOTOCOPY - OPR                                                                                                                                                                                                                                           </t>
  </si>
  <si>
    <t xml:space="preserve">SEWA MESIN FOTOCOPY MALL                                                                             </t>
  </si>
  <si>
    <t xml:space="preserve">KOMINDO BIZOLUSI, PT                                             </t>
  </si>
  <si>
    <t xml:space="preserve">RDN ARTHA GRAFIKA, PT                                            </t>
  </si>
  <si>
    <t xml:space="preserve">PUTRA KARYA MANDIRI SEJAHTERA, PT                                </t>
  </si>
  <si>
    <t xml:space="preserve">RCP/ASH/1224/012     </t>
  </si>
  <si>
    <t xml:space="preserve">MITRA INFOPARAMA, PT                                             </t>
  </si>
  <si>
    <t xml:space="preserve">RCP/ASH/1224/009     </t>
  </si>
  <si>
    <t>SPK/ASH/1224/011</t>
  </si>
  <si>
    <t>PR/ASH/1124/026</t>
  </si>
  <si>
    <t xml:space="preserve">EQP-072                        </t>
  </si>
  <si>
    <t xml:space="preserve">RCP/ASH/1224/014     </t>
  </si>
  <si>
    <t>POP/ASH/1124/043</t>
  </si>
  <si>
    <t xml:space="preserve">EQP-073                        </t>
  </si>
  <si>
    <t xml:space="preserve">EQP-074                        </t>
  </si>
  <si>
    <t xml:space="preserve">EQP-075                        </t>
  </si>
  <si>
    <t>PR/ASH/1124/034</t>
  </si>
  <si>
    <t xml:space="preserve">RCP/ASH/1224/008     </t>
  </si>
  <si>
    <t>POP/ASH/1124/053</t>
  </si>
  <si>
    <t xml:space="preserve">RCT/ASH/1024/138     </t>
  </si>
  <si>
    <t xml:space="preserve">RCP/ASH/0425/006     </t>
  </si>
  <si>
    <t xml:space="preserve">EQP-081                        </t>
  </si>
  <si>
    <t xml:space="preserve">RCP/ASH/0525/005     </t>
  </si>
  <si>
    <t>POP/ASH/0525/004</t>
  </si>
  <si>
    <t xml:space="preserve">RCT/ASH/1024/255     </t>
  </si>
  <si>
    <t xml:space="preserve">EQP-083                        </t>
  </si>
  <si>
    <t xml:space="preserve">ZYREX CRUISER 20 20 MAVERIC PRO                                                                      </t>
  </si>
  <si>
    <t xml:space="preserve">RCP/ASH/1123/015     </t>
  </si>
  <si>
    <t xml:space="preserve">RCP/ASH/1124/002     </t>
  </si>
  <si>
    <t xml:space="preserve">RCP/ASH/1224/010     </t>
  </si>
  <si>
    <t xml:space="preserve">RCP/ASH/0724/030     </t>
  </si>
  <si>
    <t>PR/ASH/0123/010</t>
  </si>
  <si>
    <t>PR/ASH/0824/025</t>
  </si>
  <si>
    <t xml:space="preserve">ENG-709                        </t>
  </si>
  <si>
    <t xml:space="preserve">MCB 16 AMPERE                                                                                        </t>
  </si>
  <si>
    <t>PR/ASH/0223/038</t>
  </si>
  <si>
    <t xml:space="preserve">ENG-241                        </t>
  </si>
  <si>
    <t xml:space="preserve">Kunci Pintu Dekson Silinder Type CYL DC DL 60mm/6cm SN                                               </t>
  </si>
  <si>
    <t>PR/ASH/0724/007</t>
  </si>
  <si>
    <t>PR/ASH/0824/024</t>
  </si>
  <si>
    <t xml:space="preserve">AC DAIKIN TIPE : FTC25MV14 (+ OUTDOOR)                                                               </t>
  </si>
  <si>
    <t xml:space="preserve">EQP-055                        </t>
  </si>
  <si>
    <t>PRP/GGP/1022/227</t>
  </si>
  <si>
    <t xml:space="preserve">GGP                      </t>
  </si>
  <si>
    <t>PRP/GGP/0722/078</t>
  </si>
  <si>
    <t xml:space="preserve">RCP/GGP/0822/025     </t>
  </si>
  <si>
    <t>OPR/GGP/0822/010</t>
  </si>
  <si>
    <t>PRP/GGP/0522/002</t>
  </si>
  <si>
    <t xml:space="preserve">RCP/GGP/0822/055     </t>
  </si>
  <si>
    <t>OPR/GGP/0922/002</t>
  </si>
  <si>
    <t>PRP/GGP/0624/055</t>
  </si>
  <si>
    <t xml:space="preserve">RCP/GGP/0624/045     </t>
  </si>
  <si>
    <t>SPK/GGP/0724/001</t>
  </si>
  <si>
    <t>PRP/GGP/1222/295</t>
  </si>
  <si>
    <t xml:space="preserve">RCP/GGP/0523/003     </t>
  </si>
  <si>
    <t>OPR/GGP/0523/003</t>
  </si>
  <si>
    <t>PRP/GGP/0123/354</t>
  </si>
  <si>
    <t>PRP/GGP/0722/070</t>
  </si>
  <si>
    <t xml:space="preserve">IT- KONTRAK ORION                                                                                                                                                                                                                                              </t>
  </si>
  <si>
    <t xml:space="preserve">RCP/GGP/0822/017     </t>
  </si>
  <si>
    <t>OPR/GGP/0822/005</t>
  </si>
  <si>
    <t>PRP/GGP/0323/457</t>
  </si>
  <si>
    <t xml:space="preserve">RCP/GGP/0423/024     </t>
  </si>
  <si>
    <t>OPR/GGP/0423/005</t>
  </si>
  <si>
    <t>PRP/GGP/0722/093</t>
  </si>
  <si>
    <t xml:space="preserve">RCP/GGP/0822/008     </t>
  </si>
  <si>
    <t>OPR/GGP/0822/008</t>
  </si>
  <si>
    <t>PRP/GGP/0523/509</t>
  </si>
  <si>
    <t xml:space="preserve">RCP/GGP/0523/030     </t>
  </si>
  <si>
    <t>OPR/GGP/0623/001</t>
  </si>
  <si>
    <t>PRP/GGP/0623/537</t>
  </si>
  <si>
    <t xml:space="preserve">RCP/GGP/0623/030     </t>
  </si>
  <si>
    <t>SPK/GGP/0723/001</t>
  </si>
  <si>
    <t>PRP/GGP/0424/946</t>
  </si>
  <si>
    <t>yosua.rosalina1</t>
  </si>
  <si>
    <t xml:space="preserve">RCP/GGP/0524/018     </t>
  </si>
  <si>
    <t>PRP/GGP/0523/522</t>
  </si>
  <si>
    <t xml:space="preserve">IT - INTERNET NON OFFICE                                                                                                                                                                                                                                       </t>
  </si>
  <si>
    <t xml:space="preserve">KONTRAK PEMAKAIAN INET (UMUM)                                                                        </t>
  </si>
  <si>
    <t xml:space="preserve">RCP/GGP/0623/015     </t>
  </si>
  <si>
    <t>OPR/GGP/0623/010</t>
  </si>
  <si>
    <t>PRP/GGP/0523/529</t>
  </si>
  <si>
    <t xml:space="preserve">RCP/GGP/0623/022     </t>
  </si>
  <si>
    <t>OPR/GGP/0623/015</t>
  </si>
  <si>
    <t>PRP/GGP/0223/426</t>
  </si>
  <si>
    <t xml:space="preserve">OFFICE EQP - FA OPR                                                                                                                                                                                                                                            </t>
  </si>
  <si>
    <t xml:space="preserve">FIXED ASET OFFICE EQUIP - OPR                                                                        </t>
  </si>
  <si>
    <t xml:space="preserve">RCP/GGP/0523/017     </t>
  </si>
  <si>
    <t>OPR/GGP/0523/010</t>
  </si>
  <si>
    <t>PRP/GGP/0424/947</t>
  </si>
  <si>
    <t xml:space="preserve">RCP/GGP/0524/019     </t>
  </si>
  <si>
    <t>SPK/GGP/0524/013</t>
  </si>
  <si>
    <t>PRP/GGP/0723/563</t>
  </si>
  <si>
    <t xml:space="preserve">RCP/GGP/0723/036     </t>
  </si>
  <si>
    <t>SPK/GGP/0823/008</t>
  </si>
  <si>
    <t>PRP/GGP/0723/589</t>
  </si>
  <si>
    <t xml:space="preserve">RCP/GGP/1023/017     </t>
  </si>
  <si>
    <t>SPK/GGP/1023/011</t>
  </si>
  <si>
    <t>PRP/GGP/0524/021</t>
  </si>
  <si>
    <t xml:space="preserve">IT- KONTRAK INTERNET                                                                                                                                                                                                                                           </t>
  </si>
  <si>
    <t xml:space="preserve">IT- KONTRAK INTERNET                                                                                 </t>
  </si>
  <si>
    <t xml:space="preserve">RCP/GGP/0624/010     </t>
  </si>
  <si>
    <t>SPK/GGP/0624/008</t>
  </si>
  <si>
    <t>PRP/GGP/0324/931</t>
  </si>
  <si>
    <t xml:space="preserve">RCP/GGP/0424/025     </t>
  </si>
  <si>
    <t>SPK/GGP/0524/005</t>
  </si>
  <si>
    <t>PRP/GGP/1123/793</t>
  </si>
  <si>
    <t xml:space="preserve">EQP-026                        </t>
  </si>
  <si>
    <t xml:space="preserve">UBIQUITI UAP-AC-PRO UNIFI UAP AC PRO ACCESS POINT 802.11AC                                           </t>
  </si>
  <si>
    <t xml:space="preserve">RCP/GGP/0124/018     </t>
  </si>
  <si>
    <t>POP/GGP/0124/012</t>
  </si>
  <si>
    <t>PRP/GGP/1123/785</t>
  </si>
  <si>
    <t>PRP/GGP/1123/786</t>
  </si>
  <si>
    <t>PRP/GGP/0624/064</t>
  </si>
  <si>
    <t xml:space="preserve">RCP/GGP/0824/024     </t>
  </si>
  <si>
    <t>SPK/GGP/0824/008</t>
  </si>
  <si>
    <t xml:space="preserve">BATERAI UPS AKI KERING VISION CP1270 12V 7AH                                                         </t>
  </si>
  <si>
    <t xml:space="preserve">ALPHA CIPTA COMPUTINDO, PT                                       </t>
  </si>
  <si>
    <t xml:space="preserve">RCP/GGP/0225/025     </t>
  </si>
  <si>
    <t>POP/GGP/0225/028</t>
  </si>
  <si>
    <t xml:space="preserve">RCT/GGP/0224/696     </t>
  </si>
  <si>
    <t>POP/GGP/1124/029</t>
  </si>
  <si>
    <t xml:space="preserve">RCP/GGP/1224/006     </t>
  </si>
  <si>
    <t xml:space="preserve">EQP-094                        </t>
  </si>
  <si>
    <t>PRP/GGP/1124/321</t>
  </si>
  <si>
    <t xml:space="preserve">EQP-061                        </t>
  </si>
  <si>
    <t xml:space="preserve">RCP/GGP/1224/042     </t>
  </si>
  <si>
    <t>POP/GGP/1124/055</t>
  </si>
  <si>
    <t xml:space="preserve">EQP-062                        </t>
  </si>
  <si>
    <t xml:space="preserve">EQP-063                        </t>
  </si>
  <si>
    <t>PRP/GGP/0323/459</t>
  </si>
  <si>
    <t>PRP/GGP/0323/453</t>
  </si>
  <si>
    <t>PRP/GGP/0323/458</t>
  </si>
  <si>
    <t>PRP/GGP/0823/621</t>
  </si>
  <si>
    <t xml:space="preserve">IT-005                         </t>
  </si>
  <si>
    <t xml:space="preserve">RCP/GGP/1123/013     </t>
  </si>
  <si>
    <t>POP/GGP/1123/017</t>
  </si>
  <si>
    <t xml:space="preserve">RCT/GGP/0922/879     </t>
  </si>
  <si>
    <t xml:space="preserve">RCP/GGP/0923/028     </t>
  </si>
  <si>
    <t xml:space="preserve">IT-007                         </t>
  </si>
  <si>
    <t xml:space="preserve">INTI SEMESTA SEJAHTERA, PT                                       </t>
  </si>
  <si>
    <t xml:space="preserve">RCP/GGP/0923/027     </t>
  </si>
  <si>
    <t xml:space="preserve">IT-008                         </t>
  </si>
  <si>
    <t xml:space="preserve">RCP/GGP/1223/011     </t>
  </si>
  <si>
    <t>POP/GGP/1223/003</t>
  </si>
  <si>
    <t xml:space="preserve">RCT/GGP/0922/932     </t>
  </si>
  <si>
    <t xml:space="preserve">RCP/GGP/1123/016     </t>
  </si>
  <si>
    <t xml:space="preserve">RCP/GGP/1123/014     </t>
  </si>
  <si>
    <t>POP/GGP/1123/018</t>
  </si>
  <si>
    <t xml:space="preserve">RCT/GGP/0922/881     </t>
  </si>
  <si>
    <t xml:space="preserve">IT-004                         </t>
  </si>
  <si>
    <t xml:space="preserve">RCP/GGP/1123/012     </t>
  </si>
  <si>
    <t>POP/GGP/1123/016</t>
  </si>
  <si>
    <t xml:space="preserve">RCT/GGP/0922/890     </t>
  </si>
  <si>
    <t>PRP/GGP/0724/085</t>
  </si>
  <si>
    <t xml:space="preserve">OPR-230                        </t>
  </si>
  <si>
    <t xml:space="preserve">RCP/GGP/0724/044     </t>
  </si>
  <si>
    <t>POP/GGP/0824/001</t>
  </si>
  <si>
    <t xml:space="preserve">RCT/GGP/0224/344     </t>
  </si>
  <si>
    <t xml:space="preserve">OPR-231                        </t>
  </si>
  <si>
    <t>PRP/GGP/0524/034</t>
  </si>
  <si>
    <t xml:space="preserve">KABEL UTP CAT 6                                                                                      </t>
  </si>
  <si>
    <t xml:space="preserve">KUMA MITRA ANDALAN, PT                                           </t>
  </si>
  <si>
    <t xml:space="preserve">RCP/GGP/0624/019     </t>
  </si>
  <si>
    <t>POP/GGP/0624/015</t>
  </si>
  <si>
    <t xml:space="preserve">RCT/GGP/0224/230     </t>
  </si>
  <si>
    <t xml:space="preserve">THERMAL GREASE                                                                                       </t>
  </si>
  <si>
    <t>PRP/GGP/0724/086</t>
  </si>
  <si>
    <t xml:space="preserve">EQP-052                        </t>
  </si>
  <si>
    <t xml:space="preserve">RCP/GGP/0724/037     </t>
  </si>
  <si>
    <t>POP/GGP/0724/024</t>
  </si>
  <si>
    <t xml:space="preserve">RCT/GGP/0224/321     </t>
  </si>
  <si>
    <t>PRP/GGP/1124/360</t>
  </si>
  <si>
    <t xml:space="preserve">ENG-417                        </t>
  </si>
  <si>
    <t xml:space="preserve">KABEL TIES WHITE 5 X 300 MM                                                                          </t>
  </si>
  <si>
    <t xml:space="preserve">ANDROMEGA GENERAL SUPPLIER, PT                                   </t>
  </si>
  <si>
    <t xml:space="preserve">RCP/GGP/0125/003     </t>
  </si>
  <si>
    <t>POP/GGP/0125/004</t>
  </si>
  <si>
    <t xml:space="preserve">RCT/GGP/0224/636     </t>
  </si>
  <si>
    <t>PRP/GGP/1024/244</t>
  </si>
  <si>
    <t xml:space="preserve">RCP/GGP/1124/019     </t>
  </si>
  <si>
    <t>POP/GGP/1124/015</t>
  </si>
  <si>
    <t xml:space="preserve">RCT/GGP/0224/506     </t>
  </si>
  <si>
    <t>POP/GGP/0125/003</t>
  </si>
  <si>
    <t xml:space="preserve">RCT/GGP/0224/621     </t>
  </si>
  <si>
    <t>PRP/GGP/0425/549</t>
  </si>
  <si>
    <t xml:space="preserve">RCP/GGP/0525/001     </t>
  </si>
  <si>
    <t>POP/GGP/0525/004</t>
  </si>
  <si>
    <t xml:space="preserve">EQP-095                        </t>
  </si>
  <si>
    <t>PR/PJP/0525/002</t>
  </si>
  <si>
    <t xml:space="preserve">MNJ                      </t>
  </si>
  <si>
    <t>PR/PJP/0525/003</t>
  </si>
  <si>
    <t>PR/PJP/0525/009</t>
  </si>
  <si>
    <t>submit</t>
  </si>
  <si>
    <t xml:space="preserve">johari1        </t>
  </si>
  <si>
    <t>WPR/TAR/2212/0661</t>
  </si>
  <si>
    <t xml:space="preserve">it.admin       </t>
  </si>
  <si>
    <t xml:space="preserve">portfolio.mgr  </t>
  </si>
  <si>
    <t xml:space="preserve">TAR                      </t>
  </si>
  <si>
    <t xml:space="preserve">MEDS00-0045                    </t>
  </si>
  <si>
    <t xml:space="preserve">microsoft office 365 business essential yearly billing                                               </t>
  </si>
  <si>
    <t xml:space="preserve">Pcs      </t>
  </si>
  <si>
    <t xml:space="preserve">ART-004                                                          </t>
  </si>
  <si>
    <t xml:space="preserve">RCP/TAR/2301/0004    </t>
  </si>
  <si>
    <t>POR/TAR/2003/1184</t>
  </si>
  <si>
    <t xml:space="preserve">REC/TAR/2003/2242    </t>
  </si>
  <si>
    <t>WPR/TAR/2310/0487</t>
  </si>
  <si>
    <t xml:space="preserve">MAT-1165                       </t>
  </si>
  <si>
    <t xml:space="preserve">ANTIVIRUS KASPERSKY                                                                                  </t>
  </si>
  <si>
    <t xml:space="preserve">GLO-031                                                          </t>
  </si>
  <si>
    <t xml:space="preserve">RCP/TAR/2310/0600    </t>
  </si>
  <si>
    <t>POR/TAR/2003/1624</t>
  </si>
  <si>
    <t xml:space="preserve">REC/TAR/2003/3288    </t>
  </si>
  <si>
    <t>WPR/TAR/2309/0445</t>
  </si>
  <si>
    <t xml:space="preserve">RCP/TAR/2310/0547    </t>
  </si>
  <si>
    <t>POR/TAR/2003/1601</t>
  </si>
  <si>
    <t xml:space="preserve">REC/TAR/2003/3310    </t>
  </si>
  <si>
    <t>WPR/TAR/2408/0424</t>
  </si>
  <si>
    <t xml:space="preserve">MAT-1637                       </t>
  </si>
  <si>
    <t xml:space="preserve">Unit     </t>
  </si>
  <si>
    <t xml:space="preserve">CIT-036                                                          </t>
  </si>
  <si>
    <t xml:space="preserve">RCP/TAR/2409/0490    </t>
  </si>
  <si>
    <t>POR/TAR/2003/2094</t>
  </si>
  <si>
    <t xml:space="preserve">REC/TAR/2003/4043    </t>
  </si>
  <si>
    <t xml:space="preserve">MAT-1638                       </t>
  </si>
  <si>
    <t xml:space="preserve">MAT-1640                       </t>
  </si>
  <si>
    <t xml:space="preserve">POWER DISTRIBUTION UNIT (PDU) 12 OUTLET                                                              </t>
  </si>
  <si>
    <t>WPR/TAR/2408/0425</t>
  </si>
  <si>
    <t xml:space="preserve">MAT-1639                       </t>
  </si>
  <si>
    <t xml:space="preserve">RCP/TAR/2409/0491    </t>
  </si>
  <si>
    <t>POR/TAR/2003/2095</t>
  </si>
  <si>
    <t xml:space="preserve">REC/TAR/2003/4044    </t>
  </si>
  <si>
    <t xml:space="preserve">vinka.novelia  </t>
  </si>
  <si>
    <t xml:space="preserve">MAT-1762                       </t>
  </si>
  <si>
    <t xml:space="preserve">M-LOCK ACCESS DOOR                                                                                   </t>
  </si>
  <si>
    <t xml:space="preserve">SOL-015                                                          </t>
  </si>
  <si>
    <t xml:space="preserve">BIC-001                                                          </t>
  </si>
  <si>
    <t xml:space="preserve">RCP/TAR/2503/0123    </t>
  </si>
  <si>
    <t xml:space="preserve">REC/TAR/2003/4433    </t>
  </si>
  <si>
    <t>WPR/TAR/2410/0518</t>
  </si>
  <si>
    <t xml:space="preserve">MAT-1711                       </t>
  </si>
  <si>
    <t xml:space="preserve">LICENSE OFFICE 365                                                                                   </t>
  </si>
  <si>
    <t xml:space="preserve">Lot      </t>
  </si>
  <si>
    <t xml:space="preserve">RCP/TAR/2412/0609    </t>
  </si>
  <si>
    <t>POR/TAR/2003/2160</t>
  </si>
  <si>
    <t xml:space="preserve">REC/TAR/2003/4470    </t>
  </si>
  <si>
    <t>WPR/TAR/2305/0208</t>
  </si>
  <si>
    <t xml:space="preserve">License Sophos                                                                                                                                                                                                                                                 </t>
  </si>
  <si>
    <t xml:space="preserve">Firewall Jaringan Internet                                                                           </t>
  </si>
  <si>
    <t xml:space="preserve">ORI-001                                                          </t>
  </si>
  <si>
    <t xml:space="preserve">RCP/TAR/2306/0253    </t>
  </si>
  <si>
    <t>WPR/TAR/2210/0511</t>
  </si>
  <si>
    <t xml:space="preserve">BAMS Project                                                                                                                                                                                                                                                   </t>
  </si>
  <si>
    <t xml:space="preserve">Application Programming Interface (BAMS Project)                                                     </t>
  </si>
  <si>
    <t xml:space="preserve">ART-003                                                          </t>
  </si>
  <si>
    <t xml:space="preserve">RCP/TAR/2211/0583    </t>
  </si>
  <si>
    <t>PKO/TAR/2211/0055</t>
  </si>
  <si>
    <t>WPR/TAR/2206/0296</t>
  </si>
  <si>
    <t xml:space="preserve">BAMMS APPLICATION                                                                                                                                                                                                                                              </t>
  </si>
  <si>
    <t xml:space="preserve">Kontrak antara aplikasi BAMMS dengan site Tares.                                                     </t>
  </si>
  <si>
    <t xml:space="preserve">TEK-012                                                          </t>
  </si>
  <si>
    <t xml:space="preserve">RCP/TAR/2206/0436    </t>
  </si>
  <si>
    <t>PKO/TAR/2206/0031</t>
  </si>
  <si>
    <t>WPR/TAR/2207/0311</t>
  </si>
  <si>
    <t xml:space="preserve">INT-041                                                          </t>
  </si>
  <si>
    <t xml:space="preserve">RCP/TAR/2209/0427    </t>
  </si>
  <si>
    <t>PKO/TAR/2209/0043</t>
  </si>
  <si>
    <t>WPR/TAR/2207/0313</t>
  </si>
  <si>
    <t xml:space="preserve">RCP/TAR/2208/0528    </t>
  </si>
  <si>
    <t>PKO/TAR/2208/0041</t>
  </si>
  <si>
    <t>WPR/TAR/2202/0074</t>
  </si>
  <si>
    <t xml:space="preserve">RCP/TAR/2204/0346    </t>
  </si>
  <si>
    <t>PKO/TAR/2205/0025</t>
  </si>
  <si>
    <t>WPR/TAR/2307/0351</t>
  </si>
  <si>
    <t xml:space="preserve">LICENSE ANTIVIRUS                                                                                                                                                                                                                                              </t>
  </si>
  <si>
    <t xml:space="preserve">License Antivirus                                                                                    </t>
  </si>
  <si>
    <t xml:space="preserve">RCP/TAR/2308/0442    </t>
  </si>
  <si>
    <t>PKO/TAR/2308/0034</t>
  </si>
  <si>
    <t xml:space="preserve">MESIN FOTOCOPY                                                                                                                                                                                                                                                 </t>
  </si>
  <si>
    <t xml:space="preserve">JASA SEWA MESIN FOTOCOPY                                                                             </t>
  </si>
  <si>
    <t xml:space="preserve">RDN-001                                                          </t>
  </si>
  <si>
    <t xml:space="preserve">RCP/TAR/2412/0662    </t>
  </si>
  <si>
    <t xml:space="preserve">Pengadaan Internet POM TARES                                                                         </t>
  </si>
  <si>
    <t xml:space="preserve">RCP/TAR/2503/0050    </t>
  </si>
  <si>
    <t>WPR/TAR/2311/0598</t>
  </si>
  <si>
    <t xml:space="preserve">RCP/TAR/2312/0754    </t>
  </si>
  <si>
    <t>WPR/TAR/2305/0210</t>
  </si>
  <si>
    <t xml:space="preserve">RCP/TAR/2306/0280    </t>
  </si>
  <si>
    <t>PKO/TAR/2307/0020</t>
  </si>
  <si>
    <t>WPR/TAR/2305/0233</t>
  </si>
  <si>
    <t xml:space="preserve">RCP/TAR/2306/0270    </t>
  </si>
  <si>
    <t>PKO/TAR/2307/0018</t>
  </si>
  <si>
    <t>WPR/TAR/2405/0234</t>
  </si>
  <si>
    <t xml:space="preserve">RCP/TAR/2406/0349    </t>
  </si>
  <si>
    <t>PKO/TAR/2407/0030</t>
  </si>
  <si>
    <t>PKO/TAR/2407/0031</t>
  </si>
  <si>
    <t xml:space="preserve">OFFICE 365                                                                                                                                                                                                                                                     </t>
  </si>
  <si>
    <t xml:space="preserve">KRA-001                                                          </t>
  </si>
  <si>
    <t xml:space="preserve">MIT-086                                                          </t>
  </si>
  <si>
    <t xml:space="preserve">RCP/TAR/2504/0174    </t>
  </si>
  <si>
    <t>WPR/TAR/2304/0177</t>
  </si>
  <si>
    <t>WPR/TAR/2212/0630</t>
  </si>
  <si>
    <t>WPR/TAR/2504/0188</t>
  </si>
  <si>
    <t xml:space="preserve">MAT-1213                       </t>
  </si>
  <si>
    <t xml:space="preserve">PRINTER EPSON L15150                                                                                 </t>
  </si>
  <si>
    <t>Approve</t>
  </si>
  <si>
    <t xml:space="preserve">johnson.lopu   </t>
  </si>
  <si>
    <t xml:space="preserve">MAT-1828                       </t>
  </si>
  <si>
    <t xml:space="preserve">MAINTENANCE BOX EPSON L15150                                                                         </t>
  </si>
  <si>
    <t>WPR/TAR/2206/0282</t>
  </si>
  <si>
    <t xml:space="preserve">FCC                      </t>
  </si>
  <si>
    <t xml:space="preserve">SEWA MESIN FOTOCOPY                                                                                  </t>
  </si>
  <si>
    <t xml:space="preserve">GLOBAL MITRA COPIERINDO, PT                                      </t>
  </si>
  <si>
    <t xml:space="preserve">RCP/FCC/0425/005     </t>
  </si>
  <si>
    <t xml:space="preserve">LISENSI SOFTWARE                                                                                     </t>
  </si>
  <si>
    <t xml:space="preserve">RCP/FCC/0325/018     </t>
  </si>
  <si>
    <t xml:space="preserve">RCP/FCC/0325/017     </t>
  </si>
  <si>
    <t>PRO/FCC/0525/030</t>
  </si>
  <si>
    <t xml:space="preserve">ricky.darius   </t>
  </si>
  <si>
    <t xml:space="preserve">ZYREX CRUISER 20 1425H 16S5P-5                                                                       </t>
  </si>
  <si>
    <t xml:space="preserve">MJK                      </t>
  </si>
  <si>
    <t xml:space="preserve">RCP/MJK/0325/052     </t>
  </si>
  <si>
    <t xml:space="preserve">RCP/MJK/0425/059     </t>
  </si>
  <si>
    <t xml:space="preserve">RCP/MJK/0325/051     </t>
  </si>
  <si>
    <t>PR/MNJ/0525/011</t>
  </si>
  <si>
    <t xml:space="preserve">theresia.tanus </t>
  </si>
  <si>
    <t xml:space="preserve">EQP-110                        </t>
  </si>
  <si>
    <t>PR/MNJ/0225/012</t>
  </si>
  <si>
    <t>PRP/MOI/0622/024</t>
  </si>
  <si>
    <t xml:space="preserve">candra.segren1 </t>
  </si>
  <si>
    <t xml:space="preserve">ANNUAL MAINTENANCE VISTA       </t>
  </si>
  <si>
    <t xml:space="preserve">LIC001                         </t>
  </si>
  <si>
    <t xml:space="preserve">Annual Maintenance Vista                                                                             </t>
  </si>
  <si>
    <t xml:space="preserve">VISTA ENTERTAINMENT SOLUTIONS LTD                                </t>
  </si>
  <si>
    <t xml:space="preserve">RCP/SMOI/0722/013    </t>
  </si>
  <si>
    <t>POP/SMOI/0222/080</t>
  </si>
  <si>
    <t xml:space="preserve">RCT/SMOI/0922/253    </t>
  </si>
  <si>
    <t xml:space="preserve">RCT/SMOI/0922/249    </t>
  </si>
  <si>
    <t>PRP/MOI/1222/002</t>
  </si>
  <si>
    <t xml:space="preserve">LIC-010                        </t>
  </si>
  <si>
    <t xml:space="preserve">RCP/SMOI/1222/026    </t>
  </si>
  <si>
    <t>POP/SMOI/0922/070</t>
  </si>
  <si>
    <t xml:space="preserve">RCT/SMOI/0922/252    </t>
  </si>
  <si>
    <t>PRP/MOI/1222/001</t>
  </si>
  <si>
    <t>PRP/MOI/0923/008</t>
  </si>
  <si>
    <t xml:space="preserve">LIC-001                        </t>
  </si>
  <si>
    <t xml:space="preserve">RENEWAL ANNUAL MAINTENANCE VISTA                                                                     </t>
  </si>
  <si>
    <t xml:space="preserve">RCP/SMOI/1123/003    </t>
  </si>
  <si>
    <t>POP/SMOI/1123/028</t>
  </si>
  <si>
    <t xml:space="preserve">RCT/SMOI/0922/771    </t>
  </si>
  <si>
    <t>PRP/MOI/1124/018</t>
  </si>
  <si>
    <t xml:space="preserve">RCP/SMOI/1124/021    </t>
  </si>
  <si>
    <t>POP/SMOI/1124/027</t>
  </si>
  <si>
    <t xml:space="preserve">RCT/SMOI/0824/153    </t>
  </si>
  <si>
    <t>PRP/SPIK/0622/019</t>
  </si>
  <si>
    <t xml:space="preserve">RCP/SPIK/0722/012    </t>
  </si>
  <si>
    <t>POP/SPIK/0222/066</t>
  </si>
  <si>
    <t xml:space="preserve">RCT/SPIK/0922/188    </t>
  </si>
  <si>
    <t>PRP/SPIK/1222/003</t>
  </si>
  <si>
    <t xml:space="preserve">RCP/SPIK/1222/021    </t>
  </si>
  <si>
    <t>POP/SPIK/0922/054</t>
  </si>
  <si>
    <t xml:space="preserve">RCT/SPIK/0922/192    </t>
  </si>
  <si>
    <t>PRP/SPIK/1222/002</t>
  </si>
  <si>
    <t xml:space="preserve">RCP/SPIK/1222/020    </t>
  </si>
  <si>
    <t>POP/SPIK/0922/055</t>
  </si>
  <si>
    <t xml:space="preserve">RCT/SPIK/0922/193    </t>
  </si>
  <si>
    <t>PRP/SPIK/0923/016</t>
  </si>
  <si>
    <t xml:space="preserve">RCP/SPIK/1123/002    </t>
  </si>
  <si>
    <t>POP/SPIK/1123/010</t>
  </si>
  <si>
    <t xml:space="preserve">RCT/SPIK/0922/613    </t>
  </si>
  <si>
    <t>PRP/SPIK/1124/011</t>
  </si>
  <si>
    <t xml:space="preserve">RCP/SPIK/1124/023    </t>
  </si>
  <si>
    <t>POP/SPIK/1124/026</t>
  </si>
  <si>
    <t xml:space="preserve">RCT/SPIK/0922/975    </t>
  </si>
  <si>
    <t>PRP/SPIK/0422/003</t>
  </si>
  <si>
    <t xml:space="preserve">Jasa Main Akses Inter                                                                                                                                                                                                                                          </t>
  </si>
  <si>
    <t xml:space="preserve">Jasa Main Akses Internet                                                                             </t>
  </si>
  <si>
    <t xml:space="preserve">RCP/SPIK/0422/021    </t>
  </si>
  <si>
    <t>PRP/SPIK/0622/018</t>
  </si>
  <si>
    <t>PRP/DI8/1222/001</t>
  </si>
  <si>
    <t xml:space="preserve">DI8                      </t>
  </si>
  <si>
    <t xml:space="preserve">BLN      </t>
  </si>
  <si>
    <t xml:space="preserve">RCP/DI8/1222/014     </t>
  </si>
  <si>
    <t>POP/SDI8/0922/063</t>
  </si>
  <si>
    <t xml:space="preserve">RCT/SDI8/0922/206    </t>
  </si>
  <si>
    <t>PRP/DI8/1222/002</t>
  </si>
  <si>
    <t xml:space="preserve">RCP/DI8/1222/015     </t>
  </si>
  <si>
    <t>POP/SDI8/0922/064</t>
  </si>
  <si>
    <t xml:space="preserve">RCT/SDI8/0922/207    </t>
  </si>
  <si>
    <t xml:space="preserve">RCT/SDI8/0922/287    </t>
  </si>
  <si>
    <t xml:space="preserve">RCT/SDI8/0922/288    </t>
  </si>
  <si>
    <t>PRP/DI8/0923/005</t>
  </si>
  <si>
    <t xml:space="preserve">RCP/DI8/1123/001     </t>
  </si>
  <si>
    <t>POP/SDI8/1123/013</t>
  </si>
  <si>
    <t xml:space="preserve">RCT/SDI8/0922/562    </t>
  </si>
  <si>
    <t>PRP/DI8/1124/025</t>
  </si>
  <si>
    <t xml:space="preserve">RCP/DI8/1124/036     </t>
  </si>
  <si>
    <t>POP/SDI8/1124/020</t>
  </si>
  <si>
    <t xml:space="preserve">RCT/SDI8/0922/859    </t>
  </si>
  <si>
    <t xml:space="preserve">RCT/SDI8/0922/862    </t>
  </si>
  <si>
    <t xml:space="preserve">RCT/SDI8/0922/863    </t>
  </si>
  <si>
    <t>PRP/DI8/0922/006</t>
  </si>
  <si>
    <t xml:space="preserve">EQP-02                                                                                                                                                                                                                                                         </t>
  </si>
  <si>
    <t xml:space="preserve">Akses Internet DI8                                                                                   </t>
  </si>
  <si>
    <t xml:space="preserve">BALITOWERINDO SENTRA TBK, PT                                     </t>
  </si>
  <si>
    <t xml:space="preserve">RCP/DI8/1022/015     </t>
  </si>
  <si>
    <t>OPR/DI8/1022/002</t>
  </si>
  <si>
    <t>PRP/DI8/0922/005</t>
  </si>
  <si>
    <t xml:space="preserve">RCP/DI8/0922/028     </t>
  </si>
  <si>
    <t>OPR/DI8/1022/001</t>
  </si>
  <si>
    <t>PRP/DI8/0923/004</t>
  </si>
  <si>
    <t xml:space="preserve">LIC-002                        </t>
  </si>
  <si>
    <t xml:space="preserve">LICENSE VISTA CINEMA                                                                                 </t>
  </si>
  <si>
    <t>PRP/DI8/1124/024</t>
  </si>
  <si>
    <t>PRP/DI8/1022/005</t>
  </si>
  <si>
    <t>PRP/GGP/1022/003</t>
  </si>
  <si>
    <t xml:space="preserve">Akses Inet Flix GGP                                                                                                                                                                                                                                            </t>
  </si>
  <si>
    <t xml:space="preserve">RCP/SGGP/1022/023    </t>
  </si>
  <si>
    <t>OPR/SGGP/1122/001</t>
  </si>
  <si>
    <t>PRP/GGP/1222/002</t>
  </si>
  <si>
    <t xml:space="preserve">RCP/SGGP/1222/010    </t>
  </si>
  <si>
    <t>POP/SGGP/0922/068</t>
  </si>
  <si>
    <t xml:space="preserve">RCT/SGGP/0922/221    </t>
  </si>
  <si>
    <t>PRP/GGP/0923/013</t>
  </si>
  <si>
    <t xml:space="preserve">RCP/SGGP/1123/002    </t>
  </si>
  <si>
    <t>POP/SGGP/1123/016</t>
  </si>
  <si>
    <t xml:space="preserve">RCT/SGGP/0922/657    </t>
  </si>
  <si>
    <t>PRP/GGP/1124/026</t>
  </si>
  <si>
    <t xml:space="preserve">RCP/SGGP/1124/017    </t>
  </si>
  <si>
    <t>POP/SGGP/1124/010</t>
  </si>
  <si>
    <t xml:space="preserve">RCT/SGGP/0922/965    </t>
  </si>
  <si>
    <t>PRP/GGP/0622/020</t>
  </si>
  <si>
    <t>PRP/GGP/1222/003</t>
  </si>
  <si>
    <t xml:space="preserve">RCP/SGGP/1222/011    </t>
  </si>
  <si>
    <t>POP/SGGP/0922/066</t>
  </si>
  <si>
    <t xml:space="preserve">RCT/SGGP/0922/212    </t>
  </si>
  <si>
    <t>PRP/GGP/0622/021</t>
  </si>
  <si>
    <t xml:space="preserve">RCP/SGGP/0722/008    </t>
  </si>
  <si>
    <t>POP/SGGP/0222/067</t>
  </si>
  <si>
    <t xml:space="preserve">RCT/SGGP/0922/220    </t>
  </si>
  <si>
    <t xml:space="preserve">RCT/SGGP/0922/213    </t>
  </si>
  <si>
    <t>PRP/SHQ/0321/001</t>
  </si>
  <si>
    <t xml:space="preserve">SHQ                      </t>
  </si>
  <si>
    <t xml:space="preserve">RELOKASI FIREWALL FLIX CINEMA  </t>
  </si>
  <si>
    <t xml:space="preserve">RELOKASI FIREWALL                                                                                                                                                                                                                                              </t>
  </si>
  <si>
    <t xml:space="preserve">Pekerjaan Relokasi Firewall Flix Cinema                                                              </t>
  </si>
  <si>
    <t xml:space="preserve">RCP/SHQ/0421/001     </t>
  </si>
  <si>
    <t>PRP/SHQ/1021/001</t>
  </si>
  <si>
    <t xml:space="preserve">Annual Maintenance                                                                                                                                                                                                                                             </t>
  </si>
  <si>
    <t xml:space="preserve">Jasa Annual Maintenance Website, Apps, Kiosk Flix Cinema                                             </t>
  </si>
  <si>
    <t xml:space="preserve">KREASI IMAJI PERTAMA, PT                                         </t>
  </si>
  <si>
    <t xml:space="preserve">RCP/SHQ/1021/001     </t>
  </si>
  <si>
    <t>PRP/SHQ/0222/002</t>
  </si>
  <si>
    <t xml:space="preserve">Renewal Microsoft Office                                                                                                                                                                                                                                       </t>
  </si>
  <si>
    <t xml:space="preserve">Renewal Microsoft Office 365 SHQ                                                                     </t>
  </si>
  <si>
    <t xml:space="preserve">RCP/SHQ/0322/001     </t>
  </si>
  <si>
    <t>PRP/SHQ/0723/001</t>
  </si>
  <si>
    <t xml:space="preserve">Revamp Applikasi dan Website FLIX Cinema                                                                                                                                                                                                                       </t>
  </si>
  <si>
    <t xml:space="preserve">Revamp Applikasi dan Website FLIX Cinema                                                             </t>
  </si>
  <si>
    <t xml:space="preserve">ADMIN PINTAR KITA, PT                                            </t>
  </si>
  <si>
    <t xml:space="preserve">RCP/SHQ/0823/002     </t>
  </si>
  <si>
    <t>OPR/SHQ/0923/001</t>
  </si>
  <si>
    <t>PRP/SHQ/0723/002</t>
  </si>
  <si>
    <t xml:space="preserve">Subscription Mimin                                                                                                                                                                                                                                             </t>
  </si>
  <si>
    <t xml:space="preserve">Subscription Mimin Apps                                                                              </t>
  </si>
  <si>
    <t xml:space="preserve">RCP/SHQ/0823/003     </t>
  </si>
  <si>
    <t>OPR/SHQ/0823/001</t>
  </si>
  <si>
    <t>PRP/SHQ/1023/003</t>
  </si>
  <si>
    <t xml:space="preserve">RCP/SHQ/1123/001     </t>
  </si>
  <si>
    <t>OPR/SHQ/1223/001</t>
  </si>
  <si>
    <t>PRP/SHQ/0422/001</t>
  </si>
  <si>
    <t xml:space="preserve">AKSES INTERNET FLIX                                                                                                                                                                                                                                            </t>
  </si>
  <si>
    <t xml:space="preserve">AKSES INTERNET FLIX SHQ                                                                              </t>
  </si>
  <si>
    <t xml:space="preserve">PT. ORION CYBER INTERNET                                         </t>
  </si>
  <si>
    <t xml:space="preserve">RCP/SHQ/0422/002     </t>
  </si>
  <si>
    <t>PRP/SHQ/0425/001</t>
  </si>
  <si>
    <t xml:space="preserve">SERVICE LAPTOP                 </t>
  </si>
  <si>
    <t xml:space="preserve">OTH-001                        </t>
  </si>
  <si>
    <t xml:space="preserve">LED Dell LATITUDE 14 3490 3480 14 inch Full HD IPS                                                   </t>
  </si>
  <si>
    <t>PRP/SHQ/1121/001</t>
  </si>
  <si>
    <t xml:space="preserve">RCP/SHQ/1221/001     </t>
  </si>
  <si>
    <t>PRP/SHQ/1021/003</t>
  </si>
  <si>
    <t xml:space="preserve">RCP/SHQ/1121/001     </t>
  </si>
  <si>
    <t>PRP/SHQ/0922/009</t>
  </si>
  <si>
    <t xml:space="preserve">MARDI PUTRA INVESTAMA, PT                                        </t>
  </si>
  <si>
    <t xml:space="preserve">RCP/SHQ/1122/002     </t>
  </si>
  <si>
    <t>OPR/SHQ/1122/001</t>
  </si>
  <si>
    <t>PRP/SHQ/0123/001</t>
  </si>
  <si>
    <t xml:space="preserve">RCP/SHQ/0223/001     </t>
  </si>
  <si>
    <t>OPR/SHQ/0223/001</t>
  </si>
  <si>
    <t>PRP/SHQ/0123/002</t>
  </si>
  <si>
    <t xml:space="preserve">Jasa SMS Blast OTP                                                                                                                                                                                                                                             </t>
  </si>
  <si>
    <t xml:space="preserve">Jasa SMS Blast OTP                                                                                   </t>
  </si>
  <si>
    <t xml:space="preserve">TRI SAHRIDAYA TEKNOLOGI, PT                                      </t>
  </si>
  <si>
    <t xml:space="preserve">RCP/SHQ/0223/002     </t>
  </si>
  <si>
    <t>OPR/SHQ/0223/002</t>
  </si>
  <si>
    <t>PRP/SHQ/1124/004</t>
  </si>
  <si>
    <t xml:space="preserve">Setup WA API                                                                                                                                                                                                                                                   </t>
  </si>
  <si>
    <t xml:space="preserve">Setup WA API WABA                                                                                    </t>
  </si>
  <si>
    <t xml:space="preserve">RCP/SHQ/1224/002     </t>
  </si>
  <si>
    <t>OPR/SHQ/1224/002</t>
  </si>
  <si>
    <t>PRP/SHQ/1124/002</t>
  </si>
  <si>
    <t xml:space="preserve">RCP/SHQ/1224/001     </t>
  </si>
  <si>
    <t>OPR/SHQ/1224/001</t>
  </si>
  <si>
    <t>PRP/SHQ/0225/002</t>
  </si>
  <si>
    <t xml:space="preserve">RCP/SHQ/0325/001     </t>
  </si>
  <si>
    <t>OPR/SHQ/0425/001</t>
  </si>
  <si>
    <t>PRP/SHQ/0124/001</t>
  </si>
  <si>
    <t xml:space="preserve">RCP/SHQ/0224/001     </t>
  </si>
  <si>
    <t>OPR/SHQ/0224/001</t>
  </si>
  <si>
    <t>PRP/SHQ/0924/003</t>
  </si>
  <si>
    <t xml:space="preserve">RCP/SHQ/1124/002     </t>
  </si>
  <si>
    <t>OPR/SHQ/1124/001</t>
  </si>
  <si>
    <t>PRP/SHQ/0924/004</t>
  </si>
  <si>
    <t xml:space="preserve">RCP/SHQ/1124/001     </t>
  </si>
  <si>
    <t>OPR/SHQ/1124/002</t>
  </si>
  <si>
    <t>PRP/SHQ/0924/001</t>
  </si>
  <si>
    <t>PRP/SHQ/0924/002</t>
  </si>
  <si>
    <t xml:space="preserve">RCP/SHQ/0125/001     </t>
  </si>
  <si>
    <t>OPR/SHQ/0125/001</t>
  </si>
  <si>
    <t xml:space="preserve">RCP/SHQ/0425/001     </t>
  </si>
  <si>
    <t>OPR/SHQ/0425/002</t>
  </si>
  <si>
    <t>PRP/SHQ/1122/001</t>
  </si>
  <si>
    <t xml:space="preserve">REVAMP APPS &amp; WEBSITE          </t>
  </si>
  <si>
    <t xml:space="preserve">REVAMP APPS &amp; WEB                                                                                                                                                                                                                                              </t>
  </si>
  <si>
    <t>PRP/SHQ/1024/002</t>
  </si>
  <si>
    <t xml:space="preserve">RCP/SHQ/1124/003     </t>
  </si>
  <si>
    <t>POP/SHQ/1124/001</t>
  </si>
  <si>
    <t xml:space="preserve">RCT/SHQ/0922/031     </t>
  </si>
  <si>
    <t xml:space="preserve">RCT/SHQ/0922/033     </t>
  </si>
  <si>
    <t xml:space="preserve">RCT/SHQ/0922/034     </t>
  </si>
  <si>
    <t>PR/ASR/0822/005</t>
  </si>
  <si>
    <t xml:space="preserve">ASR                      </t>
  </si>
  <si>
    <t xml:space="preserve">RCP/ASR/0922/001     </t>
  </si>
  <si>
    <t>OPR/ASR/0922/001</t>
  </si>
  <si>
    <t>PR/ASR/0922/004</t>
  </si>
  <si>
    <t xml:space="preserve">RCP/ASR/0922/005     </t>
  </si>
  <si>
    <t>OPR/ASR/1022/001</t>
  </si>
  <si>
    <t>PR/ASR/1222/001</t>
  </si>
  <si>
    <t xml:space="preserve">RCP/ASR/1222/010     </t>
  </si>
  <si>
    <t>OPR/ASR/1222/007</t>
  </si>
  <si>
    <t>PR/ASR/1122/002</t>
  </si>
  <si>
    <t xml:space="preserve">PRODATA SISTEM TEKNOLOGI, PT                                     </t>
  </si>
  <si>
    <t xml:space="preserve">RCP/ASR/1222/009     </t>
  </si>
  <si>
    <t>OPR/ASR/1222/005</t>
  </si>
  <si>
    <t>PR/ASR/0123/002</t>
  </si>
  <si>
    <t xml:space="preserve">ENG-001                        </t>
  </si>
  <si>
    <t xml:space="preserve">Kabel Ties (Dengan Tagging) Isi 100 Pcs Ukuran 3.6 x 150 mm                                          </t>
  </si>
  <si>
    <t xml:space="preserve">WARNA SAHABAT BERSAMA, PT.                                       </t>
  </si>
  <si>
    <t xml:space="preserve">DWITA MAKMUR SEJAHTERA                                           </t>
  </si>
  <si>
    <t xml:space="preserve">SUBUR BANGUN INDONESIA, PT                                       </t>
  </si>
  <si>
    <t xml:space="preserve">RCP/ASR/0123/001     </t>
  </si>
  <si>
    <t>POP/ASR/0822/012</t>
  </si>
  <si>
    <t xml:space="preserve">RCT/ASR/0822/027     </t>
  </si>
  <si>
    <t xml:space="preserve">ENG-002                        </t>
  </si>
  <si>
    <t xml:space="preserve">Kabel Ties Isi 100 Pcs Ukuran 3.6 x 150 mm, Isi 100 pcs                                              </t>
  </si>
  <si>
    <t xml:space="preserve">ENG-003                        </t>
  </si>
  <si>
    <t xml:space="preserve">Kabel Ties Isi 100 Pcs Ukuran 4.8 x 200 mm, Isi 100 pcs                                              </t>
  </si>
  <si>
    <t>PR/ASR/0723/006</t>
  </si>
  <si>
    <t xml:space="preserve">RCP/ASR/0923/012     </t>
  </si>
  <si>
    <t>SPK/ASR/1023/003</t>
  </si>
  <si>
    <t xml:space="preserve">ENG-004                        </t>
  </si>
  <si>
    <t xml:space="preserve">Kabel Ties Isi 100 Pcs Ukuran 4.8 x 250 mm, Isi 100 pcs                                              </t>
  </si>
  <si>
    <t xml:space="preserve">ENG-005                        </t>
  </si>
  <si>
    <t xml:space="preserve">Kabel UTP Cat 6                                                                                      </t>
  </si>
  <si>
    <t>PR/ASR/1022/007</t>
  </si>
  <si>
    <t xml:space="preserve">RCP/ASR/0223/001     </t>
  </si>
  <si>
    <t>OPR/ASR/0223/003</t>
  </si>
  <si>
    <t>PR/ASR/0323/006</t>
  </si>
  <si>
    <t xml:space="preserve">NUSANTARA COMPNET INTEGRATOR, PT                                 </t>
  </si>
  <si>
    <t xml:space="preserve">RCP/ASR/0323/006     </t>
  </si>
  <si>
    <t>OPR/ASR/0423/001</t>
  </si>
  <si>
    <t>PR/ASR/0223/002</t>
  </si>
  <si>
    <t xml:space="preserve">RCP/ASR/0323/007     </t>
  </si>
  <si>
    <t>OPR/ASR/0423/003</t>
  </si>
  <si>
    <t>PR/ASR/0323/008</t>
  </si>
  <si>
    <t xml:space="preserve">RCP/ASR/0423/002     </t>
  </si>
  <si>
    <t>OPR/ASR/0523/005</t>
  </si>
  <si>
    <t>PR/ASR/0323/009</t>
  </si>
  <si>
    <t xml:space="preserve">RCP/ASR/0423/003     </t>
  </si>
  <si>
    <t>OPR/ASR/0523/001</t>
  </si>
  <si>
    <t>PR/ASR/0223/003</t>
  </si>
  <si>
    <t xml:space="preserve">RCP/ASR/0523/001     </t>
  </si>
  <si>
    <t>OPR/ASR/0523/003</t>
  </si>
  <si>
    <t>PR/ASR/0223/004</t>
  </si>
  <si>
    <t xml:space="preserve">RCP/ASR/0523/002     </t>
  </si>
  <si>
    <t>OPR/ASR/0523/002</t>
  </si>
  <si>
    <t>PR/ASR/0323/005</t>
  </si>
  <si>
    <t xml:space="preserve">RCP/ASR/0523/004     </t>
  </si>
  <si>
    <t>OPR/ASR/0523/006</t>
  </si>
  <si>
    <t>PR/ASR/0523/005</t>
  </si>
  <si>
    <t xml:space="preserve">RCP/ASR/0523/007     </t>
  </si>
  <si>
    <t>OPR/ASR/0623/001</t>
  </si>
  <si>
    <t>PR/ASR/0623/009</t>
  </si>
  <si>
    <t xml:space="preserve">SOFTWARE - FA OPR                                                                                                                                                                                                                                              </t>
  </si>
  <si>
    <t xml:space="preserve">FIXED ASSET SOFTWARE - OPR                                                                           </t>
  </si>
  <si>
    <t xml:space="preserve">RCP/ASR/0723/009     </t>
  </si>
  <si>
    <t>SPK/ASR/0723/004</t>
  </si>
  <si>
    <t>PR/ASR/0623/010</t>
  </si>
  <si>
    <t xml:space="preserve">RCP/ASR/0823/005     </t>
  </si>
  <si>
    <t>SPK/ASR/0923/001</t>
  </si>
  <si>
    <t>PR/ASR/0723/010</t>
  </si>
  <si>
    <t xml:space="preserve">RCP/ASR/1023/007     </t>
  </si>
  <si>
    <t>SPK/ASR/1223/005</t>
  </si>
  <si>
    <t>PR/ASR/0923/007</t>
  </si>
  <si>
    <t xml:space="preserve">RCP/ASR/1023/012     </t>
  </si>
  <si>
    <t>SPK/ASR/1123/003</t>
  </si>
  <si>
    <t>PR/ASR/1023/018</t>
  </si>
  <si>
    <t xml:space="preserve">RCP/ASR/1223/010     </t>
  </si>
  <si>
    <t>SPK/ASR/0124/003</t>
  </si>
  <si>
    <t>PR/ASR/1023/012</t>
  </si>
  <si>
    <t xml:space="preserve">IT-029                         </t>
  </si>
  <si>
    <t xml:space="preserve">PERGANTIAN BATERAI LAPTOP IT APPLICATION - DELL 3400                                                 </t>
  </si>
  <si>
    <t xml:space="preserve">RCP/ASR/0324/021     </t>
  </si>
  <si>
    <t>POP/ASR/0324/007</t>
  </si>
  <si>
    <t xml:space="preserve">RCT/ASR/0822/184     </t>
  </si>
  <si>
    <t>POP/ASR/1123/002</t>
  </si>
  <si>
    <t>PR/ASR/1023/006</t>
  </si>
  <si>
    <t xml:space="preserve">REPAIR MAINBOARD, GANTI HEAD DAN SERVICE                                                             </t>
  </si>
  <si>
    <t xml:space="preserve">RCP/ASR/1123/007     </t>
  </si>
  <si>
    <t>POP/ASR/1123/005</t>
  </si>
  <si>
    <t xml:space="preserve">RCT/ASR/0822/105     </t>
  </si>
  <si>
    <t>PR/ASR/1123/003</t>
  </si>
  <si>
    <t xml:space="preserve">RCP/ASR/0124/005     </t>
  </si>
  <si>
    <t>SPK/ASR/0124/007</t>
  </si>
  <si>
    <t>PR/ASR/1123/005</t>
  </si>
  <si>
    <t xml:space="preserve">EQP-017                        </t>
  </si>
  <si>
    <t xml:space="preserve">LAPTOP DELL LATITUDE 3430 CORE I3                                                                    </t>
  </si>
  <si>
    <t xml:space="preserve">RCP/ASR/1123/012     </t>
  </si>
  <si>
    <t>POP/ASR/1123/006</t>
  </si>
  <si>
    <t xml:space="preserve">RCT/ASR/0822/104     </t>
  </si>
  <si>
    <t>PR/ASR/1123/022</t>
  </si>
  <si>
    <t xml:space="preserve">RCP/ASR/0124/014     </t>
  </si>
  <si>
    <t>SPK/ASR/0224/004</t>
  </si>
  <si>
    <t>PR/ASR/1123/006</t>
  </si>
  <si>
    <t xml:space="preserve">RCP/ASR/0224/010     </t>
  </si>
  <si>
    <t>SPK/ASR/0324/006</t>
  </si>
  <si>
    <t>PR/ASR/1023/024</t>
  </si>
  <si>
    <t xml:space="preserve">IT-032                         </t>
  </si>
  <si>
    <t xml:space="preserve">BATRAI LAPTOP LENOVO IDEAPAD 320 CP/C L16C2PB2 7.6V30WH2CELL BTY                                     </t>
  </si>
  <si>
    <t xml:space="preserve">RCP/ASR/0224/003     </t>
  </si>
  <si>
    <t>POP/ASR/0124/011</t>
  </si>
  <si>
    <t xml:space="preserve">RCT/ASR/0822/126     </t>
  </si>
  <si>
    <t>PR/ASR/1123/007</t>
  </si>
  <si>
    <t xml:space="preserve">RCP/ASR/0224/001     </t>
  </si>
  <si>
    <t>SPK/ASR/0324/001</t>
  </si>
  <si>
    <t>PR/ASR/1123/002</t>
  </si>
  <si>
    <t xml:space="preserve">RCP/ASR/0124/006     </t>
  </si>
  <si>
    <t>SPK/ASR/0224/003</t>
  </si>
  <si>
    <t>PR/ASR/0124/003</t>
  </si>
  <si>
    <t xml:space="preserve">EQP-033                        </t>
  </si>
  <si>
    <t xml:space="preserve">Dell Latitude 5540                                                                                   </t>
  </si>
  <si>
    <t xml:space="preserve">RCP/ASR/0124/015     </t>
  </si>
  <si>
    <t>POP/ASR/0124/013</t>
  </si>
  <si>
    <t xml:space="preserve">RCT/ASR/0822/125     </t>
  </si>
  <si>
    <t>PR/ASR/1123/008</t>
  </si>
  <si>
    <t xml:space="preserve">RCP/ASR/0324/006     </t>
  </si>
  <si>
    <t>SPK/ASR/0324/002</t>
  </si>
  <si>
    <t>PR/ASR/1123/009</t>
  </si>
  <si>
    <t xml:space="preserve">RCP/ASR/0324/005     </t>
  </si>
  <si>
    <t>SPK/ASR/0324/003</t>
  </si>
  <si>
    <t>PR/ASR/0324/002</t>
  </si>
  <si>
    <t xml:space="preserve">RCP/ASR/0624/001     </t>
  </si>
  <si>
    <t>SPK/ASR/0624/002</t>
  </si>
  <si>
    <t>PR/ASR/0124/009</t>
  </si>
  <si>
    <t xml:space="preserve">RCP/ASR/0424/001     </t>
  </si>
  <si>
    <t>SPK/ASR/0424/007</t>
  </si>
  <si>
    <t>PR/ASR/0424/003</t>
  </si>
  <si>
    <t xml:space="preserve">EQP-047                        </t>
  </si>
  <si>
    <t xml:space="preserve">DELL LATITUDE 5440 INTEL CORE I7, 13TH GENERATION                                                    </t>
  </si>
  <si>
    <t xml:space="preserve">RCP/ASR/0524/004     </t>
  </si>
  <si>
    <t>POP/ASR/0524/005</t>
  </si>
  <si>
    <t xml:space="preserve">RCT/ASR/0822/166     </t>
  </si>
  <si>
    <t>PR/ASR/0524/004</t>
  </si>
  <si>
    <t xml:space="preserve">RCP/ASR/0624/004     </t>
  </si>
  <si>
    <t>SPK/ASR/0624/004</t>
  </si>
  <si>
    <t>PR/ASR/0524/005</t>
  </si>
  <si>
    <t xml:space="preserve">EQP-048                        </t>
  </si>
  <si>
    <t xml:space="preserve">PROYEKTOR EPSON EB X500                                                                              </t>
  </si>
  <si>
    <t xml:space="preserve">RCP/ASR/0624/006     </t>
  </si>
  <si>
    <t>POP/ASR/0624/003</t>
  </si>
  <si>
    <t xml:space="preserve">RCT/ASR/0822/174     </t>
  </si>
  <si>
    <t>PR/ASR/0524/006</t>
  </si>
  <si>
    <t xml:space="preserve">IT-044                         </t>
  </si>
  <si>
    <t xml:space="preserve">HARDISK WD SSD 1 TB                                                                                  </t>
  </si>
  <si>
    <t xml:space="preserve">RCP/ASR/0624/007     </t>
  </si>
  <si>
    <t>POP/ASR/0624/002</t>
  </si>
  <si>
    <t xml:space="preserve">RCT/ASR/0822/173     </t>
  </si>
  <si>
    <t>PR/ASR/0524/003</t>
  </si>
  <si>
    <t xml:space="preserve">IT-041                         </t>
  </si>
  <si>
    <t xml:space="preserve">RAM 16 GB                                                                                            </t>
  </si>
  <si>
    <t xml:space="preserve">RCP/ASR/0724/002     </t>
  </si>
  <si>
    <t>POP/ASR/0724/003</t>
  </si>
  <si>
    <t xml:space="preserve">RCT/ASR/0822/215     </t>
  </si>
  <si>
    <t xml:space="preserve">IT-042                         </t>
  </si>
  <si>
    <t xml:space="preserve">HARDISK SERVER 10 TERABITE ENTERPRISE                                                                </t>
  </si>
  <si>
    <t xml:space="preserve">IT-043                         </t>
  </si>
  <si>
    <t xml:space="preserve">SSD SERVER 500 GB                                                                                    </t>
  </si>
  <si>
    <t>PR/ASR/0624/006</t>
  </si>
  <si>
    <t xml:space="preserve">EQP-049                        </t>
  </si>
  <si>
    <t xml:space="preserve">OPTICAL POWER METER                                                                                  </t>
  </si>
  <si>
    <t xml:space="preserve">ESUPPLY SOLUSI NUSANTARA, PT                                     </t>
  </si>
  <si>
    <t xml:space="preserve">RCP/ASR/0824/002     </t>
  </si>
  <si>
    <t>POP/ASR/0724/007</t>
  </si>
  <si>
    <t>POP/ASR/0824/008</t>
  </si>
  <si>
    <t xml:space="preserve">RCT/ASR/0822/221     </t>
  </si>
  <si>
    <t>PR/ASR/1024/014</t>
  </si>
  <si>
    <t xml:space="preserve">DELL LATITUDE 3450 i5 13th Gen 16GB 512GB SSD                                                        </t>
  </si>
  <si>
    <t xml:space="preserve">RCP/ASR/1124/009     </t>
  </si>
  <si>
    <t>POP/ASR/1124/009</t>
  </si>
  <si>
    <t xml:space="preserve">RCT/ASR/0822/249     </t>
  </si>
  <si>
    <t>PR/ASR/1024/011</t>
  </si>
  <si>
    <t xml:space="preserve">IT-049                         </t>
  </si>
  <si>
    <t xml:space="preserve">RCP/ASR/1124/008     </t>
  </si>
  <si>
    <t>POP/ASR/1124/007</t>
  </si>
  <si>
    <t xml:space="preserve">RCT/ASR/0822/248     </t>
  </si>
  <si>
    <t xml:space="preserve">AUFA JAYA INDONESIA, PT                                          </t>
  </si>
  <si>
    <t xml:space="preserve">RCP/ASR/1224/012     </t>
  </si>
  <si>
    <t>PR/ASR/0924/013</t>
  </si>
  <si>
    <t xml:space="preserve">RCP/ASR/1024/013     </t>
  </si>
  <si>
    <t>SPK/ASR/1124/003</t>
  </si>
  <si>
    <t>PR/ASR/1024/002</t>
  </si>
  <si>
    <t xml:space="preserve">RCP/ASR/1024/015     </t>
  </si>
  <si>
    <t>POP/ASR/1124/001</t>
  </si>
  <si>
    <t xml:space="preserve">RCT/ASR/0822/241     </t>
  </si>
  <si>
    <t>PR/ASR/0924/010</t>
  </si>
  <si>
    <t xml:space="preserve">RCP/ASR/1024/004     </t>
  </si>
  <si>
    <t>POP/ASR/1024/005</t>
  </si>
  <si>
    <t xml:space="preserve">RCT/ASR/0822/232     </t>
  </si>
  <si>
    <t>PR/ASR/0924/011</t>
  </si>
  <si>
    <t xml:space="preserve">RCP/ASR/1024/005     </t>
  </si>
  <si>
    <t>POP/ASR/1024/003</t>
  </si>
  <si>
    <t xml:space="preserve">RCT/ASR/0822/256     </t>
  </si>
  <si>
    <t xml:space="preserve">RCP/ASR/1124/002     </t>
  </si>
  <si>
    <t xml:space="preserve">RCP/ASR/1124/021     </t>
  </si>
  <si>
    <t>PR/ASR/1124/013</t>
  </si>
  <si>
    <t xml:space="preserve">IT-052                         </t>
  </si>
  <si>
    <t xml:space="preserve">LICENSE MICROSOFT VISIO PLAN 2                                                                       </t>
  </si>
  <si>
    <t xml:space="preserve">RCP/ASR/1224/018     </t>
  </si>
  <si>
    <t>POP/ASR/1124/031</t>
  </si>
  <si>
    <t xml:space="preserve">RCT/ASR/0822/310     </t>
  </si>
  <si>
    <t>PR/ASR/0924/014</t>
  </si>
  <si>
    <t xml:space="preserve">RCP/ASR/1024/016     </t>
  </si>
  <si>
    <t>SPK/ASR/1124/002</t>
  </si>
  <si>
    <t xml:space="preserve">RCP/ASR/1124/001     </t>
  </si>
  <si>
    <t xml:space="preserve">EQP-050                        </t>
  </si>
  <si>
    <t xml:space="preserve">OPTICAL TIME DOMAIN REFLECTOMATER                                                                    </t>
  </si>
  <si>
    <t>PR/ASR/1124/031</t>
  </si>
  <si>
    <t xml:space="preserve">IT-061                         </t>
  </si>
  <si>
    <t xml:space="preserve">HOME GATEWAY EZVIZ A3                                                                                </t>
  </si>
  <si>
    <t xml:space="preserve">WORLD ARTECH INDONESIA, PT                                       </t>
  </si>
  <si>
    <t xml:space="preserve">RCP/ASR/0225/006     </t>
  </si>
  <si>
    <t>POP/ASR/0225/001</t>
  </si>
  <si>
    <t xml:space="preserve">IT-062                         </t>
  </si>
  <si>
    <t xml:space="preserve">TEMPERATURE &amp; HUMIDITY SENSOR EZVIZ T51C                                                             </t>
  </si>
  <si>
    <t xml:space="preserve">DARTA MEDIA INDONESIA, PT                                        </t>
  </si>
  <si>
    <t xml:space="preserve">RCP/ASR/0225/009     </t>
  </si>
  <si>
    <t xml:space="preserve">EQP-093                        </t>
  </si>
  <si>
    <t xml:space="preserve">MOUSE WIRELESS LOGITECH M331 SILENT PLUS                                                             </t>
  </si>
  <si>
    <t xml:space="preserve">PILAR UTAMA SOLUSINDO, PT                                        </t>
  </si>
  <si>
    <t xml:space="preserve">RCP/ASR/0425/004     </t>
  </si>
  <si>
    <t>POP/ASR/0425/003</t>
  </si>
  <si>
    <t>PR/ASR/1124/023</t>
  </si>
  <si>
    <t xml:space="preserve">EQP-076                        </t>
  </si>
  <si>
    <t xml:space="preserve">RCP/ASR/1224/023     </t>
  </si>
  <si>
    <t>POP/ASR/0125/001</t>
  </si>
  <si>
    <t xml:space="preserve">EQP-077                        </t>
  </si>
  <si>
    <t xml:space="preserve">EQP-078                        </t>
  </si>
  <si>
    <t xml:space="preserve">EQP-079                        </t>
  </si>
  <si>
    <t xml:space="preserve">EQP-053                        </t>
  </si>
  <si>
    <t xml:space="preserve">DELL LATITUDE 5450 13-14" i7 16GB/SSD512GB                                                           </t>
  </si>
  <si>
    <t xml:space="preserve">RCP/ASR/0425/001     </t>
  </si>
  <si>
    <t xml:space="preserve">RCT/ASR/0822/314     </t>
  </si>
  <si>
    <t xml:space="preserve">EQP-092                        </t>
  </si>
  <si>
    <t xml:space="preserve">MONITOR XIAOMI A27i RESOLUSI 1080 P                                                                  </t>
  </si>
  <si>
    <t xml:space="preserve">DATASCRIP, PT                                                    </t>
  </si>
  <si>
    <t xml:space="preserve">RCP/ASR/0425/002     </t>
  </si>
  <si>
    <t xml:space="preserve">RCP/ASR/0525/002     </t>
  </si>
  <si>
    <t xml:space="preserve">RCP/ASR/0525/007     </t>
  </si>
  <si>
    <t xml:space="preserve">RCP/ASR/0525/004     </t>
  </si>
  <si>
    <t xml:space="preserve">RCT/ASR/0822/321     </t>
  </si>
  <si>
    <t xml:space="preserve">RCP/ASR/0525/003     </t>
  </si>
  <si>
    <t xml:space="preserve">RCT/ASR/0822/322     </t>
  </si>
  <si>
    <t xml:space="preserve">RCP/ASR/0525/005     </t>
  </si>
  <si>
    <t xml:space="preserve">DATA LABS ANALYTICS, PT                                          </t>
  </si>
  <si>
    <t xml:space="preserve">RCP/ASR/0325/002     </t>
  </si>
  <si>
    <t xml:space="preserve">SLEEKFLOW TECHNOLOGIES INDONESIA, PT                             </t>
  </si>
  <si>
    <t xml:space="preserve">RCP/ASR/0325/001     </t>
  </si>
  <si>
    <t xml:space="preserve">RCP/ASR/0525/001     </t>
  </si>
  <si>
    <t xml:space="preserve">RCP/ASR/1123/005     </t>
  </si>
  <si>
    <t xml:space="preserve">LINTANG UTAMA INFOTEK, PT                                        </t>
  </si>
  <si>
    <t xml:space="preserve">INFORMATIKA PERKASA ABADI, PT                                    </t>
  </si>
  <si>
    <t xml:space="preserve">RCP/ASR/0724/007     </t>
  </si>
  <si>
    <t xml:space="preserve">RCP/ASR/0225/003     </t>
  </si>
  <si>
    <t xml:space="preserve">RCP/ASR/1224/011     </t>
  </si>
  <si>
    <t>PR/ASR/0724/007</t>
  </si>
  <si>
    <t>PR/ASR/0425/003</t>
  </si>
  <si>
    <t>PR/ASR/1022/001</t>
  </si>
  <si>
    <t>PR/ASR/0425/005</t>
  </si>
  <si>
    <t>PR/ASR/0225/018</t>
  </si>
  <si>
    <t xml:space="preserve">APPLE IPAD AIR M2 UK. 11" SPACE GRAY 256 WIFI ONLY                                                   </t>
  </si>
  <si>
    <t xml:space="preserve">LAPTOP DELL LATITUDE 5440                                                                            </t>
  </si>
  <si>
    <t>PR/ASR/1223/003</t>
  </si>
  <si>
    <t xml:space="preserve">Dell Latitude 5440                                                                                   </t>
  </si>
  <si>
    <t>PR/ASR/0524/007</t>
  </si>
  <si>
    <t>herman.cahyadi1</t>
  </si>
  <si>
    <t>PR/ASR/1124/012</t>
  </si>
  <si>
    <t>PR/ASR/0924/008</t>
  </si>
  <si>
    <t>PR/ASR/0723/004</t>
  </si>
  <si>
    <t>PR/ASR/0724/008</t>
  </si>
  <si>
    <t>No WPR</t>
  </si>
  <si>
    <t>Departement</t>
  </si>
  <si>
    <t>No PO/SPK</t>
  </si>
  <si>
    <t>Harga / Unit</t>
  </si>
  <si>
    <t>Total Harga</t>
  </si>
  <si>
    <t>Status PO</t>
  </si>
  <si>
    <t>Tanggal Receipt</t>
  </si>
  <si>
    <t>SPK Amount</t>
  </si>
  <si>
    <t>Vendor ID</t>
  </si>
  <si>
    <t>Vendor Name</t>
  </si>
  <si>
    <t>ASHTA OPR</t>
  </si>
  <si>
    <t xml:space="preserve">PR/ASH/0123/010      </t>
  </si>
  <si>
    <t xml:space="preserve">020100               </t>
  </si>
  <si>
    <t>FLIX HQ</t>
  </si>
  <si>
    <t xml:space="preserve">PRP/SHQ/0924/002     </t>
  </si>
  <si>
    <t xml:space="preserve">OPR/SHQ/0125/001 </t>
  </si>
  <si>
    <t>09ADM001</t>
  </si>
  <si>
    <t>ADMIN PINTAR KITA, PT</t>
  </si>
  <si>
    <t xml:space="preserve">PR/ASH/0223/038      </t>
  </si>
  <si>
    <t xml:space="preserve">PRP/SHQ/1124/002     </t>
  </si>
  <si>
    <t xml:space="preserve">OPR/SHQ/1224/001 </t>
  </si>
  <si>
    <t xml:space="preserve">PR/ASH/0323/031      </t>
  </si>
  <si>
    <t xml:space="preserve">OPR/ASH/0523/010 </t>
  </si>
  <si>
    <t>14AGI001</t>
  </si>
  <si>
    <t>AGIVA INDONESIA, PT</t>
  </si>
  <si>
    <t xml:space="preserve">PRP/SHQ/1124/004     </t>
  </si>
  <si>
    <t xml:space="preserve">OPR/SHQ/1224/002 </t>
  </si>
  <si>
    <t xml:space="preserve">PR/ASH/0423/003      </t>
  </si>
  <si>
    <t xml:space="preserve">OPR/ASH/0623/001 </t>
  </si>
  <si>
    <t>14INT001</t>
  </si>
  <si>
    <t xml:space="preserve">PR/ASH/0324/009      </t>
  </si>
  <si>
    <t xml:space="preserve">SPK/ASH/0424/013 </t>
  </si>
  <si>
    <t>HUB OPR</t>
  </si>
  <si>
    <t xml:space="preserve">PR/HUB/0324/007      </t>
  </si>
  <si>
    <t xml:space="preserve">SPK/HUB/0424/003 </t>
  </si>
  <si>
    <t xml:space="preserve">PRP/SHQ/0924/003     </t>
  </si>
  <si>
    <t xml:space="preserve">OPR/SHQ/1124/001 </t>
  </si>
  <si>
    <t>14ATC001</t>
  </si>
  <si>
    <t xml:space="preserve">PR/ASH/0623/013      </t>
  </si>
  <si>
    <t xml:space="preserve">SPK/ASH/0823/003 </t>
  </si>
  <si>
    <t>17MED001</t>
  </si>
  <si>
    <t>MEDIA FIROPTIX INDONESIA, PT</t>
  </si>
  <si>
    <t xml:space="preserve">PR/ASH/0625/027      </t>
  </si>
  <si>
    <t xml:space="preserve">PR/ASH/0723/015      </t>
  </si>
  <si>
    <t xml:space="preserve">SPK/ASH/0923/008 </t>
  </si>
  <si>
    <t>14MIT001</t>
  </si>
  <si>
    <t xml:space="preserve">PR/ASH/0723/021      </t>
  </si>
  <si>
    <t xml:space="preserve">SPK/ASH/1023/009 </t>
  </si>
  <si>
    <t>14GLO004</t>
  </si>
  <si>
    <t>GLOBAL MEDIA UTAMA TEKNOLOGI, PT</t>
  </si>
  <si>
    <t>MASHQ</t>
  </si>
  <si>
    <t xml:space="preserve">PR/ASR/0924/015      </t>
  </si>
  <si>
    <t xml:space="preserve">SPK/ASR/1124/005 </t>
  </si>
  <si>
    <t>PIK</t>
  </si>
  <si>
    <t xml:space="preserve">PRP/PIK/0924/056     </t>
  </si>
  <si>
    <t xml:space="preserve">SPK/PIK/1124/005 </t>
  </si>
  <si>
    <t xml:space="preserve">PR/ASH/0724/007      </t>
  </si>
  <si>
    <t xml:space="preserve">PR/ASR/1124/031      </t>
  </si>
  <si>
    <t xml:space="preserve">POP/ASR/0225/001 </t>
  </si>
  <si>
    <t>Released</t>
  </si>
  <si>
    <t>14ALP001</t>
  </si>
  <si>
    <t>ALPHA CIPTA COMPUTINDO, PT</t>
  </si>
  <si>
    <t xml:space="preserve">PR/ASH/0822/013      </t>
  </si>
  <si>
    <t xml:space="preserve">OPR/ASH/0922/004 </t>
  </si>
  <si>
    <t xml:space="preserve">PR/ASH/0823/034      </t>
  </si>
  <si>
    <t xml:space="preserve">POP/ASH/1123/014 </t>
  </si>
  <si>
    <t>Closed</t>
  </si>
  <si>
    <t>14TIG001</t>
  </si>
  <si>
    <t>TIGAPUTRA GEMILANG JAYA, PT</t>
  </si>
  <si>
    <t xml:space="preserve">POP/ASH/1123/016 </t>
  </si>
  <si>
    <t xml:space="preserve">POP/ASH/1123/018 </t>
  </si>
  <si>
    <t xml:space="preserve">POP/ASH/1123/019 </t>
  </si>
  <si>
    <t xml:space="preserve">POP/ASH/1223/003 </t>
  </si>
  <si>
    <t>11TIS001</t>
  </si>
  <si>
    <t>TISA DIAMANTA KUSUMA, PT</t>
  </si>
  <si>
    <t>14SOL002</t>
  </si>
  <si>
    <t>SOLTECH DATA INDONESIA, PT</t>
  </si>
  <si>
    <t>14MET002</t>
  </si>
  <si>
    <t>METROLINK KOMPUDATA, PT</t>
  </si>
  <si>
    <t xml:space="preserve">PR/ASH/0824/024      </t>
  </si>
  <si>
    <t xml:space="preserve">PR/ASH/0824/025      </t>
  </si>
  <si>
    <t xml:space="preserve">PR/ASR/0924/014      </t>
  </si>
  <si>
    <t xml:space="preserve">SPK/ASR/1124/002 </t>
  </si>
  <si>
    <t>11ART001</t>
  </si>
  <si>
    <t>ARTHA INFOTAMA, PT</t>
  </si>
  <si>
    <t xml:space="preserve">PR/ASH/0923/035      </t>
  </si>
  <si>
    <t xml:space="preserve">POP/ASH/1123/006 </t>
  </si>
  <si>
    <t xml:space="preserve">PRP/PIK/0124/001     </t>
  </si>
  <si>
    <t xml:space="preserve">SPK/PIK/0224/005 </t>
  </si>
  <si>
    <t xml:space="preserve">SPK/PIK/0324/007 </t>
  </si>
  <si>
    <t xml:space="preserve">PRP/PIK/0124/039     </t>
  </si>
  <si>
    <t xml:space="preserve">SPK/PIK/0224/010 </t>
  </si>
  <si>
    <t xml:space="preserve">PRP/PIK/0524/013     </t>
  </si>
  <si>
    <t xml:space="preserve">SPK/PIK/0624/003 </t>
  </si>
  <si>
    <t xml:space="preserve">PRP/PIK/0624/016     </t>
  </si>
  <si>
    <t xml:space="preserve">SPK/PIK/0724/003 </t>
  </si>
  <si>
    <t xml:space="preserve">PRP/PIK/0624/017     </t>
  </si>
  <si>
    <t xml:space="preserve">SPK/PIK/0724/004 </t>
  </si>
  <si>
    <t xml:space="preserve">PRP/PIK/0624/027     </t>
  </si>
  <si>
    <t xml:space="preserve">SPK/PIK/0724/016 </t>
  </si>
  <si>
    <t xml:space="preserve">PR/ASH/0724/006      </t>
  </si>
  <si>
    <t xml:space="preserve">POP/ASH/0824/008 </t>
  </si>
  <si>
    <t>13ART001</t>
  </si>
  <si>
    <t>ARTHA MAKMUR SEJATI, PT</t>
  </si>
  <si>
    <t>GGP OPR</t>
  </si>
  <si>
    <t xml:space="preserve">PRP/GGP/0724/085     </t>
  </si>
  <si>
    <t xml:space="preserve">POP/GGP/0824/001 </t>
  </si>
  <si>
    <t xml:space="preserve">PR/HUB/0724/002      </t>
  </si>
  <si>
    <t xml:space="preserve">POP/HUB/0824/002 </t>
  </si>
  <si>
    <t xml:space="preserve">PR/ASH/1123/030      </t>
  </si>
  <si>
    <t xml:space="preserve">SPK/ASH/0624/010 </t>
  </si>
  <si>
    <t>14IFO001</t>
  </si>
  <si>
    <t>IFORTE SOLUSI INFOTEK, PT</t>
  </si>
  <si>
    <t xml:space="preserve">SPK/ASH/0824/003 </t>
  </si>
  <si>
    <t xml:space="preserve">PRP/PIK/0724/005     </t>
  </si>
  <si>
    <t xml:space="preserve">POP/PIK/0824/004 </t>
  </si>
  <si>
    <t xml:space="preserve">PR/ASH/1024/034      </t>
  </si>
  <si>
    <t xml:space="preserve">POP/ASH/1124/017 </t>
  </si>
  <si>
    <t>14BERJA001</t>
  </si>
  <si>
    <t>BERKAH JAYA SENTOSA, PT</t>
  </si>
  <si>
    <t xml:space="preserve">PRP/GGP/1024/244     </t>
  </si>
  <si>
    <t xml:space="preserve">POP/GGP/1124/015 </t>
  </si>
  <si>
    <t xml:space="preserve">PR/HUB/1024/040      </t>
  </si>
  <si>
    <t xml:space="preserve">POP/HUB/1124/014 </t>
  </si>
  <si>
    <t xml:space="preserve">PR/ASR/1024/011      </t>
  </si>
  <si>
    <t xml:space="preserve">POP/ASR/1124/007 </t>
  </si>
  <si>
    <t xml:space="preserve">PRP/GGP/0424/946     </t>
  </si>
  <si>
    <t xml:space="preserve">SPK/GGP/0524/016 </t>
  </si>
  <si>
    <t>14CIR001</t>
  </si>
  <si>
    <t>CIRCLECOM NUSANTARA INDONESIA, PT</t>
  </si>
  <si>
    <t>MOI OPR</t>
  </si>
  <si>
    <t xml:space="preserve">PR/MOI/0124/056      </t>
  </si>
  <si>
    <t xml:space="preserve">PR/ASH/1222/005      </t>
  </si>
  <si>
    <t xml:space="preserve">OPR/ASH/0523/004 </t>
  </si>
  <si>
    <t xml:space="preserve">PRP/PIK/0324/033     </t>
  </si>
  <si>
    <t xml:space="preserve">SPK/PIK/0424/005 </t>
  </si>
  <si>
    <t>TARES</t>
  </si>
  <si>
    <t xml:space="preserve">WPR/TAR/2408/0424    </t>
  </si>
  <si>
    <t xml:space="preserve">015                  </t>
  </si>
  <si>
    <t>CIT-036</t>
  </si>
  <si>
    <t>CITRA HANDAYANI, PT</t>
  </si>
  <si>
    <t>FCC</t>
  </si>
  <si>
    <t xml:space="preserve">PRO/FCC/0525/030     </t>
  </si>
  <si>
    <t xml:space="preserve">PRO/FCC/0625/021     </t>
  </si>
  <si>
    <t xml:space="preserve">IT-INET NON OFFICE                                                                                                                                                                                                                                             </t>
  </si>
  <si>
    <t xml:space="preserve">PRP/DI8/0922/005     </t>
  </si>
  <si>
    <t xml:space="preserve">OPR/DI8/1022/001 </t>
  </si>
  <si>
    <t>09BAL001</t>
  </si>
  <si>
    <t>BALITOWERINDO SENTRA TBK, PT</t>
  </si>
  <si>
    <t xml:space="preserve">PRP/DI8/0922/006     </t>
  </si>
  <si>
    <t xml:space="preserve">OPR/DI8/1022/002 </t>
  </si>
  <si>
    <t xml:space="preserve">PRP/DI8/0923/004     </t>
  </si>
  <si>
    <t xml:space="preserve">PRP/DI8/0923/005     </t>
  </si>
  <si>
    <t>16VIS002</t>
  </si>
  <si>
    <t>VISTA ENTERTAINMENT SOLUTIONS LTD</t>
  </si>
  <si>
    <t xml:space="preserve">PRP/DI8/1022/005     </t>
  </si>
  <si>
    <t xml:space="preserve">PRP/DI8/1124/024     </t>
  </si>
  <si>
    <t xml:space="preserve">PRP/DI8/1222/001     </t>
  </si>
  <si>
    <t xml:space="preserve">PRP/DI8/1222/002     </t>
  </si>
  <si>
    <t xml:space="preserve">PRP/GGP/0622/020     </t>
  </si>
  <si>
    <t xml:space="preserve">RENEWAL AMC VISTA                                                                                                                                                                                                                                              </t>
  </si>
  <si>
    <t xml:space="preserve">PRP/GGP/0622/021     </t>
  </si>
  <si>
    <t xml:space="preserve">PRP/GGP/0923/013     </t>
  </si>
  <si>
    <t xml:space="preserve">PRP/GGP/1022/003     </t>
  </si>
  <si>
    <t xml:space="preserve">WPR/TAR/2408/0425    </t>
  </si>
  <si>
    <t xml:space="preserve">PRP/GGP/1222/002     </t>
  </si>
  <si>
    <t>Received</t>
  </si>
  <si>
    <t xml:space="preserve">PRP/GGP/1222/003     </t>
  </si>
  <si>
    <t xml:space="preserve">PRP/MOI/0622/024     </t>
  </si>
  <si>
    <t xml:space="preserve">PRP/MOI/0923/008     </t>
  </si>
  <si>
    <t xml:space="preserve">PR/ASH/0125/017      </t>
  </si>
  <si>
    <t>33CLE002</t>
  </si>
  <si>
    <t xml:space="preserve">PRP/MOI/1222/001     </t>
  </si>
  <si>
    <t xml:space="preserve">PRP/MOI/1222/002     </t>
  </si>
  <si>
    <t xml:space="preserve">PRP/SHQ/0123/001     </t>
  </si>
  <si>
    <t xml:space="preserve">OPR/SHQ/0223/001 </t>
  </si>
  <si>
    <t xml:space="preserve">PRP/SHQ/0123/002     </t>
  </si>
  <si>
    <t xml:space="preserve">OPR/SHQ/0223/002 </t>
  </si>
  <si>
    <t>09TRI003</t>
  </si>
  <si>
    <t>TRI SAHRIDAYA TEKNOLOGI, PT</t>
  </si>
  <si>
    <t xml:space="preserve">PR/ASR/1124/016      </t>
  </si>
  <si>
    <t xml:space="preserve">SPK/ASR/0325/001 </t>
  </si>
  <si>
    <t>20DMI001</t>
  </si>
  <si>
    <t xml:space="preserve">PRP/SHQ/0222/002     </t>
  </si>
  <si>
    <t xml:space="preserve">                 </t>
  </si>
  <si>
    <t xml:space="preserve">PR/ASR/1124/015      </t>
  </si>
  <si>
    <t xml:space="preserve">SPK/ASR/0325/007 </t>
  </si>
  <si>
    <t>14DATAL001</t>
  </si>
  <si>
    <t xml:space="preserve">PR/ASR/0425/008      </t>
  </si>
  <si>
    <t xml:space="preserve">POP/ASR/0425/002 </t>
  </si>
  <si>
    <t>16DAT001</t>
  </si>
  <si>
    <t>DATASCRIP, PT</t>
  </si>
  <si>
    <t xml:space="preserve">PRP/SHQ/0321/001     </t>
  </si>
  <si>
    <t xml:space="preserve">PRP/SHQ/0422/001     </t>
  </si>
  <si>
    <t xml:space="preserve">PRP/SHQ/0425/001     </t>
  </si>
  <si>
    <t xml:space="preserve">PRP/SHQ/0723/001     </t>
  </si>
  <si>
    <t xml:space="preserve">OPR/SHQ/0923/001 </t>
  </si>
  <si>
    <t xml:space="preserve">PRP/SHQ/0723/002     </t>
  </si>
  <si>
    <t xml:space="preserve">OPR/SHQ/0823/001 </t>
  </si>
  <si>
    <t xml:space="preserve">PRP/SHQ/0725/001     </t>
  </si>
  <si>
    <t xml:space="preserve">PRP/SHQ/0725/002     </t>
  </si>
  <si>
    <t xml:space="preserve">PRP/SHQ/0922/009     </t>
  </si>
  <si>
    <t xml:space="preserve">OPR/SHQ/1122/001 </t>
  </si>
  <si>
    <t>09MAR001</t>
  </si>
  <si>
    <t>MARDI PUTRA INVESTAMA, PT</t>
  </si>
  <si>
    <t xml:space="preserve">PRP/SHQ/0924/001     </t>
  </si>
  <si>
    <t xml:space="preserve">PR/ASH/1024/032      </t>
  </si>
  <si>
    <t xml:space="preserve">POP/ASH/1124/015 </t>
  </si>
  <si>
    <t>13DWI003</t>
  </si>
  <si>
    <t>DWITA MAKMUR SEJAHTERA, PT</t>
  </si>
  <si>
    <t xml:space="preserve">PR/ASH/1024/035      </t>
  </si>
  <si>
    <t xml:space="preserve">POP/ASH/1124/014 </t>
  </si>
  <si>
    <t xml:space="preserve">PRP/SHQ/1021/001     </t>
  </si>
  <si>
    <t xml:space="preserve">PRP/SHQ/1021/003     </t>
  </si>
  <si>
    <t xml:space="preserve">PRP/SHQ/1023/003     </t>
  </si>
  <si>
    <t xml:space="preserve">OPR/SHQ/1223/001 </t>
  </si>
  <si>
    <t xml:space="preserve">PRP/SHQ/1121/001     </t>
  </si>
  <si>
    <t xml:space="preserve">PRP/SHQ/1122/001     </t>
  </si>
  <si>
    <t xml:space="preserve">PRP/SPIK/0422/003    </t>
  </si>
  <si>
    <t xml:space="preserve">PRP/SPIK/0622/018    </t>
  </si>
  <si>
    <t xml:space="preserve">Renewal AMC Vista                                                                                                                                                                                                                                              </t>
  </si>
  <si>
    <t xml:space="preserve">PRP/SPIK/0622/019    </t>
  </si>
  <si>
    <t xml:space="preserve">PRP/SPIK/0923/016    </t>
  </si>
  <si>
    <t xml:space="preserve">PRP/SPIK/1222/002    </t>
  </si>
  <si>
    <t xml:space="preserve">PRP/SPIK/1222/003    </t>
  </si>
  <si>
    <t xml:space="preserve">PRP/GGP/0123/354     </t>
  </si>
  <si>
    <t xml:space="preserve">PRP/GGP/0223/426     </t>
  </si>
  <si>
    <t xml:space="preserve">OPR/GGP/0523/010 </t>
  </si>
  <si>
    <t>14HAR001</t>
  </si>
  <si>
    <t xml:space="preserve">PRP/GGP/0225/485     </t>
  </si>
  <si>
    <t xml:space="preserve">IT - SEWA MESIN FOTOCOPY                                                                                                                                                                                                                                       </t>
  </si>
  <si>
    <t xml:space="preserve">PRP/GGP/0323/453     </t>
  </si>
  <si>
    <t xml:space="preserve">PRP/GGP/0323/457     </t>
  </si>
  <si>
    <t xml:space="preserve">OPR/GGP/0423/005 </t>
  </si>
  <si>
    <t xml:space="preserve">PRP/GGP/0323/458     </t>
  </si>
  <si>
    <t xml:space="preserve">PRP/GGP/0323/459     </t>
  </si>
  <si>
    <t xml:space="preserve">PR/ASH/1124/018      </t>
  </si>
  <si>
    <t xml:space="preserve">SPK/ASH/1224/011 </t>
  </si>
  <si>
    <t>14FCM</t>
  </si>
  <si>
    <t>FORTUNA CITRA MANDIRI, PT</t>
  </si>
  <si>
    <t xml:space="preserve">PRP/GGP/0522/002     </t>
  </si>
  <si>
    <t xml:space="preserve">OPR/GGP/0922/002 </t>
  </si>
  <si>
    <t xml:space="preserve">PRP/GGP/0523/509     </t>
  </si>
  <si>
    <t xml:space="preserve">OPR/GGP/0623/001 </t>
  </si>
  <si>
    <t xml:space="preserve">PRP/GGP/0523/522     </t>
  </si>
  <si>
    <t xml:space="preserve">OPR/GGP/0623/010 </t>
  </si>
  <si>
    <t>14ORI001</t>
  </si>
  <si>
    <t>ORION CYBER INTERNET, PT</t>
  </si>
  <si>
    <t xml:space="preserve">PRP/GGP/0523/529     </t>
  </si>
  <si>
    <t xml:space="preserve">OPR/GGP/0623/015 </t>
  </si>
  <si>
    <t xml:space="preserve">PR/ASH/1124/026      </t>
  </si>
  <si>
    <t xml:space="preserve">POP/ASH/1124/043 </t>
  </si>
  <si>
    <t xml:space="preserve">PRP/GGP/1124/321     </t>
  </si>
  <si>
    <t xml:space="preserve">POP/GGP/1124/055 </t>
  </si>
  <si>
    <t>20FOR002</t>
  </si>
  <si>
    <t xml:space="preserve">PRP/GGP/0623/537     </t>
  </si>
  <si>
    <t xml:space="preserve">SPK/GGP/0723/001 </t>
  </si>
  <si>
    <t xml:space="preserve">PRP/GGP/0722/070     </t>
  </si>
  <si>
    <t xml:space="preserve">OPR/GGP/0822/005 </t>
  </si>
  <si>
    <t xml:space="preserve">PRP/GGP/0722/078     </t>
  </si>
  <si>
    <t xml:space="preserve">OPR/GGP/0822/010 </t>
  </si>
  <si>
    <t xml:space="preserve">PRP/GGP/0722/093     </t>
  </si>
  <si>
    <t xml:space="preserve">OPR/GGP/0822/008 </t>
  </si>
  <si>
    <t xml:space="preserve">PRP/GGP/0723/563     </t>
  </si>
  <si>
    <t xml:space="preserve">SPK/GGP/0823/008 </t>
  </si>
  <si>
    <t xml:space="preserve">PRP/GGP/0723/589     </t>
  </si>
  <si>
    <t xml:space="preserve">SPK/GGP/1023/011 </t>
  </si>
  <si>
    <t xml:space="preserve">PR/HUB/1124/030      </t>
  </si>
  <si>
    <t xml:space="preserve">POP/HUB/1124/051 </t>
  </si>
  <si>
    <t xml:space="preserve">PRP/GGP/0823/621     </t>
  </si>
  <si>
    <t xml:space="preserve">POP/GGP/1123/016 </t>
  </si>
  <si>
    <t xml:space="preserve">POP/GGP/1123/017 </t>
  </si>
  <si>
    <t xml:space="preserve">POP/GGP/1123/018 </t>
  </si>
  <si>
    <t xml:space="preserve">POP/GGP/1223/003 </t>
  </si>
  <si>
    <t>14SOL001</t>
  </si>
  <si>
    <t xml:space="preserve">PRP/GGP/1022/227     </t>
  </si>
  <si>
    <t xml:space="preserve">PRP/GGP/1123/785     </t>
  </si>
  <si>
    <t xml:space="preserve">PRP/GGP/1123/786     </t>
  </si>
  <si>
    <t xml:space="preserve">PRP/GGP/1123/793     </t>
  </si>
  <si>
    <t xml:space="preserve">POP/GGP/0124/012 </t>
  </si>
  <si>
    <t xml:space="preserve">PR/ASR/1124/023      </t>
  </si>
  <si>
    <t xml:space="preserve">POP/ASR/0125/001 </t>
  </si>
  <si>
    <t xml:space="preserve">PR/MOI/1124/049      </t>
  </si>
  <si>
    <t xml:space="preserve">POP/MOI/1124/088 </t>
  </si>
  <si>
    <t xml:space="preserve">PRP/GGP/1124/360     </t>
  </si>
  <si>
    <t xml:space="preserve">POP/GGP/0125/003 </t>
  </si>
  <si>
    <t xml:space="preserve">POP/GGP/0125/004 </t>
  </si>
  <si>
    <t xml:space="preserve">PRP/GGP/1222/295     </t>
  </si>
  <si>
    <t xml:space="preserve">OPR/GGP/0523/003 </t>
  </si>
  <si>
    <t xml:space="preserve">PR/HUB/0123/006      </t>
  </si>
  <si>
    <t xml:space="preserve">PR/HUB/0124/011      </t>
  </si>
  <si>
    <t xml:space="preserve">SPK/HUB/0624/010 </t>
  </si>
  <si>
    <t xml:space="preserve">PRP/PIK/1124/050     </t>
  </si>
  <si>
    <t xml:space="preserve">POP/PIK/1124/061 </t>
  </si>
  <si>
    <t xml:space="preserve">PR/HUB/0225/028      </t>
  </si>
  <si>
    <t xml:space="preserve">PR/HUB/0323/009      </t>
  </si>
  <si>
    <t xml:space="preserve">OPR/HUB/0523/006 </t>
  </si>
  <si>
    <t xml:space="preserve">PR/HUB/0623/012      </t>
  </si>
  <si>
    <t xml:space="preserve">SPK/HUB/0723/005 </t>
  </si>
  <si>
    <t xml:space="preserve">PR/HUB/0723/025      </t>
  </si>
  <si>
    <t xml:space="preserve">SPK/HUB/1023/004 </t>
  </si>
  <si>
    <t xml:space="preserve">PR/HUB/0724/003      </t>
  </si>
  <si>
    <t xml:space="preserve">PR/HUB/0822/006      </t>
  </si>
  <si>
    <t xml:space="preserve">OPR/HUB/0922/004 </t>
  </si>
  <si>
    <t xml:space="preserve">PR/HUB/0823/026      </t>
  </si>
  <si>
    <t xml:space="preserve">SPK/HUB/1023/003 </t>
  </si>
  <si>
    <t xml:space="preserve">PR/HUB/0823/027      </t>
  </si>
  <si>
    <t xml:space="preserve">POP/HUB/1123/011 </t>
  </si>
  <si>
    <t xml:space="preserve">PR/ASR/0924/013      </t>
  </si>
  <si>
    <t xml:space="preserve">SPK/ASR/1124/003 </t>
  </si>
  <si>
    <t xml:space="preserve">PR/ASR/1124/008      </t>
  </si>
  <si>
    <t xml:space="preserve">SPK/ASR/1224/001 </t>
  </si>
  <si>
    <t xml:space="preserve">PR/MOI/0924/034      </t>
  </si>
  <si>
    <t>MOI MALL</t>
  </si>
  <si>
    <t xml:space="preserve">PR/MJS/1024/007      </t>
  </si>
  <si>
    <t xml:space="preserve">SPK/MJS/1224/007 </t>
  </si>
  <si>
    <t>20GRA003</t>
  </si>
  <si>
    <t>GRAHA KARYA INTI, PT</t>
  </si>
  <si>
    <t xml:space="preserve">PR/ASR/0225/016      </t>
  </si>
  <si>
    <t xml:space="preserve">SPK/ASR/0625/001 </t>
  </si>
  <si>
    <t xml:space="preserve">PR/ASR/0924/010      </t>
  </si>
  <si>
    <t xml:space="preserve">POP/ASR/1024/005 </t>
  </si>
  <si>
    <t xml:space="preserve">PR/ASR/0924/011      </t>
  </si>
  <si>
    <t xml:space="preserve">POP/ASR/1024/003 </t>
  </si>
  <si>
    <t xml:space="preserve">PR/ASR/1024/002      </t>
  </si>
  <si>
    <t xml:space="preserve">POP/ASR/1124/001 </t>
  </si>
  <si>
    <t xml:space="preserve">PR/ASR/1024/014      </t>
  </si>
  <si>
    <t xml:space="preserve">POP/ASR/1124/009 </t>
  </si>
  <si>
    <t xml:space="preserve">PRP/PIK/0624/004     </t>
  </si>
  <si>
    <t xml:space="preserve">SPK/PIK/0724/002 </t>
  </si>
  <si>
    <t xml:space="preserve">PRP/GGP/0524/021     </t>
  </si>
  <si>
    <t xml:space="preserve">SPK/GGP/0624/008 </t>
  </si>
  <si>
    <t xml:space="preserve">SPK/GGP/0824/005 </t>
  </si>
  <si>
    <t xml:space="preserve">SPK/HUB/0724/010 </t>
  </si>
  <si>
    <t>14IFORT001</t>
  </si>
  <si>
    <t xml:space="preserve">WPR/TAR/2411/0573    </t>
  </si>
  <si>
    <t>IFO-001</t>
  </si>
  <si>
    <t xml:space="preserve">PR/ASH/0524/011      </t>
  </si>
  <si>
    <t xml:space="preserve">SPK/ASH/0724/001 </t>
  </si>
  <si>
    <t xml:space="preserve">PRO/FCC/0225/021     </t>
  </si>
  <si>
    <t xml:space="preserve">OPR/FCC/0425/005 </t>
  </si>
  <si>
    <t xml:space="preserve">PRP/GGP/0624/055     </t>
  </si>
  <si>
    <t xml:space="preserve">SPK/GGP/0724/001 </t>
  </si>
  <si>
    <t xml:space="preserve">PR/HUB/1124/031      </t>
  </si>
  <si>
    <t xml:space="preserve">PR/HUB/1124/032      </t>
  </si>
  <si>
    <t xml:space="preserve">PR/HUB/1222/009      </t>
  </si>
  <si>
    <t xml:space="preserve">OPR/HUB/0523/004 </t>
  </si>
  <si>
    <t xml:space="preserve">PR/ASR/0123/002      </t>
  </si>
  <si>
    <t xml:space="preserve">POP/ASR/0822/012 </t>
  </si>
  <si>
    <t>33WAR001</t>
  </si>
  <si>
    <t>WARNA SAHABAT BERSAMA, PT.</t>
  </si>
  <si>
    <t xml:space="preserve">PR/HUB/0724/006      </t>
  </si>
  <si>
    <t xml:space="preserve">SPK/HUB/0724/011 </t>
  </si>
  <si>
    <t xml:space="preserve">PR/ASR/0524/004      </t>
  </si>
  <si>
    <t xml:space="preserve">SPK/ASR/0624/004 </t>
  </si>
  <si>
    <t xml:space="preserve">PR/ASR/0223/002      </t>
  </si>
  <si>
    <t xml:space="preserve">OPR/ASR/0423/003 </t>
  </si>
  <si>
    <t xml:space="preserve">PR/ASR/0223/003      </t>
  </si>
  <si>
    <t xml:space="preserve">OPR/ASR/0523/003 </t>
  </si>
  <si>
    <t xml:space="preserve">PR/ASR/0223/004      </t>
  </si>
  <si>
    <t xml:space="preserve">OPR/ASR/0523/002 </t>
  </si>
  <si>
    <t>MNJ</t>
  </si>
  <si>
    <t xml:space="preserve">PR/MNJ/0225/017      </t>
  </si>
  <si>
    <t xml:space="preserve">PR/MOI/1124/017      </t>
  </si>
  <si>
    <t xml:space="preserve">PR/ASR/0225/018      </t>
  </si>
  <si>
    <t xml:space="preserve">PR/ASR/0323/005      </t>
  </si>
  <si>
    <t xml:space="preserve">OPR/ASR/0523/006 </t>
  </si>
  <si>
    <t xml:space="preserve">PR/ASR/0323/006      </t>
  </si>
  <si>
    <t xml:space="preserve">OPR/ASR/0423/001 </t>
  </si>
  <si>
    <t xml:space="preserve">PR/ASR/0323/008      </t>
  </si>
  <si>
    <t xml:space="preserve">OPR/ASR/0523/005 </t>
  </si>
  <si>
    <t xml:space="preserve">PR/ASR/0323/009      </t>
  </si>
  <si>
    <t xml:space="preserve">OPR/ASR/0523/001 </t>
  </si>
  <si>
    <t xml:space="preserve">PRP/PIK/0524/033     </t>
  </si>
  <si>
    <t xml:space="preserve">SPK/PIK/0724/001 </t>
  </si>
  <si>
    <t xml:space="preserve">WPR/TAR/2405/0234    </t>
  </si>
  <si>
    <t>INT-041</t>
  </si>
  <si>
    <t xml:space="preserve">PR/ASR/0425/003      </t>
  </si>
  <si>
    <t xml:space="preserve">PR/ASR/0425/005      </t>
  </si>
  <si>
    <t xml:space="preserve">PR/ASH/1124/063      </t>
  </si>
  <si>
    <t>11KBZ001</t>
  </si>
  <si>
    <t xml:space="preserve">PR/ASR/1124/037      </t>
  </si>
  <si>
    <t xml:space="preserve">BULAN R	 </t>
  </si>
  <si>
    <t xml:space="preserve">SPK/ASR/1224/004 </t>
  </si>
  <si>
    <t>11KMB001</t>
  </si>
  <si>
    <t xml:space="preserve">PRP/SHQ/0124/001     </t>
  </si>
  <si>
    <t xml:space="preserve">OPR/SHQ/0224/001 </t>
  </si>
  <si>
    <t xml:space="preserve">PR/ASR/0425/010      </t>
  </si>
  <si>
    <t xml:space="preserve">PRP/SHQ/0225/002     </t>
  </si>
  <si>
    <t xml:space="preserve">OPR/SHQ/0425/001 </t>
  </si>
  <si>
    <t xml:space="preserve">PR/ASH/0724/015      </t>
  </si>
  <si>
    <t xml:space="preserve">POP/ASH/0824/004 </t>
  </si>
  <si>
    <t xml:space="preserve">PR/ASH/1124/034      </t>
  </si>
  <si>
    <t xml:space="preserve">POP/ASH/1124/053 </t>
  </si>
  <si>
    <t xml:space="preserve">PRP/SHQ/0924/004     </t>
  </si>
  <si>
    <t xml:space="preserve">OPR/SHQ/1124/002 </t>
  </si>
  <si>
    <t xml:space="preserve">PR/ASR/0523/005      </t>
  </si>
  <si>
    <t xml:space="preserve">OPR/ASR/0623/001 </t>
  </si>
  <si>
    <t xml:space="preserve">PRP/GGP/0324/931     </t>
  </si>
  <si>
    <t xml:space="preserve">SPK/GGP/0524/005 </t>
  </si>
  <si>
    <t xml:space="preserve">PRP/GGP/0524/034     </t>
  </si>
  <si>
    <t xml:space="preserve">POP/GGP/0624/015 </t>
  </si>
  <si>
    <t xml:space="preserve">PRP/GGP/0624/064     </t>
  </si>
  <si>
    <t xml:space="preserve">SPK/GGP/0824/008 </t>
  </si>
  <si>
    <t xml:space="preserve">PR/HUB/0724/017      </t>
  </si>
  <si>
    <t xml:space="preserve">POP/HUB/0824/008 </t>
  </si>
  <si>
    <t xml:space="preserve">PR/ASR/0524/007      </t>
  </si>
  <si>
    <t xml:space="preserve">PR/ASR/0623/009      </t>
  </si>
  <si>
    <t xml:space="preserve">SPK/ASR/0723/004 </t>
  </si>
  <si>
    <t xml:space="preserve">PR/ASR/0623/010      </t>
  </si>
  <si>
    <t xml:space="preserve">SPK/ASR/0923/001 </t>
  </si>
  <si>
    <t xml:space="preserve">PR/ASR/0124/009      </t>
  </si>
  <si>
    <t xml:space="preserve">SPK/ASR/0424/007 </t>
  </si>
  <si>
    <t xml:space="preserve">PR/ASR/0324/002      </t>
  </si>
  <si>
    <t xml:space="preserve">SPK/ASR/0624/002 </t>
  </si>
  <si>
    <t xml:space="preserve">PR/ASR/0524/005      </t>
  </si>
  <si>
    <t xml:space="preserve">POP/ASR/0624/003 </t>
  </si>
  <si>
    <t xml:space="preserve">PR/ASR/0625/009      </t>
  </si>
  <si>
    <t xml:space="preserve">PR/ASR/0625/010      </t>
  </si>
  <si>
    <t xml:space="preserve">PR/ASR/0723/004      </t>
  </si>
  <si>
    <t xml:space="preserve">PR/ASR/0723/006      </t>
  </si>
  <si>
    <t xml:space="preserve">SPK/ASR/1023/003 </t>
  </si>
  <si>
    <t xml:space="preserve">PR/ASR/0723/010      </t>
  </si>
  <si>
    <t xml:space="preserve">SPK/ASR/1023/005 </t>
  </si>
  <si>
    <t xml:space="preserve">SPK/ASR/1223/005 </t>
  </si>
  <si>
    <t xml:space="preserve">PR/ASR/0724/007      </t>
  </si>
  <si>
    <t xml:space="preserve">PR/ASR/0724/008      </t>
  </si>
  <si>
    <t xml:space="preserve">PR/ASR/0725/003      </t>
  </si>
  <si>
    <t xml:space="preserve">IT-065                         </t>
  </si>
  <si>
    <t xml:space="preserve">RAM KINGSTON SODIMM DDR4 16GB PC 25600 / 3200MHz                                                     </t>
  </si>
  <si>
    <t xml:space="preserve">PR/ASR/0822/005      </t>
  </si>
  <si>
    <t xml:space="preserve">OPR/ASR/0922/001 </t>
  </si>
  <si>
    <t xml:space="preserve">PR/ASR/0922/004      </t>
  </si>
  <si>
    <t xml:space="preserve">OPR/ASR/1022/001 </t>
  </si>
  <si>
    <t xml:space="preserve">PR/ASR/0923/007      </t>
  </si>
  <si>
    <t xml:space="preserve">SPK/ASR/1123/003 </t>
  </si>
  <si>
    <t xml:space="preserve">PR/ASR/0924/008      </t>
  </si>
  <si>
    <t xml:space="preserve">PR/ASR/0524/006      </t>
  </si>
  <si>
    <t xml:space="preserve">POP/ASR/0624/002 </t>
  </si>
  <si>
    <t xml:space="preserve">PR/ASR/0924/016      </t>
  </si>
  <si>
    <t xml:space="preserve">SPK/ASR/1124/006 </t>
  </si>
  <si>
    <t xml:space="preserve">PR/MOI/0324/033      </t>
  </si>
  <si>
    <t xml:space="preserve">PR/MOI/0624/020      </t>
  </si>
  <si>
    <t xml:space="preserve">PR/MOI/0624/041      </t>
  </si>
  <si>
    <t xml:space="preserve">POP/MOI/0724/035 </t>
  </si>
  <si>
    <t xml:space="preserve">PR/MOI/1124/063      </t>
  </si>
  <si>
    <t xml:space="preserve">POP/MOI/0125/006 </t>
  </si>
  <si>
    <t xml:space="preserve">PR/ASR/1022/001      </t>
  </si>
  <si>
    <t xml:space="preserve">PR/ASR/1022/007      </t>
  </si>
  <si>
    <t xml:space="preserve">OPR/ASR/0223/003 </t>
  </si>
  <si>
    <t xml:space="preserve">PR/ASR/1023/006      </t>
  </si>
  <si>
    <t xml:space="preserve">POP/ASR/1123/005 </t>
  </si>
  <si>
    <t xml:space="preserve">PR/ASR/1023/012      </t>
  </si>
  <si>
    <t xml:space="preserve">POP/ASR/0324/007 </t>
  </si>
  <si>
    <t xml:space="preserve">POP/ASR/1123/002 </t>
  </si>
  <si>
    <t xml:space="preserve">PR/ASR/1023/018      </t>
  </si>
  <si>
    <t xml:space="preserve">SPK/ASR/0124/003 </t>
  </si>
  <si>
    <t xml:space="preserve">PR/ASR/1023/024      </t>
  </si>
  <si>
    <t xml:space="preserve">POP/ASR/0124/011 </t>
  </si>
  <si>
    <t xml:space="preserve">PRP/PIK/0124/045     </t>
  </si>
  <si>
    <t xml:space="preserve">SPK/PIK/0324/009 </t>
  </si>
  <si>
    <t xml:space="preserve">PRP/PIK/0724/004     </t>
  </si>
  <si>
    <t xml:space="preserve">POP/PIK/0724/023 </t>
  </si>
  <si>
    <t xml:space="preserve">PR/ASR/1122/002      </t>
  </si>
  <si>
    <t xml:space="preserve">OPR/ASR/1222/005 </t>
  </si>
  <si>
    <t>14PRO001</t>
  </si>
  <si>
    <t>PRODATA SISTEM TEKNOLOGI, PT</t>
  </si>
  <si>
    <t xml:space="preserve">PR/ASR/1123/002      </t>
  </si>
  <si>
    <t xml:space="preserve">SPK/ASR/0224/003 </t>
  </si>
  <si>
    <t xml:space="preserve">PR/ASR/1123/003      </t>
  </si>
  <si>
    <t xml:space="preserve">SPK/ASR/0124/007 </t>
  </si>
  <si>
    <t xml:space="preserve">PR/ASR/1123/005      </t>
  </si>
  <si>
    <t xml:space="preserve">POP/ASR/1123/006 </t>
  </si>
  <si>
    <t xml:space="preserve">PR/ASR/1123/006      </t>
  </si>
  <si>
    <t xml:space="preserve">SPK/ASR/0324/006 </t>
  </si>
  <si>
    <t xml:space="preserve">PR/ASR/1123/007      </t>
  </si>
  <si>
    <t xml:space="preserve">SPK/ASR/0324/001 </t>
  </si>
  <si>
    <t xml:space="preserve">PR/ASR/1123/008      </t>
  </si>
  <si>
    <t xml:space="preserve">SPK/ASR/0324/002 </t>
  </si>
  <si>
    <t xml:space="preserve">PR/ASR/1123/009      </t>
  </si>
  <si>
    <t xml:space="preserve">SPK/ASR/0324/003 </t>
  </si>
  <si>
    <t xml:space="preserve">PR/ASR/1123/022      </t>
  </si>
  <si>
    <t xml:space="preserve">SPK/ASR/0224/004 </t>
  </si>
  <si>
    <t xml:space="preserve">PRP/PIK/0924/057     </t>
  </si>
  <si>
    <t xml:space="preserve">SPK/PIK/1124/006 </t>
  </si>
  <si>
    <t xml:space="preserve">WPR/TAR/2502/0082    </t>
  </si>
  <si>
    <t>MIT-075</t>
  </si>
  <si>
    <t xml:space="preserve">PR/ASR/1124/012      </t>
  </si>
  <si>
    <t xml:space="preserve">PR/MOI/0824/043      </t>
  </si>
  <si>
    <t>20MYO001</t>
  </si>
  <si>
    <t>MYOURI MAKMUR MANDIRI, PT</t>
  </si>
  <si>
    <t xml:space="preserve">PRP/GGP/0424/947     </t>
  </si>
  <si>
    <t xml:space="preserve">SPK/GGP/0524/013 </t>
  </si>
  <si>
    <t xml:space="preserve">PR/ASR/0124/003      </t>
  </si>
  <si>
    <t xml:space="preserve">POP/ASR/0124/013 </t>
  </si>
  <si>
    <t>14PAN001</t>
  </si>
  <si>
    <t>PANCA PUTRA SOLUSINDO, PT</t>
  </si>
  <si>
    <t xml:space="preserve">PR/ASR/0425/006      </t>
  </si>
  <si>
    <t xml:space="preserve">POP/ASR/0425/001 </t>
  </si>
  <si>
    <t>14PIL001</t>
  </si>
  <si>
    <t>PILAR UTAMA SOLUSINDO, PT</t>
  </si>
  <si>
    <t xml:space="preserve">PRO/FCC/0225/015     </t>
  </si>
  <si>
    <t xml:space="preserve">OPR/FCC/0525/002 </t>
  </si>
  <si>
    <t>43RDNARTHAGRAFI</t>
  </si>
  <si>
    <t>PT. RDN ARTHA GRAFIKA</t>
  </si>
  <si>
    <t xml:space="preserve">PR/MNJ/0225/013      </t>
  </si>
  <si>
    <t xml:space="preserve">WPR/TAR/2411/0585    </t>
  </si>
  <si>
    <t>PUT-023</t>
  </si>
  <si>
    <t>PUTRA KARYA MANDIRI SEJAHTERA, PT</t>
  </si>
  <si>
    <t xml:space="preserve">PR/HUB/0824/047      </t>
  </si>
  <si>
    <t xml:space="preserve">POP/HUB/1024/017 </t>
  </si>
  <si>
    <t>16SIN005</t>
  </si>
  <si>
    <t>SINAR RATNA NUSANTARA, PT</t>
  </si>
  <si>
    <t xml:space="preserve">PR/HUB/0824/048      </t>
  </si>
  <si>
    <t xml:space="preserve">POP/HUB/1024/016 </t>
  </si>
  <si>
    <t xml:space="preserve">PR/ASR/1222/001      </t>
  </si>
  <si>
    <t xml:space="preserve">OPR/ASR/1222/007 </t>
  </si>
  <si>
    <t xml:space="preserve">PR/ASR/1223/003      </t>
  </si>
  <si>
    <t xml:space="preserve">PR/MNJ/0225/012      </t>
  </si>
  <si>
    <t xml:space="preserve">PR/MNJ/0525/002      </t>
  </si>
  <si>
    <t xml:space="preserve">IT-INSTALASI HRDWARE                                                                                                                                                                                                                                           </t>
  </si>
  <si>
    <t xml:space="preserve">PR/MNJ/0525/011      </t>
  </si>
  <si>
    <t>MNJ MALL</t>
  </si>
  <si>
    <t xml:space="preserve">PR/PJP/0525/002      </t>
  </si>
  <si>
    <t xml:space="preserve">PR/PJP/0525/009      </t>
  </si>
  <si>
    <t xml:space="preserve">IT - MESIN FOTOCOPY                                                                                                                                                                                                                                            </t>
  </si>
  <si>
    <t xml:space="preserve">PR/PJP/0725/001      </t>
  </si>
  <si>
    <t xml:space="preserve">EQP-018                        </t>
  </si>
  <si>
    <t xml:space="preserve">IPHONE 15 256GB BLACK                                                                                </t>
  </si>
  <si>
    <t xml:space="preserve">PR/ASR/0624/006      </t>
  </si>
  <si>
    <t xml:space="preserve">POP/ASR/0824/008 </t>
  </si>
  <si>
    <t xml:space="preserve">PR/MOI/0225/045      </t>
  </si>
  <si>
    <t xml:space="preserve">PR/MOI/0323/042      </t>
  </si>
  <si>
    <t xml:space="preserve">OPR/MOI/0523/366 </t>
  </si>
  <si>
    <t xml:space="preserve">PR/MOI/0423/024      </t>
  </si>
  <si>
    <t xml:space="preserve">PR/ASR/1124/036      </t>
  </si>
  <si>
    <t xml:space="preserve">SPK/ASR/0325/006 </t>
  </si>
  <si>
    <t>15SLE001</t>
  </si>
  <si>
    <t xml:space="preserve">PR/ASH/0225/009      </t>
  </si>
  <si>
    <t>14SOFT001</t>
  </si>
  <si>
    <t xml:space="preserve">PR/ASH/0824/011      </t>
  </si>
  <si>
    <t xml:space="preserve">SPK/ASH/1124/010 </t>
  </si>
  <si>
    <t xml:space="preserve">PR/MOI/0425/022      </t>
  </si>
  <si>
    <t xml:space="preserve">PR/MOI/0524/030      </t>
  </si>
  <si>
    <t xml:space="preserve">PR/MOI/0623/024      </t>
  </si>
  <si>
    <t>14GLO003</t>
  </si>
  <si>
    <t>GLOBAL RAYA INFRASOLUTION, CV</t>
  </si>
  <si>
    <t xml:space="preserve">PR/ASH/1124/032      </t>
  </si>
  <si>
    <t xml:space="preserve">POP/ASH/1124/025 </t>
  </si>
  <si>
    <t xml:space="preserve">PRO/FCC/0225/014     </t>
  </si>
  <si>
    <t xml:space="preserve">OPR/FCC/0725/001 </t>
  </si>
  <si>
    <t>14SWO001</t>
  </si>
  <si>
    <t xml:space="preserve">PR/MOI/0625/018      </t>
  </si>
  <si>
    <t xml:space="preserve">PR/MOI/0625/056      </t>
  </si>
  <si>
    <t xml:space="preserve">PR/MOI/0723/034      </t>
  </si>
  <si>
    <t xml:space="preserve">PR/MOI/0823/050      </t>
  </si>
  <si>
    <t xml:space="preserve">PR/MOI/0823/051      </t>
  </si>
  <si>
    <t xml:space="preserve">POP/MOI/1023/003 </t>
  </si>
  <si>
    <t xml:space="preserve">POP/MOI/1123/031 </t>
  </si>
  <si>
    <t xml:space="preserve">POP/MOI/1123/032 </t>
  </si>
  <si>
    <t xml:space="preserve">POP/MOI/1123/035 </t>
  </si>
  <si>
    <t xml:space="preserve">POP/MOI/1123/036 </t>
  </si>
  <si>
    <t xml:space="preserve">POP/MOI/1123/037 </t>
  </si>
  <si>
    <t xml:space="preserve">PRP/SHQ/0225/001     </t>
  </si>
  <si>
    <t xml:space="preserve">PRP/SHQ/1024/002     </t>
  </si>
  <si>
    <t xml:space="preserve">POP/SHQ/1124/001 </t>
  </si>
  <si>
    <t xml:space="preserve">PR/MOI/1122/004      </t>
  </si>
  <si>
    <t xml:space="preserve">OPR/MOI/0223/055 </t>
  </si>
  <si>
    <t xml:space="preserve">PR/MOI/1123/003      </t>
  </si>
  <si>
    <t xml:space="preserve">PR/MOI/1123/014      </t>
  </si>
  <si>
    <t xml:space="preserve">PR/MOI/1123/015      </t>
  </si>
  <si>
    <t>14VIC001</t>
  </si>
  <si>
    <t>VICTORY NETWORK INDONESIA, PT</t>
  </si>
  <si>
    <t xml:space="preserve">PR/MOI/1123/054      </t>
  </si>
  <si>
    <t xml:space="preserve">PRP/GGP/0225/467     </t>
  </si>
  <si>
    <t xml:space="preserve">PR/HUB/0225/014      </t>
  </si>
  <si>
    <t xml:space="preserve">PR/HUB/1024/053      </t>
  </si>
  <si>
    <t xml:space="preserve">POP/HUB/1124/035 </t>
  </si>
  <si>
    <t xml:space="preserve">PR/ASR/0225/002      </t>
  </si>
  <si>
    <t xml:space="preserve">SPK/ASR/0525/001 </t>
  </si>
  <si>
    <t xml:space="preserve">PR/ASR/0425/001      </t>
  </si>
  <si>
    <t xml:space="preserve">SPK/ASR/0525/003 </t>
  </si>
  <si>
    <t xml:space="preserve">PR/ASR/1124/011      </t>
  </si>
  <si>
    <t xml:space="preserve">SPK/ASR/0525/002 </t>
  </si>
  <si>
    <t xml:space="preserve">PR/ASR/1124/013      </t>
  </si>
  <si>
    <t xml:space="preserve">POP/ASR/1124/031 </t>
  </si>
  <si>
    <t xml:space="preserve">POP/MOI/0125/007 </t>
  </si>
  <si>
    <t xml:space="preserve">PR/MNJ/0425/027      </t>
  </si>
  <si>
    <t>OPR/MJK/0725/0927</t>
  </si>
  <si>
    <t xml:space="preserve">PR/MOI/1222/009      </t>
  </si>
  <si>
    <t xml:space="preserve">OPR/MOI/0523/543 </t>
  </si>
  <si>
    <t xml:space="preserve">PR/MOI/1222/049      </t>
  </si>
  <si>
    <t xml:space="preserve">OPR/MOI/0523/527 </t>
  </si>
  <si>
    <t xml:space="preserve">PR/MOI/1222/050      </t>
  </si>
  <si>
    <t xml:space="preserve">OPR/MOI/0223/047 </t>
  </si>
  <si>
    <t xml:space="preserve">PRP/PIK/0121/095     </t>
  </si>
  <si>
    <t xml:space="preserve">PRP/PIK/0121/096     </t>
  </si>
  <si>
    <t xml:space="preserve">PRP/PIK/0121/106     </t>
  </si>
  <si>
    <t xml:space="preserve">PRP/PIK/0121/107     </t>
  </si>
  <si>
    <t xml:space="preserve">PRP/PIK/0122/013     </t>
  </si>
  <si>
    <t xml:space="preserve">PRP/PIK/0122/049     </t>
  </si>
  <si>
    <t xml:space="preserve">PRP/PIK/0122/064     </t>
  </si>
  <si>
    <t xml:space="preserve">POP/PIK/0222/007 </t>
  </si>
  <si>
    <t xml:space="preserve">PR/MOI/0225/018      </t>
  </si>
  <si>
    <t>SPK/MOI/0625/0017</t>
  </si>
  <si>
    <t xml:space="preserve">PR/MOI/0425/005      </t>
  </si>
  <si>
    <t xml:space="preserve">PRP/PIK/0124/010     </t>
  </si>
  <si>
    <t xml:space="preserve">PRP/PIK/0225/012     </t>
  </si>
  <si>
    <t xml:space="preserve">SPK/PIK/0525/001 </t>
  </si>
  <si>
    <t xml:space="preserve">PRP/PIK/0425/004     </t>
  </si>
  <si>
    <t xml:space="preserve">SPK/PIK/0525/005 </t>
  </si>
  <si>
    <t xml:space="preserve">PRP/PIK/0221/015     </t>
  </si>
  <si>
    <t xml:space="preserve">PRP/PIK/0221/048     </t>
  </si>
  <si>
    <t xml:space="preserve">PRP/PIK/0222/018     </t>
  </si>
  <si>
    <t xml:space="preserve">PRP/PIK/0223/015     </t>
  </si>
  <si>
    <t xml:space="preserve">OPR/PIK/0523/010 </t>
  </si>
  <si>
    <t xml:space="preserve">WPR/TAR/2410/0518    </t>
  </si>
  <si>
    <t>SOF-002</t>
  </si>
  <si>
    <t xml:space="preserve">PRP/PIK/0225/030     </t>
  </si>
  <si>
    <t xml:space="preserve">PRP/PIK/0321/004     </t>
  </si>
  <si>
    <t xml:space="preserve">IT - LISENSI FIREWALL                                                                                                                                                                                                                                          </t>
  </si>
  <si>
    <t xml:space="preserve">PRP/PIK/0321/047     </t>
  </si>
  <si>
    <t xml:space="preserve">PRP/PIK/0321/049     </t>
  </si>
  <si>
    <t xml:space="preserve">PRP/PIK/0323/035     </t>
  </si>
  <si>
    <t xml:space="preserve">PRP/PIK/0323/036     </t>
  </si>
  <si>
    <t xml:space="preserve">OPR/PIK/0423/013 </t>
  </si>
  <si>
    <t xml:space="preserve">WPR/TAR/2502/0067    </t>
  </si>
  <si>
    <t xml:space="preserve">PRP/PIK/0324/045     </t>
  </si>
  <si>
    <t xml:space="preserve">PRP/PIK/0421/001     </t>
  </si>
  <si>
    <t xml:space="preserve">PRP/PIK/0421/004     </t>
  </si>
  <si>
    <t xml:space="preserve">PRP/PIK/0421/005     </t>
  </si>
  <si>
    <t xml:space="preserve">PRP/PIK/0423/022     </t>
  </si>
  <si>
    <t xml:space="preserve">PRP/GGP/1124/317     </t>
  </si>
  <si>
    <t xml:space="preserve">POP/GGP/1124/029 </t>
  </si>
  <si>
    <t xml:space="preserve">PR/ASR/0524/003      </t>
  </si>
  <si>
    <t xml:space="preserve">POP/ASR/0724/003 </t>
  </si>
  <si>
    <t xml:space="preserve">PRP/PIK/0522/005     </t>
  </si>
  <si>
    <t xml:space="preserve">OPR/PIK/0822/005 </t>
  </si>
  <si>
    <t>14PRE001</t>
  </si>
  <si>
    <t>PRESTASI PIRANTI INFORMASI, PT</t>
  </si>
  <si>
    <t xml:space="preserve">PRP/PIK/0522/046     </t>
  </si>
  <si>
    <t xml:space="preserve">OPR/PIK/0922/004 </t>
  </si>
  <si>
    <t xml:space="preserve">PRP/PIK/0523/006     </t>
  </si>
  <si>
    <t xml:space="preserve">OPR/PIK/0623/011 </t>
  </si>
  <si>
    <t xml:space="preserve">PRP/PIK/0523/019     </t>
  </si>
  <si>
    <t xml:space="preserve">OPR/PIK/0623/014 </t>
  </si>
  <si>
    <t xml:space="preserve">PRP/PIK/0524/046     </t>
  </si>
  <si>
    <t xml:space="preserve">PRP/PIK/0624/003     </t>
  </si>
  <si>
    <t xml:space="preserve">PRP/PIK/1124/063     </t>
  </si>
  <si>
    <t xml:space="preserve">POP/PIK/1124/076 </t>
  </si>
  <si>
    <t xml:space="preserve">PR/ASH/0824/031      </t>
  </si>
  <si>
    <t xml:space="preserve">POP/ASH/1024/002 </t>
  </si>
  <si>
    <t>14SCT001</t>
  </si>
  <si>
    <t>SOLUSI CEMERLANG TEKNOLOGI, PT</t>
  </si>
  <si>
    <t xml:space="preserve">PRP/GGP/0724/086     </t>
  </si>
  <si>
    <t xml:space="preserve">POP/GGP/0724/024 </t>
  </si>
  <si>
    <t>16SOLUS001</t>
  </si>
  <si>
    <t>SOLUSI ONO INDONESIA, PT</t>
  </si>
  <si>
    <t xml:space="preserve">PR/HUB/0824/053      </t>
  </si>
  <si>
    <t xml:space="preserve">POP/HUB/0924/023 </t>
  </si>
  <si>
    <t xml:space="preserve">PRP/PIK/0625/028     </t>
  </si>
  <si>
    <t xml:space="preserve">PRP/PIK/0721/020     </t>
  </si>
  <si>
    <t xml:space="preserve">PRP/PIK/0722/017     </t>
  </si>
  <si>
    <t xml:space="preserve">OPR/PIK/1022/009 </t>
  </si>
  <si>
    <t xml:space="preserve">OPR/PIK/1022/019 </t>
  </si>
  <si>
    <t xml:space="preserve">PRP/PIK/0723/014     </t>
  </si>
  <si>
    <t xml:space="preserve">PRP/PIK/0723/041     </t>
  </si>
  <si>
    <t xml:space="preserve">SPK/PIK/1023/003 </t>
  </si>
  <si>
    <t>14SUK001</t>
  </si>
  <si>
    <t xml:space="preserve">PR/ASR/0424/003      </t>
  </si>
  <si>
    <t xml:space="preserve">POP/ASR/0524/005 </t>
  </si>
  <si>
    <t xml:space="preserve">PRP/PIK/0725/002     </t>
  </si>
  <si>
    <t xml:space="preserve">PRP/PIK/0821/021     </t>
  </si>
  <si>
    <t xml:space="preserve">PRP/PIK/0821/024     </t>
  </si>
  <si>
    <t xml:space="preserve">PRP/PIK/0823/027     </t>
  </si>
  <si>
    <t xml:space="preserve">SPK/PIK/0923/007 </t>
  </si>
  <si>
    <t xml:space="preserve">PRP/PIK/0823/053     </t>
  </si>
  <si>
    <t xml:space="preserve">POP/PIK/1123/019 </t>
  </si>
  <si>
    <t xml:space="preserve">POP/PIK/1223/020 </t>
  </si>
  <si>
    <t xml:space="preserve">POP/PIK/1223/021 </t>
  </si>
  <si>
    <t xml:space="preserve">PRP/PIK/0823/055     </t>
  </si>
  <si>
    <t xml:space="preserve">PRP/PIK/0921/014     </t>
  </si>
  <si>
    <t xml:space="preserve">PRP/PIK/0922/009     </t>
  </si>
  <si>
    <t xml:space="preserve">POP/PIK/0922/018 </t>
  </si>
  <si>
    <t xml:space="preserve">PRP/PIK/0922/041     </t>
  </si>
  <si>
    <t xml:space="preserve">POP/PIK/0922/052 </t>
  </si>
  <si>
    <t xml:space="preserve">POP/PIK/0922/067 </t>
  </si>
  <si>
    <t>11INT001</t>
  </si>
  <si>
    <t>INTISARI KOMPUTINDO, PT</t>
  </si>
  <si>
    <t xml:space="preserve">POP/ASR/0724/007 </t>
  </si>
  <si>
    <t xml:space="preserve">PRP/PIK/1121/037     </t>
  </si>
  <si>
    <t xml:space="preserve">PRP/PIK/1123/030     </t>
  </si>
  <si>
    <t xml:space="preserve">SPK/PIK/0624/011 </t>
  </si>
  <si>
    <t xml:space="preserve">SPK/PIK/0824/013 </t>
  </si>
  <si>
    <t xml:space="preserve">PRP/PIK/1123/083     </t>
  </si>
  <si>
    <t xml:space="preserve">PRP/PIK/0624/018     </t>
  </si>
  <si>
    <t xml:space="preserve">POP/PIK/0824/018 </t>
  </si>
  <si>
    <t>13TGJ001</t>
  </si>
  <si>
    <t xml:space="preserve">PR/MOI/1124/038      </t>
  </si>
  <si>
    <t xml:space="preserve">PRP/DI8/1124/025     </t>
  </si>
  <si>
    <t xml:space="preserve">PRP/GGP/1124/026     </t>
  </si>
  <si>
    <t xml:space="preserve">PRP/MOI/1124/018     </t>
  </si>
  <si>
    <t xml:space="preserve">PRP/SPIK/1124/011    </t>
  </si>
  <si>
    <t xml:space="preserve">PR/ASH/0425/016      </t>
  </si>
  <si>
    <t>14ZYREX001</t>
  </si>
  <si>
    <t xml:space="preserve">PRP/PIK/1124/052     </t>
  </si>
  <si>
    <t xml:space="preserve">PRP/PIK/1221/024     </t>
  </si>
  <si>
    <t xml:space="preserve">PRP/PIK/1222/003     </t>
  </si>
  <si>
    <t xml:space="preserve">PRP/PIK/1222/026     </t>
  </si>
  <si>
    <t xml:space="preserve">WPR/TAR/2202/0074    </t>
  </si>
  <si>
    <t>ART-004</t>
  </si>
  <si>
    <t xml:space="preserve">WPR/TAR/2206/0282    </t>
  </si>
  <si>
    <t xml:space="preserve">WPR/TAR/2206/0296    </t>
  </si>
  <si>
    <t>TEK-012</t>
  </si>
  <si>
    <t>TEKNOLOGI OPTIMAL PRIMA, PT (BAMMS)</t>
  </si>
  <si>
    <t xml:space="preserve">WPR/TAR/2207/0311    </t>
  </si>
  <si>
    <t xml:space="preserve">WPR/TAR/2207/0313    </t>
  </si>
  <si>
    <t xml:space="preserve">WPR/TAR/2210/0511    </t>
  </si>
  <si>
    <t xml:space="preserve">WPR/TAR/2212/0630    </t>
  </si>
  <si>
    <t xml:space="preserve">WPR/TAR/2212/0661    </t>
  </si>
  <si>
    <t xml:space="preserve">WPR/TAR/2304/0177    </t>
  </si>
  <si>
    <t xml:space="preserve">AIR MINERAL                                                                                                                                                                                                                                                    </t>
  </si>
  <si>
    <t xml:space="preserve">WPR/TAR/2305/0208    </t>
  </si>
  <si>
    <t xml:space="preserve">WPR/TAR/2305/0210    </t>
  </si>
  <si>
    <t xml:space="preserve">WPR/TAR/2305/0233    </t>
  </si>
  <si>
    <t>ORI-001</t>
  </si>
  <si>
    <t>ORION CYBER INTERNET PT</t>
  </si>
  <si>
    <t xml:space="preserve">WPR/TAR/2307/0351    </t>
  </si>
  <si>
    <t>GLO-031</t>
  </si>
  <si>
    <t xml:space="preserve">WPR/TAR/2309/0445    </t>
  </si>
  <si>
    <t xml:space="preserve">WPR/TAR/2310/0487    </t>
  </si>
  <si>
    <t xml:space="preserve">WPR/TAR/2311/0598    </t>
  </si>
  <si>
    <t xml:space="preserve">PRP/GGP/0425/549     </t>
  </si>
  <si>
    <t xml:space="preserve">POP/GGP/0525/004 </t>
  </si>
  <si>
    <t xml:space="preserve">PRP/GGP/0525/607     </t>
  </si>
  <si>
    <t xml:space="preserve">POP/GGP/0625/009 </t>
  </si>
  <si>
    <t xml:space="preserve">PR/HUB/0425/010      </t>
  </si>
  <si>
    <t xml:space="preserve">PR/ASR/0425/011      </t>
  </si>
  <si>
    <t xml:space="preserve">POP/ASR/0525/002 </t>
  </si>
  <si>
    <t xml:space="preserve">PR/ASR/0425/012      </t>
  </si>
  <si>
    <t xml:space="preserve">POP/ASR/0525/001 </t>
  </si>
  <si>
    <t xml:space="preserve">PR/MOI/0425/014      </t>
  </si>
  <si>
    <t xml:space="preserve">POP/MOI/0525/010 </t>
  </si>
  <si>
    <t xml:space="preserve">PRP/PIK/0425/022     </t>
  </si>
  <si>
    <t xml:space="preserve">POP/PIK/0525/004 </t>
  </si>
  <si>
    <t xml:space="preserve">WPR/TAR/2505/0207    </t>
  </si>
  <si>
    <t xml:space="preserve">WPR/TAR/2507/0299    </t>
  </si>
  <si>
    <t xml:space="preserve">WPR/TAR/2507/0313    </t>
  </si>
  <si>
    <t>Site</t>
  </si>
  <si>
    <t>SPK NO</t>
  </si>
  <si>
    <t>BAPP NO</t>
  </si>
  <si>
    <t>CRUSRID</t>
  </si>
  <si>
    <t>Total BAPP</t>
  </si>
  <si>
    <t xml:space="preserve">075/BJKGGP/OPR/09/21 </t>
  </si>
  <si>
    <t xml:space="preserve">0002/BAPPSPK/0122    </t>
  </si>
  <si>
    <t xml:space="preserve">Orion December GGP CMO 2021                                                                                                                                                                                                                                    </t>
  </si>
  <si>
    <t xml:space="preserve">082/BJKGGP/OPR/10/21 </t>
  </si>
  <si>
    <t xml:space="preserve">0003/BAPPSPK/0122    </t>
  </si>
  <si>
    <t xml:space="preserve">Orion Bumame December 2021                                                                                                                                                                                                                                     </t>
  </si>
  <si>
    <t xml:space="preserve">011/MASDI8/OPR/12/20 </t>
  </si>
  <si>
    <t xml:space="preserve">0027/BAPP/OPR/0321   </t>
  </si>
  <si>
    <t xml:space="preserve">BAPP Orion Februari 2021                                                                                                                                                                                                                                       </t>
  </si>
  <si>
    <t xml:space="preserve">0036/BAPP/OPR/0321   </t>
  </si>
  <si>
    <t xml:space="preserve">BAPP Orion D8 November 2020                                                                                                                                                                                                                                    </t>
  </si>
  <si>
    <t xml:space="preserve">0037/BAPP/OPR/0321   </t>
  </si>
  <si>
    <t xml:space="preserve">Orion D8 Maret 2021                                                                                                                                                                                                                                            </t>
  </si>
  <si>
    <t xml:space="preserve">040/BJKGGP/OPR/04/21 </t>
  </si>
  <si>
    <t xml:space="preserve">0037/BAPPSPK/0122    </t>
  </si>
  <si>
    <t xml:space="preserve">365 Desember GGP 2021                                                                                                                                                                                                                                          </t>
  </si>
  <si>
    <t xml:space="preserve">071/BJKGGP/OPR/08/21 </t>
  </si>
  <si>
    <t xml:space="preserve">0038/BAPPSPK/0122    </t>
  </si>
  <si>
    <t xml:space="preserve">Circle One Januari 2022 GGP                                                                                                                                                                                                                                    </t>
  </si>
  <si>
    <t xml:space="preserve">072/MASDI8/OPR/06/21 </t>
  </si>
  <si>
    <t xml:space="preserve">0039/BAPP/CIP/1221   </t>
  </si>
  <si>
    <t xml:space="preserve">365 November ASHTA / D8 2021                                                                                                                                                                                                                                   </t>
  </si>
  <si>
    <t xml:space="preserve">0041/BAPPSPK/0122    </t>
  </si>
  <si>
    <t xml:space="preserve">Orion Januari GGP CMO 2021                                                                                                                                                                                                                                     </t>
  </si>
  <si>
    <t xml:space="preserve">0042/BAPPSPK/0122    </t>
  </si>
  <si>
    <t xml:space="preserve">Orion BUMAME Januari 2022                                                                                                                                                                                                                                      </t>
  </si>
  <si>
    <t xml:space="preserve">0051/BAPP/OPR/0321   </t>
  </si>
  <si>
    <t xml:space="preserve">BAPP Orion Januari 2021                                                                                                                                                                                                                                        </t>
  </si>
  <si>
    <t xml:space="preserve">0054/BAPP/OPR/0421   </t>
  </si>
  <si>
    <t xml:space="preserve">BAPP Orion Desember 2020                                                                                                                                                                                                                                       </t>
  </si>
  <si>
    <t xml:space="preserve">0057/BAPP/OPR/0122   </t>
  </si>
  <si>
    <t xml:space="preserve">365 Desember ASHTA/D8 2021                                                                                                                                                                                                                                     </t>
  </si>
  <si>
    <t xml:space="preserve">0076/BAPPSPK/0222    </t>
  </si>
  <si>
    <t xml:space="preserve">Circle One Februari 2022 GGP                                                                                                                                                                                                                                   </t>
  </si>
  <si>
    <t xml:space="preserve">0077/BAPP/OPR/0521   </t>
  </si>
  <si>
    <t xml:space="preserve">BAPP Orion April 2021                                                                                                                                                                                                                                          </t>
  </si>
  <si>
    <t xml:space="preserve">0077/BAPPSPK/0222    </t>
  </si>
  <si>
    <t xml:space="preserve">Orion Februari GGP CMO 2022                                                                                                                                                                                                                                    </t>
  </si>
  <si>
    <t xml:space="preserve">0078/BAPPSPK/0222    </t>
  </si>
  <si>
    <t xml:space="preserve">Orion BUMAME Februari 2022                                                                                                                                                                                                                                     </t>
  </si>
  <si>
    <t xml:space="preserve">0080/BAPPSPK/0222    </t>
  </si>
  <si>
    <t xml:space="preserve">365 Januari GGP 2022                                                                                                                                                                                                                                           </t>
  </si>
  <si>
    <t xml:space="preserve">0081/BAPPSPK/0222    </t>
  </si>
  <si>
    <t xml:space="preserve">365 Februari GGP 2022                                                                                                                                                                                                                                          </t>
  </si>
  <si>
    <t xml:space="preserve">0117/BAPPSPK/0322    </t>
  </si>
  <si>
    <t xml:space="preserve">Circle One Maret 2022 GGP                                                                                                                                                                                                                                      </t>
  </si>
  <si>
    <t xml:space="preserve">0118/BAPPSPK/0322    </t>
  </si>
  <si>
    <t xml:space="preserve">Orion BUMAME Maret GGP 2022                                                                                                                                                                                                                                    </t>
  </si>
  <si>
    <t xml:space="preserve">0119/BAPPSPK/0322    </t>
  </si>
  <si>
    <t xml:space="preserve">Orion Maret GGP CMO 2022                                                                                                                                                                                                                                       </t>
  </si>
  <si>
    <t xml:space="preserve">014/BJKGGP/OPR/02/22 </t>
  </si>
  <si>
    <t xml:space="preserve">0121/BAPPSPK/0322    </t>
  </si>
  <si>
    <t xml:space="preserve">365 Maret GGP 2022                                                                                                                                                                                                                                             </t>
  </si>
  <si>
    <t xml:space="preserve">0127/BAPP/OPR/0222   </t>
  </si>
  <si>
    <t xml:space="preserve">365 Januari ASHTA / D8 2022                                                                                                                                                                                                                                    </t>
  </si>
  <si>
    <t xml:space="preserve">0128/BAPP/OPR/0222   </t>
  </si>
  <si>
    <t xml:space="preserve">365 Februari ASHTA / D8 2022                                                                                                                                                                                                                                   </t>
  </si>
  <si>
    <t xml:space="preserve">PKO/TAR/2208/0041    </t>
  </si>
  <si>
    <t xml:space="preserve">013/BAPP-OPR/0123    </t>
  </si>
  <si>
    <t xml:space="preserve">BAMMS November 2022                                                                                                                                                                                                                                            </t>
  </si>
  <si>
    <t xml:space="preserve">001/BJKGGP/OPR/01/22 </t>
  </si>
  <si>
    <t xml:space="preserve">0130/BAPPSPK/0422    </t>
  </si>
  <si>
    <t xml:space="preserve">Kaspersky GGP 2022 sd 2023                                                                                                                                                                                                                                     </t>
  </si>
  <si>
    <t xml:space="preserve">014/BAPP-OPR/0123    </t>
  </si>
  <si>
    <t xml:space="preserve">BAMMS Desember 2022                                                                                                                                                                                                                                            </t>
  </si>
  <si>
    <t xml:space="preserve">049/MJSTAD/OPR/10/21 </t>
  </si>
  <si>
    <t xml:space="preserve">0146/BAPPSPK/0122    </t>
  </si>
  <si>
    <t xml:space="preserve">365 Desember Hublife 2021                                                                                                                                                                                                                                      </t>
  </si>
  <si>
    <t xml:space="preserve">015/BAPP-OPR/0123    </t>
  </si>
  <si>
    <t xml:space="preserve">BAMMS Januari 2023                                                                                                                                                                                                                                             </t>
  </si>
  <si>
    <t xml:space="preserve">062/MASDI8/OPR/06/21 </t>
  </si>
  <si>
    <t xml:space="preserve">0158/BAPP/OPR/0621   </t>
  </si>
  <si>
    <t xml:space="preserve">365 Maret 2021                                                                                                                                                                                                                                                 </t>
  </si>
  <si>
    <t xml:space="preserve">0159/BAPP/OPR/0621   </t>
  </si>
  <si>
    <t xml:space="preserve">365 April 2021                                                                                                                                                                                                                                                 </t>
  </si>
  <si>
    <t xml:space="preserve">0160/BAPP/OPR/0621   </t>
  </si>
  <si>
    <t xml:space="preserve">365 Mei 2021                                                                                                                                                                                                                                                   </t>
  </si>
  <si>
    <t xml:space="preserve">0162/BAPPSPK/0621    </t>
  </si>
  <si>
    <t xml:space="preserve">016/MASDI8/OPR/03/22 </t>
  </si>
  <si>
    <t xml:space="preserve">0163/BAPP/OPR/0322   </t>
  </si>
  <si>
    <t xml:space="preserve">365 Maret ASRI 2022                                                                                                                                                                                                                                            </t>
  </si>
  <si>
    <t xml:space="preserve">015/MASDI8/OPR/02/22 </t>
  </si>
  <si>
    <t xml:space="preserve">0167/BAPP/OPR/0322   </t>
  </si>
  <si>
    <t xml:space="preserve">365 Maret ASHTA / D8 2022                                                                                                                                                                                                                                      </t>
  </si>
  <si>
    <t xml:space="preserve">002/MASDI8/OPR/01/22 </t>
  </si>
  <si>
    <t xml:space="preserve">0171/BAPP/OPR/0422   </t>
  </si>
  <si>
    <t xml:space="preserve">Kaspersky ASRI 2022 sd 2023                                                                                                                                                                                                                                    </t>
  </si>
  <si>
    <t xml:space="preserve">0171/BAPP/OPR/0721   </t>
  </si>
  <si>
    <t xml:space="preserve">Orion Mei 2021                                                                                                                                                                                                                                                 </t>
  </si>
  <si>
    <t xml:space="preserve">0172/BAPP/OPR/0721   </t>
  </si>
  <si>
    <t xml:space="preserve">Orion Juni 2021                                                                                                                                                                                                                                                </t>
  </si>
  <si>
    <t xml:space="preserve">PKO/TAR/2307/0018    </t>
  </si>
  <si>
    <t xml:space="preserve">018/BAPP-OPR/0124    </t>
  </si>
  <si>
    <t xml:space="preserve">Orion Tares Desember 2023                                                                                                                                                                                                                                      </t>
  </si>
  <si>
    <t xml:space="preserve">0185/BAPP/OPR/0422   </t>
  </si>
  <si>
    <t xml:space="preserve">365 April ASRI 2022                                                                                                                                                                                                                                            </t>
  </si>
  <si>
    <t xml:space="preserve">0185/BAPP/OPR/0721   </t>
  </si>
  <si>
    <t xml:space="preserve">Orion Juli 2021                                                                                                                                                                                                                                                </t>
  </si>
  <si>
    <t xml:space="preserve">PKO/TAR/2211/0055    </t>
  </si>
  <si>
    <t xml:space="preserve">019/BAPP-OPR/0123    </t>
  </si>
  <si>
    <t xml:space="preserve">API BAMMS Additional Service To CRM                                                                                                                                                                                                                            </t>
  </si>
  <si>
    <t xml:space="preserve">019/BAPP-OPR/0124    </t>
  </si>
  <si>
    <t xml:space="preserve">Orion Tares Januari 2024                                                                                                                                                                                                                                       </t>
  </si>
  <si>
    <t xml:space="preserve">0192/BAPP/OPR/0422   </t>
  </si>
  <si>
    <t xml:space="preserve">365 April ASHTA/ D8 2022                                                                                                                                                                                                                                       </t>
  </si>
  <si>
    <t xml:space="preserve">0192/BAPPSPK/0222    </t>
  </si>
  <si>
    <t xml:space="preserve">365 Januari Hublife 2022                                                                                                                                                                                                                                       </t>
  </si>
  <si>
    <t xml:space="preserve">0193/BAPPSPK/0222    </t>
  </si>
  <si>
    <t xml:space="preserve">365 Februari Hublife 2022                                                                                                                                                                                                                                      </t>
  </si>
  <si>
    <t xml:space="preserve">0194/BAPP/OPR/0721   </t>
  </si>
  <si>
    <t xml:space="preserve">365 Juni 2021                                                                                                                                                                                                                                                  </t>
  </si>
  <si>
    <t xml:space="preserve">0201/BAPPSPK/0721    </t>
  </si>
  <si>
    <t xml:space="preserve">0209/BAPP/OPR/0821   </t>
  </si>
  <si>
    <t xml:space="preserve">Orion Agustus 2021                                                                                                                                                                                                                                             </t>
  </si>
  <si>
    <t xml:space="preserve">PKO/TAR/2401/0001    </t>
  </si>
  <si>
    <t xml:space="preserve">021/BAPP-OPR/0125    </t>
  </si>
  <si>
    <t xml:space="preserve">019/MJSMOI/OPR/03/21 </t>
  </si>
  <si>
    <t xml:space="preserve">0218/BAPPSPK/0321    </t>
  </si>
  <si>
    <t xml:space="preserve">BAPP O365 Januari 2021 MOI                                                                                                                                                                                                                                     </t>
  </si>
  <si>
    <t xml:space="preserve">0222/BAPPSPK/0321    </t>
  </si>
  <si>
    <t xml:space="preserve">BAPP O365 MOI 28/1 sd 27/2 2021                                                                                                                                                                                                                                </t>
  </si>
  <si>
    <t xml:space="preserve">0224/BAPP/OPR/0821   </t>
  </si>
  <si>
    <t xml:space="preserve">365 Juli 2021                                                                                                                                                                                                                                                  </t>
  </si>
  <si>
    <t xml:space="preserve">026/MJSMOI/OPR/03/21 </t>
  </si>
  <si>
    <t xml:space="preserve">0224/BAPPSPK/0321    </t>
  </si>
  <si>
    <t xml:space="preserve">Circle One Januari 2021                                                                                                                                                                                                                                        </t>
  </si>
  <si>
    <t xml:space="preserve">0225/BAPPSPK/0321    </t>
  </si>
  <si>
    <t xml:space="preserve">Circle One Februari 2021                                                                                                                                                                                                                                       </t>
  </si>
  <si>
    <t xml:space="preserve">0226/BAPPSPK/0321    </t>
  </si>
  <si>
    <t xml:space="preserve">Circle One Maret 2021                                                                                                                                                                                                                                          </t>
  </si>
  <si>
    <t xml:space="preserve">086/MJSMOI/OPR/06/21 </t>
  </si>
  <si>
    <t xml:space="preserve">0228/BAPPSPK/0122    </t>
  </si>
  <si>
    <t xml:space="preserve">Circle One Januari MOI 2022                                                                                                                                                                                                                                    </t>
  </si>
  <si>
    <t xml:space="preserve">015/MJSMOI/OPR/03/21 </t>
  </si>
  <si>
    <t xml:space="preserve">0230/BAPPSPK/0122    </t>
  </si>
  <si>
    <t xml:space="preserve">365 Desember ASRI 2021                                                                                                                                                                                                                                         </t>
  </si>
  <si>
    <t xml:space="preserve">057/MJSMOI/OPR/04/21 </t>
  </si>
  <si>
    <t xml:space="preserve">0232/BAPPSPK/0122    </t>
  </si>
  <si>
    <t xml:space="preserve">365 Desember MOI 2021                                                                                                                                                                                                                                          </t>
  </si>
  <si>
    <t xml:space="preserve">028/MJSTAD/OPR/03/22 </t>
  </si>
  <si>
    <t xml:space="preserve">0236/BAPPSPK/0322    </t>
  </si>
  <si>
    <t xml:space="preserve">365 Maret Hublife 2022                                                                                                                                                                                                                                         </t>
  </si>
  <si>
    <t xml:space="preserve">037/MASDI8/OPR/04/22 </t>
  </si>
  <si>
    <t xml:space="preserve">0239/BAPP/OPR/0522   </t>
  </si>
  <si>
    <t xml:space="preserve">AEP Termin 1 33,33% - Mei 2022                                                                                                                                                                                                                                 </t>
  </si>
  <si>
    <t xml:space="preserve">0242/BAPPSPK/0322    </t>
  </si>
  <si>
    <t xml:space="preserve">365 April Hublife 2022                                                                                                                                                                                                                                         </t>
  </si>
  <si>
    <t xml:space="preserve">0243/BAPPSPK/0921    </t>
  </si>
  <si>
    <t xml:space="preserve">0244/BAPPSPK/0921    </t>
  </si>
  <si>
    <t xml:space="preserve">365 Agustus 2021                                                                                                                                                                                                                                               </t>
  </si>
  <si>
    <t xml:space="preserve">0250/BAPPSPK/0921    </t>
  </si>
  <si>
    <t xml:space="preserve">Circle One Agustus 2021                                                                                                                                                                                                                                        </t>
  </si>
  <si>
    <t xml:space="preserve">0251/BAPPSPK/0921    </t>
  </si>
  <si>
    <t xml:space="preserve">Circle One September 2021                                                                                                                                                                                                                                      </t>
  </si>
  <si>
    <t xml:space="preserve">0253/BAPP/OPR/0921   </t>
  </si>
  <si>
    <t xml:space="preserve">0255/BAPP/OPR/0622   </t>
  </si>
  <si>
    <t xml:space="preserve">365 Mei ASRO 2022                                                                                                                                                                                                                                              </t>
  </si>
  <si>
    <t xml:space="preserve">0258/BAPPSPK/0921    </t>
  </si>
  <si>
    <t xml:space="preserve">0264/BAPP/OPR/0622   </t>
  </si>
  <si>
    <t xml:space="preserve">365 Mei ASHTA / D8 2022                                                                                                                                                                                                                                        </t>
  </si>
  <si>
    <t xml:space="preserve">0266/BAPPSPK/0921    </t>
  </si>
  <si>
    <t xml:space="preserve">0267/BAPPSPK/0921    </t>
  </si>
  <si>
    <t xml:space="preserve">Orion September 2021                                                                                                                                                                                                                                           </t>
  </si>
  <si>
    <t xml:space="preserve">0276/BAPP/OPR/1021   </t>
  </si>
  <si>
    <t xml:space="preserve">365 September ASHTA 2021                                                                                                                                                                                                                                       </t>
  </si>
  <si>
    <t xml:space="preserve">0278/BAPP/OPR/0622   </t>
  </si>
  <si>
    <t xml:space="preserve">0295/BAPPSPK/1021    </t>
  </si>
  <si>
    <t xml:space="preserve">Orion BUMAME Mei GGP                                                                                                                                                                                                                                           </t>
  </si>
  <si>
    <t xml:space="preserve">0296/BAPPSPK/1021    </t>
  </si>
  <si>
    <t xml:space="preserve">Orion BUMAME Juni GGP                                                                                                                                                                                                                                          </t>
  </si>
  <si>
    <t xml:space="preserve">0297/BAPPSPK/1021    </t>
  </si>
  <si>
    <t xml:space="preserve">Orion BUMAME Juli GGP                                                                                                                                                                                                                                          </t>
  </si>
  <si>
    <t xml:space="preserve">0298/BAPPSPK/1021    </t>
  </si>
  <si>
    <t xml:space="preserve">Orion BUMAME Agustus GGP                                                                                                                                                                                                                                       </t>
  </si>
  <si>
    <t xml:space="preserve">0299/BAPPSPK/1021    </t>
  </si>
  <si>
    <t xml:space="preserve">Orion BUMAME September GGP                                                                                                                                                                                                                                     </t>
  </si>
  <si>
    <t xml:space="preserve">0300/BAPPSPK/1021    </t>
  </si>
  <si>
    <t xml:space="preserve">Orion BUMAME Oktober 2021                                                                                                                                                                                                                                      </t>
  </si>
  <si>
    <t xml:space="preserve">0301/BAPPSPK/0622    </t>
  </si>
  <si>
    <t xml:space="preserve">365 Mei Hublife 2022                                                                                                                                                                                                                                           </t>
  </si>
  <si>
    <t xml:space="preserve">0302/BAPPSPK/1021    </t>
  </si>
  <si>
    <t xml:space="preserve">Orion Oktober GGP CMO 2021                                                                                                                                                                                                                                     </t>
  </si>
  <si>
    <t xml:space="preserve">0306/BAPPSPK/0421    </t>
  </si>
  <si>
    <t xml:space="preserve">BAPP O365 MOI 28/2 sd 27/3                                                                                                                                                                                                                                     </t>
  </si>
  <si>
    <t xml:space="preserve">0306/BAPPSPK/1021    </t>
  </si>
  <si>
    <t xml:space="preserve">Circle One Oktober 2021                                                                                                                                                                                                                                        </t>
  </si>
  <si>
    <t xml:space="preserve">0307/BAPPSPK/1021    </t>
  </si>
  <si>
    <t xml:space="preserve">365 September 2021                                                                                                                                                                                                                                             </t>
  </si>
  <si>
    <t xml:space="preserve">0308/BAPPSPK/0421    </t>
  </si>
  <si>
    <t xml:space="preserve">BAPP Office 365 MOI Maret 2021                                                                                                                                                                                                                                 </t>
  </si>
  <si>
    <t xml:space="preserve">0308/BAPPSPK/1021    </t>
  </si>
  <si>
    <t xml:space="preserve">0311/BAPPSPK/1021    </t>
  </si>
  <si>
    <t xml:space="preserve">Orion April GGP CMO 2021                                                                                                                                                                                                                                       </t>
  </si>
  <si>
    <t xml:space="preserve">0312/BAPP/OPR/1121   </t>
  </si>
  <si>
    <t xml:space="preserve">365 Oktober 2021                                                                                                                                                                                                                                               </t>
  </si>
  <si>
    <t xml:space="preserve">0312/BAPPSPK/1021    </t>
  </si>
  <si>
    <t xml:space="preserve">Orion Mei GGP CMO 2021                                                                                                                                                                                                                                         </t>
  </si>
  <si>
    <t xml:space="preserve">0313/BAPPSPK/1021    </t>
  </si>
  <si>
    <t xml:space="preserve">Orion Juni GGP CMO 2021                                                                                                                                                                                                                                        </t>
  </si>
  <si>
    <t xml:space="preserve">0317/BAPP/OPR/0722   </t>
  </si>
  <si>
    <t xml:space="preserve">365 Juni ASRI 2022                                                                                                                                                                                                                                             </t>
  </si>
  <si>
    <t xml:space="preserve">0317/BAPPSPK/0222    </t>
  </si>
  <si>
    <t xml:space="preserve">Circle One Februari 2022 MOI                                                                                                                                                                                                                                   </t>
  </si>
  <si>
    <t xml:space="preserve">0318/BAPP/OPR/0722   </t>
  </si>
  <si>
    <t xml:space="preserve">AEP Termin 2                                                                                                                                                                                                                                                   </t>
  </si>
  <si>
    <t xml:space="preserve">0318/BAPPSPK/0222    </t>
  </si>
  <si>
    <t xml:space="preserve">365 Januari MOI 2022                                                                                                                                                                                                                                           </t>
  </si>
  <si>
    <t xml:space="preserve">0318/BAPPSPK/0622    </t>
  </si>
  <si>
    <t xml:space="preserve">365 Juni Hublife 2022                                                                                                                                                                                                                                          </t>
  </si>
  <si>
    <t xml:space="preserve">0319/BAPP/OPR/0722   </t>
  </si>
  <si>
    <t xml:space="preserve">365 Juni ASHTA / D8 2022                                                                                                                                                                                                                                       </t>
  </si>
  <si>
    <t xml:space="preserve">0319/BAPPSPK/0222    </t>
  </si>
  <si>
    <t xml:space="preserve">365 Februari MOI 2022                                                                                                                                                                                                                                          </t>
  </si>
  <si>
    <t xml:space="preserve">032/BAPP-CIP/0223    </t>
  </si>
  <si>
    <t xml:space="preserve">BAMMS Februari 2023                                                                                                                                                                                                                                            </t>
  </si>
  <si>
    <t xml:space="preserve">032/BAPP-OPR/0225    </t>
  </si>
  <si>
    <t xml:space="preserve">Orion Tares februari 2024                                                                                                                                                                                                                                      </t>
  </si>
  <si>
    <t xml:space="preserve">0320/BAPPSPK/0222    </t>
  </si>
  <si>
    <t xml:space="preserve">365 Januari ASRI 2022                                                                                                                                                                                                                                          </t>
  </si>
  <si>
    <t xml:space="preserve">0321/BAPPSPK/0222    </t>
  </si>
  <si>
    <t xml:space="preserve">365 Februari ASRI 2022                                                                                                                                                                                                                                         </t>
  </si>
  <si>
    <t xml:space="preserve">033/MASDI8/OPR/04/22 </t>
  </si>
  <si>
    <t xml:space="preserve">0322/BAPP/OPR/0722   </t>
  </si>
  <si>
    <t xml:space="preserve">SSL GP Azure 1                                                                                                                                                                                                                                                 </t>
  </si>
  <si>
    <t xml:space="preserve">0323/BAPPSPK/0421    </t>
  </si>
  <si>
    <t xml:space="preserve">BAPP Circle One April 2021                                                                                                                                                                                                                                     </t>
  </si>
  <si>
    <t xml:space="preserve">0326/BAPPSPK/0322    </t>
  </si>
  <si>
    <t xml:space="preserve">033/BAPP-CIP/0223    </t>
  </si>
  <si>
    <t xml:space="preserve">BAMMS Maret 2023                                                                                                                                                                                                                                               </t>
  </si>
  <si>
    <t xml:space="preserve">038/MASDI8/OPR/04/22 </t>
  </si>
  <si>
    <t xml:space="preserve">0333/BAPP/OPR/0722   </t>
  </si>
  <si>
    <t xml:space="preserve">Renew Sangfor ASHTA 2022 sd 2023                                                                                                                                                                                                                               </t>
  </si>
  <si>
    <t xml:space="preserve">0337/BAPPSPK/0921    </t>
  </si>
  <si>
    <t xml:space="preserve">0339/BAPPSPK/0921    </t>
  </si>
  <si>
    <t xml:space="preserve">034/BAPP-CIP/0223    </t>
  </si>
  <si>
    <t xml:space="preserve">BAMMS April 2023                                                                                                                                                                                                                                               </t>
  </si>
  <si>
    <t xml:space="preserve">0341/BAPPSPK/1121    </t>
  </si>
  <si>
    <t xml:space="preserve">0346/BAPPSPK/0921    </t>
  </si>
  <si>
    <t xml:space="preserve">0349/BAPPSPK/1121    </t>
  </si>
  <si>
    <t xml:space="preserve">Orion BUMAME November 2021                                                                                                                                                                                                                                     </t>
  </si>
  <si>
    <t xml:space="preserve">0350/BAPPSPK/1121    </t>
  </si>
  <si>
    <t xml:space="preserve">Orion November GGP CMO 2021                                                                                                                                                                                                                                    </t>
  </si>
  <si>
    <t xml:space="preserve">0351/BAPPSPK/1121    </t>
  </si>
  <si>
    <t xml:space="preserve">Circle One November 2021 GGP                                                                                                                                                                                                                                   </t>
  </si>
  <si>
    <t xml:space="preserve">0355/BAPPSPK/0921    </t>
  </si>
  <si>
    <t xml:space="preserve">0356/BAPPSPK/0921    </t>
  </si>
  <si>
    <t xml:space="preserve">036/BAPP-CIP/0424    </t>
  </si>
  <si>
    <t xml:space="preserve">Orion Tares Maret 2024                                                                                                                                                                                                                                         </t>
  </si>
  <si>
    <t xml:space="preserve">0382/BAPPSPK/1221    </t>
  </si>
  <si>
    <t xml:space="preserve">Circle One Desember 2021 GGP                                                                                                                                                                                                                                   </t>
  </si>
  <si>
    <t xml:space="preserve">0385/BAPPSPK/1221    </t>
  </si>
  <si>
    <t xml:space="preserve">365 November GGP 2021                                                                                                                                                                                                                                          </t>
  </si>
  <si>
    <t xml:space="preserve">0396/BAPPSPK/0322    </t>
  </si>
  <si>
    <t xml:space="preserve">Circle One Maret 2022 MOI                                                                                                                                                                                                                                      </t>
  </si>
  <si>
    <t xml:space="preserve">027/MJSMOI/OPR/02/22 </t>
  </si>
  <si>
    <t xml:space="preserve">0397/BAPPSPK/0322    </t>
  </si>
  <si>
    <t xml:space="preserve">365 Maret MOI 2022                                                                                                                                                                                                                                             </t>
  </si>
  <si>
    <t xml:space="preserve">0408/BAPPSPK/1021    </t>
  </si>
  <si>
    <t xml:space="preserve">Circle One Oktober 2021 MOI                                                                                                                                                                                                                                    </t>
  </si>
  <si>
    <t xml:space="preserve">0409/BAPPSPK/1021    </t>
  </si>
  <si>
    <t xml:space="preserve">365 September ASRI 2021                                                                                                                                                                                                                                        </t>
  </si>
  <si>
    <t xml:space="preserve">PKO/TAR/2412/0055    </t>
  </si>
  <si>
    <t xml:space="preserve">041/BAPP-CIP/0625    </t>
  </si>
  <si>
    <t xml:space="preserve">Mesin Fotocopy Mei 2025 TARES                                                                                                                                                                                                                                  </t>
  </si>
  <si>
    <t xml:space="preserve">0410/BAPPSPK/1021    </t>
  </si>
  <si>
    <t xml:space="preserve">365 September MOI 2021                                                                                                                                                                                                                                         </t>
  </si>
  <si>
    <t xml:space="preserve">0413/BAPPSPK/0521    </t>
  </si>
  <si>
    <t xml:space="preserve">BAPP 365 Mar-Apr 2021                                                                                                                                                                                                                                          </t>
  </si>
  <si>
    <t xml:space="preserve">0414/BAPPSPK/0521    </t>
  </si>
  <si>
    <t xml:space="preserve">001/MJSTAD/OPR/03/21 </t>
  </si>
  <si>
    <t xml:space="preserve">0421/BAPPSPK/0001    </t>
  </si>
  <si>
    <t xml:space="preserve">BAPP Office 365 26 Unit                                                                                                                                                                                                                                        </t>
  </si>
  <si>
    <t xml:space="preserve">002/MJSTAD/OPR/03/21 </t>
  </si>
  <si>
    <t xml:space="preserve">0422/BAPPSPK/0421    </t>
  </si>
  <si>
    <t xml:space="preserve">BAPP O365 28 Unit                                                                                                                                                                                                                                              </t>
  </si>
  <si>
    <t xml:space="preserve">0423/BAPPSPK/0421    </t>
  </si>
  <si>
    <t xml:space="preserve">BAPP 365 Periode Januari-Februari 2021                                                                                                                                                                                                                         </t>
  </si>
  <si>
    <t xml:space="preserve">0424/BAPPSPK/0521    </t>
  </si>
  <si>
    <t xml:space="preserve">BAPP 365 Februari 2021                                                                                                                                                                                                                                         </t>
  </si>
  <si>
    <t xml:space="preserve">0425/BAPPSPK/0521    </t>
  </si>
  <si>
    <t xml:space="preserve">0426/BAPPSPK/0621    </t>
  </si>
  <si>
    <t xml:space="preserve">0439/BAPPSPK/0721    </t>
  </si>
  <si>
    <t xml:space="preserve">044/BAPP-CIP/0625    </t>
  </si>
  <si>
    <t xml:space="preserve">Mesin Fotocopy April 2025 TARES                                                                                                                                                                                                                                </t>
  </si>
  <si>
    <t xml:space="preserve">0442/BAPPSPK/0621    </t>
  </si>
  <si>
    <t xml:space="preserve">BAPP 365 Mei 2021                                                                                                                                                                                                                                              </t>
  </si>
  <si>
    <t xml:space="preserve">0443/BAPPSPK/0621    </t>
  </si>
  <si>
    <t xml:space="preserve">0450/BAPPSPK/0921    </t>
  </si>
  <si>
    <t xml:space="preserve">0453/BAPPSPK/0921    </t>
  </si>
  <si>
    <t xml:space="preserve">0463/BAPPSPK/1021    </t>
  </si>
  <si>
    <t xml:space="preserve">0467/BAPPSPK/0422    </t>
  </si>
  <si>
    <t xml:space="preserve">365 April MOI 2022                                                                                                                                                                                                                                             </t>
  </si>
  <si>
    <t xml:space="preserve">0468/BAPPSPK/0422    </t>
  </si>
  <si>
    <t xml:space="preserve">Circle One 2022 MOI                                                                                                                                                                                                                                            </t>
  </si>
  <si>
    <t xml:space="preserve">0480/BAPPSPK/1121    </t>
  </si>
  <si>
    <t xml:space="preserve">0481/BAPPSPK/1121    </t>
  </si>
  <si>
    <t xml:space="preserve">0482/BAPPSPK/1121    </t>
  </si>
  <si>
    <t xml:space="preserve">Circle One November 2021                                                                                                                                                                                                                                       </t>
  </si>
  <si>
    <t xml:space="preserve">0485/BAPPSPK/0621    </t>
  </si>
  <si>
    <t xml:space="preserve">Circle One May                                                                                                                                                                                                                                                 </t>
  </si>
  <si>
    <t xml:space="preserve">0486/BAPPSPK/0621    </t>
  </si>
  <si>
    <t xml:space="preserve">Circle One Juni                                                                                                                                                                                                                                                </t>
  </si>
  <si>
    <t xml:space="preserve">028/MJSMOI/OPR/02/22 </t>
  </si>
  <si>
    <t xml:space="preserve">0491/BAPPSPK/0522    </t>
  </si>
  <si>
    <t xml:space="preserve">Circle One May 2022 MOI                                                                                                                                                                                                                                        </t>
  </si>
  <si>
    <t xml:space="preserve">0505/BAPPSPK/1121    </t>
  </si>
  <si>
    <t xml:space="preserve">051/BAPP-CIP/0925    </t>
  </si>
  <si>
    <t xml:space="preserve">Mesin Fotocopy Juni 2025 TARES                                                                                                                                                                                                                                 </t>
  </si>
  <si>
    <t xml:space="preserve">052/BAPP-CIP/0925    </t>
  </si>
  <si>
    <t xml:space="preserve">Mesin Fotocopy Juli 2025 TARES                                                                                                                                                                                                                                 </t>
  </si>
  <si>
    <t xml:space="preserve">0521/BAPPSPK/0622    </t>
  </si>
  <si>
    <t xml:space="preserve">365 Mei MOI 2022                                                                                                                                                                                                                                               </t>
  </si>
  <si>
    <t xml:space="preserve">0531/BAPPSPK/0721    </t>
  </si>
  <si>
    <t xml:space="preserve">0544/BAPPSPK/1221    </t>
  </si>
  <si>
    <t xml:space="preserve">365 November Hublife 2021                                                                                                                                                                                                                                      </t>
  </si>
  <si>
    <t xml:space="preserve">0546/BAPPSPK/0622    </t>
  </si>
  <si>
    <t xml:space="preserve">Circle One Juni 2022 MOI                                                                                                                                                                                                                                       </t>
  </si>
  <si>
    <t xml:space="preserve">0547/BAPPSPK/0622    </t>
  </si>
  <si>
    <t xml:space="preserve">365 Juni MOI 2022                                                                                                                                                                                                                                              </t>
  </si>
  <si>
    <t xml:space="preserve">0551/BAPPSPK/0821    </t>
  </si>
  <si>
    <t xml:space="preserve">0554/BAPPSPK/0821    </t>
  </si>
  <si>
    <t xml:space="preserve">Circle One Juli 2021                                                                                                                                                                                                                                           </t>
  </si>
  <si>
    <t xml:space="preserve">0573/BAPPSPK/1221    </t>
  </si>
  <si>
    <t xml:space="preserve">Circle One Desember 2021 MOI                                                                                                                                                                                                                                   </t>
  </si>
  <si>
    <t xml:space="preserve">0574/BAPPSPK/1221    </t>
  </si>
  <si>
    <t xml:space="preserve">365 November MOI 2021                                                                                                                                                                                                                                          </t>
  </si>
  <si>
    <t xml:space="preserve">0575/BAPPSPK/1221    </t>
  </si>
  <si>
    <t xml:space="preserve">365 November ASRI 2021                                                                                                                                                                                                                                         </t>
  </si>
  <si>
    <t xml:space="preserve">0593/BAPPSPK/0821    </t>
  </si>
  <si>
    <t xml:space="preserve">0614/BAPPSPK/0722    </t>
  </si>
  <si>
    <t xml:space="preserve">Circle One Juli 2022 MOI                                                                                                                                                                                                                                       </t>
  </si>
  <si>
    <t xml:space="preserve">0638/BAPPSPK/0722    </t>
  </si>
  <si>
    <t xml:space="preserve">365 Juli MOI 2022                                                                                                                                                                                                                                              </t>
  </si>
  <si>
    <t xml:space="preserve">0674/BAPPSPK/0822    </t>
  </si>
  <si>
    <t xml:space="preserve">Circle One Agustus 2022 MOI                                                                                                                                                                                                                                    </t>
  </si>
  <si>
    <t xml:space="preserve">0675/BAPPSPK/0822    </t>
  </si>
  <si>
    <t xml:space="preserve">365 Agustus MOI 2022                                                                                                                                                                                                                                           </t>
  </si>
  <si>
    <t xml:space="preserve">068/BAPP-OPR/0324    </t>
  </si>
  <si>
    <t xml:space="preserve">Orion Tares Februari 2024                                                                                                                                                                                                                                      </t>
  </si>
  <si>
    <t xml:space="preserve">0732/BAPPSPK/0922    </t>
  </si>
  <si>
    <t xml:space="preserve">Circle One September 2022 MOI                                                                                                                                                                                                                                  </t>
  </si>
  <si>
    <t xml:space="preserve">074/BAPP-CIP/0624    </t>
  </si>
  <si>
    <t xml:space="preserve">Orion Tares Juni 2024                                                                                                                                                                                                                                          </t>
  </si>
  <si>
    <t xml:space="preserve">079/BAPP-CIP/0524    </t>
  </si>
  <si>
    <t xml:space="preserve">Orion Tares April 2024                                                                                                                                                                                                                                         </t>
  </si>
  <si>
    <t xml:space="preserve">080/BAPP-CIP/0524    </t>
  </si>
  <si>
    <t xml:space="preserve">Orion Tares Mei 2024                                                                                                                                                                                                                                           </t>
  </si>
  <si>
    <t xml:space="preserve">085/BAPP-CIP/0425    </t>
  </si>
  <si>
    <t xml:space="preserve">Mesin Fotocopy Maret 2025 TARES                                                                                                                                                                                                                                </t>
  </si>
  <si>
    <t xml:space="preserve">089/BAPP-CIP/0524    </t>
  </si>
  <si>
    <t xml:space="preserve">096/BAPP-CIP/0425    </t>
  </si>
  <si>
    <t xml:space="preserve">Mesin Fotocopy Februari 2025 TARES                                                                                                                                                                                                                             </t>
  </si>
  <si>
    <t xml:space="preserve">100/BAPP-CIP/0824    </t>
  </si>
  <si>
    <t xml:space="preserve">Orion Tares Agustus 2024                                                                                                                                                                                                                                       </t>
  </si>
  <si>
    <t xml:space="preserve">112/BAPP-CIP/0924    </t>
  </si>
  <si>
    <t xml:space="preserve">Orion Tares September 2024                                                                                                                                                                                                                                     </t>
  </si>
  <si>
    <t xml:space="preserve">113/BAPP-CIP/0823    </t>
  </si>
  <si>
    <t xml:space="preserve">Orion Tares April 2023                                                                                                                                                                                                                                         </t>
  </si>
  <si>
    <t xml:space="preserve">114/BAPP-CIP/0724    </t>
  </si>
  <si>
    <t xml:space="preserve">Orion Tares Juli 2024                                                                                                                                                                                                                                          </t>
  </si>
  <si>
    <t xml:space="preserve">114/BAPP-CIP/0823    </t>
  </si>
  <si>
    <t xml:space="preserve">Orion Tares Mei 2023                                                                                                                                                                                                                                           </t>
  </si>
  <si>
    <t xml:space="preserve">115/BAPP-CIP/0823    </t>
  </si>
  <si>
    <t xml:space="preserve">Orion Tares Juni 2023                                                                                                                                                                                                                                          </t>
  </si>
  <si>
    <t xml:space="preserve">116/BAPP-CIP/0823    </t>
  </si>
  <si>
    <t xml:space="preserve">Orion Tares Juli 2023                                                                                                                                                                                                                                          </t>
  </si>
  <si>
    <t xml:space="preserve">117/BAPP-CIP/0823    </t>
  </si>
  <si>
    <t xml:space="preserve">Orion Tares Maret 2023                                                                                                                                                                                                                                         </t>
  </si>
  <si>
    <t xml:space="preserve">PKO/TAR/2206/0031    </t>
  </si>
  <si>
    <t xml:space="preserve">134/BAPP-CIP/0722    </t>
  </si>
  <si>
    <t xml:space="preserve">BAMMS bulan April sd Juli 2022                                                                                                                                                                                                                                 </t>
  </si>
  <si>
    <t xml:space="preserve">145/BAPP-CIP/1024    </t>
  </si>
  <si>
    <t xml:space="preserve">Orion Tares Oktober 2024                                                                                                                                                                                                                                       </t>
  </si>
  <si>
    <t xml:space="preserve">PKO/TAR/2407/0031    </t>
  </si>
  <si>
    <t xml:space="preserve">149/BAPP-CIP/1024    </t>
  </si>
  <si>
    <t xml:space="preserve">Sophos TARES 2024                                                                                                                                                                                                                                              </t>
  </si>
  <si>
    <t xml:space="preserve">149/BAPP-CIP/1123    </t>
  </si>
  <si>
    <t xml:space="preserve">Orion Tares Oktober 2023                                                                                                                                                                                                                                       </t>
  </si>
  <si>
    <t xml:space="preserve">156/BAPP-CIP/0923    </t>
  </si>
  <si>
    <t xml:space="preserve">Orion Tares Agustus 2023                                                                                                                                                                                                                                       </t>
  </si>
  <si>
    <t xml:space="preserve">160/BAPP-CIP/0923    </t>
  </si>
  <si>
    <t xml:space="preserve">168/BAPP-CIP/0923    </t>
  </si>
  <si>
    <t xml:space="preserve">Orion Tares September 2023                                                                                                                                                                                                                                     </t>
  </si>
  <si>
    <t xml:space="preserve">172/BAPP-CIP/1124    </t>
  </si>
  <si>
    <t xml:space="preserve">Orion Tares November 2024                                                                                                                                                                                                                                      </t>
  </si>
  <si>
    <t xml:space="preserve">PKO/TAR/2307/0020    </t>
  </si>
  <si>
    <t xml:space="preserve">174/BAPP-CIP/1123    </t>
  </si>
  <si>
    <t xml:space="preserve">175/BAPP-CIP/1123    </t>
  </si>
  <si>
    <t xml:space="preserve">Orion Tares November 2023                                                                                                                                                                                                                                      </t>
  </si>
  <si>
    <t xml:space="preserve">195/BAPP-CIP/1224    </t>
  </si>
  <si>
    <t xml:space="preserve">Orion Tares December 2024                                                                                                                                                                                                                                      </t>
  </si>
  <si>
    <t xml:space="preserve">PKO/TAR/2209/0043    </t>
  </si>
  <si>
    <t xml:space="preserve">212/BAPP-CIP/1122    </t>
  </si>
  <si>
    <t xml:space="preserve">Sophos XG230 2023                                                                                                                                                                                                                                              </t>
  </si>
  <si>
    <t xml:space="preserve">BCI/ASH/0223/014     </t>
  </si>
  <si>
    <t xml:space="preserve">365 Februari ASHTA / D8 2023                                                                                                                                                                                                                                   </t>
  </si>
  <si>
    <t xml:space="preserve">OPR/MOI/0223/047     </t>
  </si>
  <si>
    <t xml:space="preserve">BCI/MOI/0823/006     </t>
  </si>
  <si>
    <t xml:space="preserve">Vnet 100 Mbps MOI March 2023                                                                                                                                                                                                                                   </t>
  </si>
  <si>
    <t xml:space="preserve">OPR/MOI/0523/527     </t>
  </si>
  <si>
    <t xml:space="preserve">BCI/MOI/0823/009     </t>
  </si>
  <si>
    <t xml:space="preserve">Circle One August 2023 MOI                                                                                                                                                                                                                                     </t>
  </si>
  <si>
    <t xml:space="preserve">OPR/PIK/1022/019     </t>
  </si>
  <si>
    <t xml:space="preserve">BCI/PIK/0423/002     </t>
  </si>
  <si>
    <t xml:space="preserve">Cloud Azure Februari 2023                                                                                                                                                                                                                                      </t>
  </si>
  <si>
    <t xml:space="preserve">SPK/PIK/0724/002     </t>
  </si>
  <si>
    <t xml:space="preserve">BCI/PIK/0825/021     </t>
  </si>
  <si>
    <t xml:space="preserve">Azure GP Juni 2025                                                                                                                                                                                                                                             </t>
  </si>
  <si>
    <t xml:space="preserve">SPK/PIK/0525/005     </t>
  </si>
  <si>
    <t xml:space="preserve">BCI/PIK/0825/032     </t>
  </si>
  <si>
    <t xml:space="preserve">Office 365 PIK 37 Standard 4 Basic                                                                                                                                                                                                                             </t>
  </si>
  <si>
    <t xml:space="preserve">SPK/PIK/0525/001     </t>
  </si>
  <si>
    <t xml:space="preserve">BCI/PIK/0825/033     </t>
  </si>
  <si>
    <t xml:space="preserve">Office 365 PIK 7 Standard 41 Basic                                                                                                                                                                                                                             </t>
  </si>
  <si>
    <t xml:space="preserve">BOP/ASH/0123/046     </t>
  </si>
  <si>
    <t xml:space="preserve">365 Januari ASRI 2023                                                                                                                                                                                                                                          </t>
  </si>
  <si>
    <t xml:space="preserve">SPK/ASH/0824/003     </t>
  </si>
  <si>
    <t xml:space="preserve">BOP/ASH/0125/980     </t>
  </si>
  <si>
    <t xml:space="preserve">Iforte ASH Januari 2025                                                                                                                                                                                                                                        </t>
  </si>
  <si>
    <t xml:space="preserve">068/MASDI8/OPR/0722  </t>
  </si>
  <si>
    <t xml:space="preserve">BOP/ASH/0223/002     </t>
  </si>
  <si>
    <t xml:space="preserve">Roll Out GP Mall 2023                                                                                                                                                                                                                                          </t>
  </si>
  <si>
    <t xml:space="preserve">BOP/ASH/0223/014     </t>
  </si>
  <si>
    <t xml:space="preserve">365 Januari ASHTA / D8 2023                                                                                                                                                                                                                                    </t>
  </si>
  <si>
    <t xml:space="preserve">BOP/ASH/0223/888     </t>
  </si>
  <si>
    <t xml:space="preserve">365 Februari ASRI 2023                                                                                                                                                                                                                                         </t>
  </si>
  <si>
    <t xml:space="preserve">BOP/ASH/0225/023     </t>
  </si>
  <si>
    <t xml:space="preserve">Iforte ASH februari 2025                                                                                                                                                                                                                                       </t>
  </si>
  <si>
    <t xml:space="preserve">BOP/ASH/0325/099     </t>
  </si>
  <si>
    <t xml:space="preserve">Iforte ASH Maret 2025                                                                                                                                                                                                                                          </t>
  </si>
  <si>
    <t xml:space="preserve">BOP/ASH/0425/123     </t>
  </si>
  <si>
    <t xml:space="preserve">Iforte ASH April 2025                                                                                                                                                                                                                                          </t>
  </si>
  <si>
    <t xml:space="preserve">SPK/ASH/1224/011     </t>
  </si>
  <si>
    <t xml:space="preserve">BOP/ASH/0425/131     </t>
  </si>
  <si>
    <t xml:space="preserve">Perkerjaan Kabel FO &amp; LAN Site ASHTA                                                                                                                                                                                                                           </t>
  </si>
  <si>
    <t xml:space="preserve">BOP/ASH/0525/171     </t>
  </si>
  <si>
    <t xml:space="preserve">Iforte ASH May 2025                                                                                                                                                                                                                                            </t>
  </si>
  <si>
    <t xml:space="preserve">SPK/ASH/1124/002     </t>
  </si>
  <si>
    <t xml:space="preserve">BOP/ASH/0625/216     </t>
  </si>
  <si>
    <t xml:space="preserve">Mesin Fotocopy April 2025 ASHTA                                                                                                                                                                                                                                </t>
  </si>
  <si>
    <t xml:space="preserve">BOP/ASH/0625/243     </t>
  </si>
  <si>
    <t xml:space="preserve">Iforte ASH Juni 2025                                                                                                                                                                                                                                           </t>
  </si>
  <si>
    <t xml:space="preserve">OPR/ASH/0523/004     </t>
  </si>
  <si>
    <t xml:space="preserve">BOP/ASH/0723/202     </t>
  </si>
  <si>
    <t xml:space="preserve">365 AI ASHTA 2023 Maret                                                                                                                                                                                                                                        </t>
  </si>
  <si>
    <t xml:space="preserve">BOP/ASH/0723/203     </t>
  </si>
  <si>
    <t xml:space="preserve">365 AI ASHTA 2023 April                                                                                                                                                                                                                                        </t>
  </si>
  <si>
    <t xml:space="preserve">BOP/ASH/0723/205     </t>
  </si>
  <si>
    <t xml:space="preserve">365 AI ASHTA 2023 Mei                                                                                                                                                                                                                                          </t>
  </si>
  <si>
    <t xml:space="preserve">BOP/ASH/0723/206     </t>
  </si>
  <si>
    <t xml:space="preserve">365 AI ASHTA 2023 Juni                                                                                                                                                                                                                                         </t>
  </si>
  <si>
    <t xml:space="preserve">BOP/ASH/0723/226     </t>
  </si>
  <si>
    <t xml:space="preserve">365 AI ASHTA 2023 July                                                                                                                                                                                                                                         </t>
  </si>
  <si>
    <t xml:space="preserve">SPK/ASH/0424/013     </t>
  </si>
  <si>
    <t xml:space="preserve">BOP/ASH/0724/685     </t>
  </si>
  <si>
    <t xml:space="preserve">Sangfor ASHTA 2024                                                                                                                                                                                                                                             </t>
  </si>
  <si>
    <t xml:space="preserve">BOP/ASH/0822/026     </t>
  </si>
  <si>
    <t xml:space="preserve">AEP Temin 3                                                                                                                                                                                                                                                    </t>
  </si>
  <si>
    <t xml:space="preserve">BOP/ASH/0822/027     </t>
  </si>
  <si>
    <t xml:space="preserve">365 Juli ASRI 2022                                                                                                                                                                                                                                             </t>
  </si>
  <si>
    <t xml:space="preserve">BOP/ASH/0822/028     </t>
  </si>
  <si>
    <t xml:space="preserve">365 Agustus ASRI 2022                                                                                                                                                                                                                                          </t>
  </si>
  <si>
    <t xml:space="preserve">BOP/ASH/0822/029     </t>
  </si>
  <si>
    <t xml:space="preserve">365 Juli ASHTA /D8 2022                                                                                                                                                                                                                                        </t>
  </si>
  <si>
    <t xml:space="preserve">BOP/ASH/0822/030     </t>
  </si>
  <si>
    <t xml:space="preserve">365 Agustus ASHTA / D8 2022                                                                                                                                                                                                                                    </t>
  </si>
  <si>
    <t xml:space="preserve">BOP/ASH/0823/253     </t>
  </si>
  <si>
    <t xml:space="preserve">365 AI ASHTA 2023 August                                                                                                                                                                                                                                       </t>
  </si>
  <si>
    <t xml:space="preserve">BOP/ASH/0825/287     </t>
  </si>
  <si>
    <t xml:space="preserve">Mesin Fotocopy Mei 2025 ASHTA                                                                                                                                                                                                                                  </t>
  </si>
  <si>
    <t xml:space="preserve">SPK/ASH/1224/010     </t>
  </si>
  <si>
    <t xml:space="preserve">BOP/ASH/0825/314     </t>
  </si>
  <si>
    <t xml:space="preserve">Mesin Fotocopy Juni 2025 ASHTA                                                                                                                                                                                                                                 </t>
  </si>
  <si>
    <t xml:space="preserve">SPK/ASH/0425/006     </t>
  </si>
  <si>
    <t xml:space="preserve">BOP/ASH/0825/330     </t>
  </si>
  <si>
    <t xml:space="preserve">Office 365 ASH 4 Standard 28 Basic                                                                                                                                                                                                                             </t>
  </si>
  <si>
    <t xml:space="preserve">BOP/ASH/0922/064     </t>
  </si>
  <si>
    <t xml:space="preserve">365 September ASRI 2022                                                                                                                                                                                                                                        </t>
  </si>
  <si>
    <t xml:space="preserve">BOP/ASH/0922/065     </t>
  </si>
  <si>
    <t xml:space="preserve">365 September ASHTA / D8 2022                                                                                                                                                                                                                                  </t>
  </si>
  <si>
    <t xml:space="preserve">BOP/ASH/0922/066     </t>
  </si>
  <si>
    <t xml:space="preserve">BOP/ASH/0923/301     </t>
  </si>
  <si>
    <t xml:space="preserve">365 AI ASHTA 2023 September                                                                                                                                                                                                                                    </t>
  </si>
  <si>
    <t xml:space="preserve">BOP/ASH/0925/340     </t>
  </si>
  <si>
    <t xml:space="preserve">Iforte ASH Juli 2025                                                                                                                                                                                                                                           </t>
  </si>
  <si>
    <t xml:space="preserve">BOP/ASH/1022/017     </t>
  </si>
  <si>
    <t xml:space="preserve">365 Oktober ASHTA / D8 2022                                                                                                                                                                                                                                    </t>
  </si>
  <si>
    <t xml:space="preserve">BOP/ASH/1022/019     </t>
  </si>
  <si>
    <t xml:space="preserve">365 Oktober ASRI 2022                                                                                                                                                                                                                                          </t>
  </si>
  <si>
    <t xml:space="preserve">BOP/ASH/1022/024     </t>
  </si>
  <si>
    <t xml:space="preserve">BOP/ASH/1023/311     </t>
  </si>
  <si>
    <t xml:space="preserve">365 AI ASHTA 2023 Oktober                                                                                                                                                                                                                                      </t>
  </si>
  <si>
    <t xml:space="preserve">BOP/ASH/1023/322     </t>
  </si>
  <si>
    <t xml:space="preserve">SPK/ASH/0724/001     </t>
  </si>
  <si>
    <t xml:space="preserve">BOP/ASH/1024/827     </t>
  </si>
  <si>
    <t xml:space="preserve">Sophos AHSTA 2024                                                                                                                                                                                                                                              </t>
  </si>
  <si>
    <t xml:space="preserve">OPR/ASH/0922/004     </t>
  </si>
  <si>
    <t xml:space="preserve">BOP/ASH/1122/012     </t>
  </si>
  <si>
    <t xml:space="preserve">SOPHOS ASHTA 2023                                                                                                                                                                                                                                              </t>
  </si>
  <si>
    <t xml:space="preserve">BOP/ASH/1122/023     </t>
  </si>
  <si>
    <t xml:space="preserve">365 November ASHTA / D8 2022                                                                                                                                                                                                                                   </t>
  </si>
  <si>
    <t xml:space="preserve">BOP/ASH/1122/024     </t>
  </si>
  <si>
    <t xml:space="preserve">365 November ASRI 2022                                                                                                                                                                                                                                         </t>
  </si>
  <si>
    <t xml:space="preserve">OPR/ASH/0523/010     </t>
  </si>
  <si>
    <t xml:space="preserve">BOP/ASH/1123/360     </t>
  </si>
  <si>
    <t xml:space="preserve">SPK/ASH/0923/008     </t>
  </si>
  <si>
    <t xml:space="preserve">BOP/ASH/1123/361     </t>
  </si>
  <si>
    <t xml:space="preserve">365 M1 ASHTA 2023 sd 2024                                                                                                                                                                                                                                      </t>
  </si>
  <si>
    <t xml:space="preserve">OPR/ASH/0623/001     </t>
  </si>
  <si>
    <t xml:space="preserve">BOP/ASH/1123/362     </t>
  </si>
  <si>
    <t xml:space="preserve">Sophos ASHTA 2024                                                                                                                                                                                                                                              </t>
  </si>
  <si>
    <t xml:space="preserve">SPK/ASH/0823/003     </t>
  </si>
  <si>
    <t xml:space="preserve">BOP/ASH/1123/384     </t>
  </si>
  <si>
    <t xml:space="preserve">Perkerjaan Splicing FO ASHTA                                                                                                                                                                                                                                   </t>
  </si>
  <si>
    <t xml:space="preserve">BOP/ASH/1124/891     </t>
  </si>
  <si>
    <t xml:space="preserve">Iforte ASH Oktober 2024                                                                                                                                                                                                                                        </t>
  </si>
  <si>
    <t xml:space="preserve">BOP/ASH/1124/894     </t>
  </si>
  <si>
    <t xml:space="preserve">Iforte ASH September 2024                                                                                                                                                                                                                                      </t>
  </si>
  <si>
    <t xml:space="preserve">BOP/ASH/1124/898     </t>
  </si>
  <si>
    <t xml:space="preserve">BOP/ASH/1222/031     </t>
  </si>
  <si>
    <t xml:space="preserve">365 Desember ASRI 2022                                                                                                                                                                                                                                         </t>
  </si>
  <si>
    <t xml:space="preserve">BOP/ASH/1222/036     </t>
  </si>
  <si>
    <t xml:space="preserve">365 Desember ASHTA / D8 2022                                                                                                                                                                                                                                   </t>
  </si>
  <si>
    <t xml:space="preserve">SPK/ASH/1023/009     </t>
  </si>
  <si>
    <t xml:space="preserve">BOP/ASH/1223/399     </t>
  </si>
  <si>
    <t xml:space="preserve">Kaspersky Ashta 2023                                                                                                                                                                                                                                           </t>
  </si>
  <si>
    <t xml:space="preserve">BOP/ASH/1224/913     </t>
  </si>
  <si>
    <t xml:space="preserve">Iforte ASH December 2024                                                                                                                                                                                                                                       </t>
  </si>
  <si>
    <t xml:space="preserve">BOP/ASH/1224/951     </t>
  </si>
  <si>
    <t xml:space="preserve">Iforte ASH November 2024                                                                                                                                                                                                                                       </t>
  </si>
  <si>
    <t xml:space="preserve">OPR/FCC/0624/001     </t>
  </si>
  <si>
    <t xml:space="preserve">BOP/FCC/0225/039     </t>
  </si>
  <si>
    <t xml:space="preserve">Mesin Fotocopy Januari 2025 FCC                                                                                                                                                                                                                                </t>
  </si>
  <si>
    <t xml:space="preserve">BOP/FCC/0325/033     </t>
  </si>
  <si>
    <t xml:space="preserve">Mesin Fotocopy Februari 2025 FCC                                                                                                                                                                                                                               </t>
  </si>
  <si>
    <t xml:space="preserve">BOP/FCC/0425/018     </t>
  </si>
  <si>
    <t xml:space="preserve">Mesin Fotocopy Maret 2025 FCC                                                                                                                                                                                                                                  </t>
  </si>
  <si>
    <t xml:space="preserve">OPR/FCC/0525/002     </t>
  </si>
  <si>
    <t xml:space="preserve">BOP/FCC/0625/020     </t>
  </si>
  <si>
    <t xml:space="preserve">Mesin Fotocopy April 2025 FCC                                                                                                                                                                                                                                  </t>
  </si>
  <si>
    <t xml:space="preserve">BOP/FCC/0625/022     </t>
  </si>
  <si>
    <t xml:space="preserve">Mesin Fotocopy May 2025 FCC                                                                                                                                                                                                                                    </t>
  </si>
  <si>
    <t xml:space="preserve">OPR/FCC/0425/005     </t>
  </si>
  <si>
    <t xml:space="preserve">BOP/FCC/0925/004     </t>
  </si>
  <si>
    <t xml:space="preserve">Sophos FCC 2025                                                                                                                                                                                                                                                </t>
  </si>
  <si>
    <t xml:space="preserve">OPR/GGP/0822/010     </t>
  </si>
  <si>
    <t xml:space="preserve">BOP/GGP/0123/016     </t>
  </si>
  <si>
    <t xml:space="preserve">Circle One Januari 2023 GGP                                                                                                                                                                                                                                    </t>
  </si>
  <si>
    <t xml:space="preserve">OPR/GGP/0822/008     </t>
  </si>
  <si>
    <t xml:space="preserve">BOP/GGP/0123/017     </t>
  </si>
  <si>
    <t xml:space="preserve">Sangfor GGP 2023                                                                                                                                                                                                                                               </t>
  </si>
  <si>
    <t xml:space="preserve">BOP/GGP/0123/032     </t>
  </si>
  <si>
    <t xml:space="preserve">365 Januari GGP 2023                                                                                                                                                                                                                                           </t>
  </si>
  <si>
    <t xml:space="preserve">OPR/GGP/0822/005     </t>
  </si>
  <si>
    <t xml:space="preserve">BOP/GGP/0123/033     </t>
  </si>
  <si>
    <t xml:space="preserve">Orion GGP Januari 2022                                                                                                                                                                                                                                         </t>
  </si>
  <si>
    <t xml:space="preserve">021/BJKGGP/OPR/03/22 </t>
  </si>
  <si>
    <t xml:space="preserve">BOP/GGP/0123/034     </t>
  </si>
  <si>
    <t xml:space="preserve">Orion BUMAME Januari GGP 2023                                                                                                                                                                                                                                  </t>
  </si>
  <si>
    <t xml:space="preserve">OPR/GGP/0623/015     </t>
  </si>
  <si>
    <t xml:space="preserve">BOP/GGP/0124/035     </t>
  </si>
  <si>
    <t xml:space="preserve">Circle One GGP Januari 2024                                                                                                                                                                                                                                    </t>
  </si>
  <si>
    <t xml:space="preserve">SPK/GGP/0824/005     </t>
  </si>
  <si>
    <t xml:space="preserve">BOP/GGP/0125/017     </t>
  </si>
  <si>
    <t xml:space="preserve">Iforte GGP Januari 2025                                                                                                                                                                                                                                        </t>
  </si>
  <si>
    <t xml:space="preserve">BOP/GGP/0223/019     </t>
  </si>
  <si>
    <t xml:space="preserve">Circle One Februari 2023 GGP                                                                                                                                                                                                                                   </t>
  </si>
  <si>
    <t xml:space="preserve">BOP/GGP/0223/020     </t>
  </si>
  <si>
    <t xml:space="preserve">Orion BUMAME Februari GGP 2023                                                                                                                                                                                                                                 </t>
  </si>
  <si>
    <t xml:space="preserve">BOP/GGP/0223/021     </t>
  </si>
  <si>
    <t xml:space="preserve">Orion GGP February 2023                                                                                                                                                                                                                                        </t>
  </si>
  <si>
    <t xml:space="preserve">BOP/GGP/0223/025     </t>
  </si>
  <si>
    <t xml:space="preserve">365 Februari GGP 2023                                                                                                                                                                                                                                          </t>
  </si>
  <si>
    <t xml:space="preserve">SPK/GGP/0723/001     </t>
  </si>
  <si>
    <t xml:space="preserve">BOP/GGP/0224/016     </t>
  </si>
  <si>
    <t xml:space="preserve">Orion GGP CMO Desember 2023                                                                                                                                                                                                                                    </t>
  </si>
  <si>
    <t xml:space="preserve">BOP/GGP/0224/017     </t>
  </si>
  <si>
    <t xml:space="preserve">Orion GGP CMO Januari 2024                                                                                                                                                                                                                                     </t>
  </si>
  <si>
    <t xml:space="preserve">BOP/GGP/0224/025     </t>
  </si>
  <si>
    <t xml:space="preserve">Circle One GGP Februari 2024                                                                                                                                                                                                                                   </t>
  </si>
  <si>
    <t xml:space="preserve">BOP/GGP/0225/037     </t>
  </si>
  <si>
    <t xml:space="preserve">Iforte GGP februari 2025                                                                                                                                                                                                                                       </t>
  </si>
  <si>
    <t xml:space="preserve">BOP/GGP/0225/060     </t>
  </si>
  <si>
    <t xml:space="preserve">Iforte GGP Desember 2025 Revisi                                                                                                                                                                                                                                </t>
  </si>
  <si>
    <t xml:space="preserve">BOP/GGP/0323/012     </t>
  </si>
  <si>
    <t xml:space="preserve">Orion GGP Maret 2023                                                                                                                                                                                                                                           </t>
  </si>
  <si>
    <t xml:space="preserve">BOP/GGP/0323/013     </t>
  </si>
  <si>
    <t xml:space="preserve">Orion BUMAME Maret GGP 2023                                                                                                                                                                                                                                    </t>
  </si>
  <si>
    <t xml:space="preserve">BOP/GGP/0323/019     </t>
  </si>
  <si>
    <t xml:space="preserve">Circle One Maret 2023 GGP                                                                                                                                                                                                                                      </t>
  </si>
  <si>
    <t xml:space="preserve">BOP/GGP/0324/041     </t>
  </si>
  <si>
    <t xml:space="preserve">Orion GGP CMO Februari 2024                                                                                                                                                                                                                                    </t>
  </si>
  <si>
    <t xml:space="preserve">BOP/GGP/0324/042     </t>
  </si>
  <si>
    <t xml:space="preserve">Orion GGP CMO Maret 2024                                                                                                                                                                                                                                       </t>
  </si>
  <si>
    <t xml:space="preserve">BOP/GGP/0325/014     </t>
  </si>
  <si>
    <t xml:space="preserve">Iforte GGP Desember 2024 Revisi                                                                                                                                                                                                                                </t>
  </si>
  <si>
    <t xml:space="preserve">BOP/GGP/0325/036     </t>
  </si>
  <si>
    <t xml:space="preserve">SPK/GGP/0524/016     </t>
  </si>
  <si>
    <t xml:space="preserve">BOP/GGP/0325/037     </t>
  </si>
  <si>
    <t xml:space="preserve">Circle One GGP Agustus 2024                                                                                                                                                                                                                                    </t>
  </si>
  <si>
    <t xml:space="preserve">BOP/GGP/0325/038     </t>
  </si>
  <si>
    <t xml:space="preserve">Circle One GGP September 2024                                                                                                                                                                                                                                  </t>
  </si>
  <si>
    <t xml:space="preserve">BOP/GGP/0325/039     </t>
  </si>
  <si>
    <t xml:space="preserve">Circle One GGP Oktober 2024                                                                                                                                                                                                                                    </t>
  </si>
  <si>
    <t xml:space="preserve">BOP/GGP/0325/040     </t>
  </si>
  <si>
    <t xml:space="preserve">Circle One GGP November 2024                                                                                                                                                                                                                                   </t>
  </si>
  <si>
    <t xml:space="preserve">BOP/GGP/0325/041     </t>
  </si>
  <si>
    <t xml:space="preserve">Circle One GGP December 2024                                                                                                                                                                                                                                   </t>
  </si>
  <si>
    <t xml:space="preserve">BOP/GGP/0325/042     </t>
  </si>
  <si>
    <t xml:space="preserve">Circle One GGP Januari 2025                                                                                                                                                                                                                                    </t>
  </si>
  <si>
    <t xml:space="preserve">BOP/GGP/0325/043     </t>
  </si>
  <si>
    <t xml:space="preserve">Circle One GGP Februari 2025                                                                                                                                                                                                                                   </t>
  </si>
  <si>
    <t xml:space="preserve">SPK/GGP/0524/018     </t>
  </si>
  <si>
    <t xml:space="preserve">BOP/GGP/0325/044     </t>
  </si>
  <si>
    <t xml:space="preserve">Mesin Fotocopy Februari 2025 GGP                                                                                                                                                                                                                               </t>
  </si>
  <si>
    <t xml:space="preserve">BOP/GGP/0423/028     </t>
  </si>
  <si>
    <t xml:space="preserve">Orion GGP April 2023                                                                                                                                                                                                                                           </t>
  </si>
  <si>
    <t xml:space="preserve">BOP/GGP/0424/007     </t>
  </si>
  <si>
    <t xml:space="preserve">Circle One GGP Maret 2024                                                                                                                                                                                                                                      </t>
  </si>
  <si>
    <t xml:space="preserve">BOP/GGP/0425/021     </t>
  </si>
  <si>
    <t xml:space="preserve">Iforte GGP Maret 2025                                                                                                                                                                                                                                          </t>
  </si>
  <si>
    <t xml:space="preserve">BOP/GGP/0425/022     </t>
  </si>
  <si>
    <t xml:space="preserve">Circle One GGP Maret 2025                                                                                                                                                                                                                                      </t>
  </si>
  <si>
    <t xml:space="preserve">BOP/GGP/0425/023     </t>
  </si>
  <si>
    <t xml:space="preserve">Mesin Fotocopy Maret 2025 GGP                                                                                                                                                                                                                                  </t>
  </si>
  <si>
    <t xml:space="preserve">BOP/GGP/0523/017     </t>
  </si>
  <si>
    <t xml:space="preserve">Circle One April 2023 GGP                                                                                                                                                                                                                                      </t>
  </si>
  <si>
    <t xml:space="preserve">BOP/GGP/0523/031     </t>
  </si>
  <si>
    <t xml:space="preserve">Orion GGP Mei 2023                                                                                                                                                                                                                                             </t>
  </si>
  <si>
    <t xml:space="preserve">BOP/GGP/0523/035     </t>
  </si>
  <si>
    <t xml:space="preserve">Circle One Mei 2023 GGP                                                                                                                                                                                                                                        </t>
  </si>
  <si>
    <t xml:space="preserve">BOP/GGP/0524/007     </t>
  </si>
  <si>
    <t xml:space="preserve">Circle One GGP April 2024                                                                                                                                                                                                                                      </t>
  </si>
  <si>
    <t xml:space="preserve">BOP/GGP/0524/035     </t>
  </si>
  <si>
    <t xml:space="preserve">Circle One GGP Mei 2024                                                                                                                                                                                                                                        </t>
  </si>
  <si>
    <t xml:space="preserve">BOP/GGP/0524/036     </t>
  </si>
  <si>
    <t xml:space="preserve">Orion GGP CMO April 2024                                                                                                                                                                                                                                       </t>
  </si>
  <si>
    <t xml:space="preserve">BOP/GGP/0524/037     </t>
  </si>
  <si>
    <t xml:space="preserve">Orion GGP CMO Mei 2024                                                                                                                                                                                                                                         </t>
  </si>
  <si>
    <t xml:space="preserve">SPK/GGP/0823/008     </t>
  </si>
  <si>
    <t xml:space="preserve">BOP/GGP/0524/040     </t>
  </si>
  <si>
    <t xml:space="preserve">Renewal Sangfor GGP 2023                                                                                                                                                                                                                                       </t>
  </si>
  <si>
    <t xml:space="preserve">BOP/GGP/0525/003     </t>
  </si>
  <si>
    <t xml:space="preserve">Iforte GGP Maret 2025 R1                                                                                                                                                                                                                                       </t>
  </si>
  <si>
    <t xml:space="preserve">BOP/GGP/0525/021     </t>
  </si>
  <si>
    <t xml:space="preserve">Iforte GGP April 2025                                                                                                                                                                                                                                          </t>
  </si>
  <si>
    <t xml:space="preserve">BOP/GGP/0525/022     </t>
  </si>
  <si>
    <t xml:space="preserve">Circle One GGP April 2025                                                                                                                                                                                                                                      </t>
  </si>
  <si>
    <t xml:space="preserve">BOP/GGP/0525/023     </t>
  </si>
  <si>
    <t xml:space="preserve">Mesin Fotocopy April 2025 GGP                                                                                                                                                                                                                                  </t>
  </si>
  <si>
    <t xml:space="preserve">BOP/GGP/0622/048     </t>
  </si>
  <si>
    <t xml:space="preserve">365 April GGP 2022                                                                                                                                                                                                                                             </t>
  </si>
  <si>
    <t xml:space="preserve">BOP/GGP/0622/049     </t>
  </si>
  <si>
    <t xml:space="preserve">365 Mei GGP 2022                                                                                                                                                                                                                                               </t>
  </si>
  <si>
    <t xml:space="preserve">BOP/GGP/0622/050     </t>
  </si>
  <si>
    <t xml:space="preserve">Circle One April 2022 GGP                                                                                                                                                                                                                                      </t>
  </si>
  <si>
    <t xml:space="preserve">BOP/GGP/0622/051     </t>
  </si>
  <si>
    <t xml:space="preserve">Orion BUMAME April GGP 2022                                                                                                                                                                                                                                    </t>
  </si>
  <si>
    <t xml:space="preserve">BOP/GGP/0622/052     </t>
  </si>
  <si>
    <t xml:space="preserve">Orion BUMAME Mei GGP 2022                                                                                                                                                                                                                                      </t>
  </si>
  <si>
    <t xml:space="preserve">BOP/GGP/0622/053     </t>
  </si>
  <si>
    <t xml:space="preserve">Circle One May 2022 GGP                                                                                                                                                                                                                                        </t>
  </si>
  <si>
    <t xml:space="preserve">BOP/GGP/0622/054     </t>
  </si>
  <si>
    <t xml:space="preserve">Orion April GGP CMO 2022                                                                                                                                                                                                                                       </t>
  </si>
  <si>
    <t xml:space="preserve">BOP/GGP/0622/061     </t>
  </si>
  <si>
    <t xml:space="preserve">Circle One Juni 2022 GGP                                                                                                                                                                                                                                       </t>
  </si>
  <si>
    <t xml:space="preserve">BOP/GGP/0622/062     </t>
  </si>
  <si>
    <t xml:space="preserve">Orion BUMAME juni GGP 2022                                                                                                                                                                                                                                     </t>
  </si>
  <si>
    <t xml:space="preserve">BOP/GGP/0622/072     </t>
  </si>
  <si>
    <t xml:space="preserve">365 Juni GGP 2022                                                                                                                                                                                                                                              </t>
  </si>
  <si>
    <t xml:space="preserve">031/BJKGGP/OPR/03/21 </t>
  </si>
  <si>
    <t xml:space="preserve">BOP/GGP/0622/074     </t>
  </si>
  <si>
    <t xml:space="preserve">BOP/GGP/0622/075     </t>
  </si>
  <si>
    <t xml:space="preserve">BOP/GGP/0622/076     </t>
  </si>
  <si>
    <t xml:space="preserve">BOP/GGP/0622/077     </t>
  </si>
  <si>
    <t xml:space="preserve">Orion Mei GGP CMO 2022                                                                                                                                                                                                                                         </t>
  </si>
  <si>
    <t xml:space="preserve">BOP/GGP/0622/078     </t>
  </si>
  <si>
    <t xml:space="preserve">Orion Juni GGP CMO 2022                                                                                                                                                                                                                                        </t>
  </si>
  <si>
    <t xml:space="preserve">BOP/GGP/0622/084     </t>
  </si>
  <si>
    <t xml:space="preserve">BOP/GGP/0623/037     </t>
  </si>
  <si>
    <t xml:space="preserve">Circle One June 2023 GGP                                                                                                                                                                                                                                       </t>
  </si>
  <si>
    <t xml:space="preserve">BOP/GGP/0623/038     </t>
  </si>
  <si>
    <t xml:space="preserve">Orion GGP June 2023                                                                                                                                                                                                                                            </t>
  </si>
  <si>
    <t xml:space="preserve">BOP/GGP/0625/013     </t>
  </si>
  <si>
    <t xml:space="preserve">Iforte GGP April 2025 R1                                                                                                                                                                                                                                       </t>
  </si>
  <si>
    <t xml:space="preserve">BOP/GGP/0625/014     </t>
  </si>
  <si>
    <t xml:space="preserve">Mesin Fotocopy May 2025 GGP                                                                                                                                                                                                                                    </t>
  </si>
  <si>
    <t xml:space="preserve">BOP/GGP/0625/046     </t>
  </si>
  <si>
    <t xml:space="preserve">BOP/GGP/0625/047     </t>
  </si>
  <si>
    <t xml:space="preserve">Iforte GGP May 2025                                                                                                                                                                                                                                            </t>
  </si>
  <si>
    <t xml:space="preserve">BOP/GGP/0722/013     </t>
  </si>
  <si>
    <t xml:space="preserve">Orion Juli GGP CMO 2022                                                                                                                                                                                                                                        </t>
  </si>
  <si>
    <t xml:space="preserve">BOP/GGP/0722/014     </t>
  </si>
  <si>
    <t xml:space="preserve">Orion BUMAME Juli GGP 2022                                                                                                                                                                                                                                     </t>
  </si>
  <si>
    <t xml:space="preserve">BOP/GGP/0722/024     </t>
  </si>
  <si>
    <t xml:space="preserve">Circle One Juli 2022 GGP                                                                                                                                                                                                                                       </t>
  </si>
  <si>
    <t xml:space="preserve">BOP/GGP/0722/029     </t>
  </si>
  <si>
    <t xml:space="preserve">365 Juli GGP 2022                                                                                                                                                                                                                                              </t>
  </si>
  <si>
    <t xml:space="preserve">OPR/GGP/0523/003     </t>
  </si>
  <si>
    <t xml:space="preserve">BOP/GGP/0723/013     </t>
  </si>
  <si>
    <t xml:space="preserve">365 AI GGP 2023 Maret                                                                                                                                                                                                                                          </t>
  </si>
  <si>
    <t xml:space="preserve">BOP/GGP/0723/014     </t>
  </si>
  <si>
    <t xml:space="preserve">365 AI GGP 2023 April                                                                                                                                                                                                                                          </t>
  </si>
  <si>
    <t xml:space="preserve">BOP/GGP/0723/015     </t>
  </si>
  <si>
    <t xml:space="preserve">365 AI GGP 2023 Mei                                                                                                                                                                                                                                            </t>
  </si>
  <si>
    <t xml:space="preserve">OPR/GGP/0423/005     </t>
  </si>
  <si>
    <t xml:space="preserve">BOP/GGP/0723/016     </t>
  </si>
  <si>
    <t xml:space="preserve">365 M1 GGP Periode 2023 sd 2024                                                                                                                                                                                                                                </t>
  </si>
  <si>
    <t xml:space="preserve">BOP/GGP/0723/027     </t>
  </si>
  <si>
    <t xml:space="preserve">Circle One Juli 2023 GGP                                                                                                                                                                                                                                       </t>
  </si>
  <si>
    <t xml:space="preserve">BOP/GGP/0723/028     </t>
  </si>
  <si>
    <t xml:space="preserve">Orion GGP July 2023                                                                                                                                                                                                                                            </t>
  </si>
  <si>
    <t xml:space="preserve">BOP/GGP/0724/004     </t>
  </si>
  <si>
    <t xml:space="preserve">Circle One GGP Juni 2024                                                                                                                                                                                                                                       </t>
  </si>
  <si>
    <t xml:space="preserve">BOP/GGP/0724/012     </t>
  </si>
  <si>
    <t xml:space="preserve">Orion GGP CMO Juni 2024                                                                                                                                                                                                                                        </t>
  </si>
  <si>
    <t xml:space="preserve">BOP/GGP/0724/031     </t>
  </si>
  <si>
    <t xml:space="preserve">Circle One GGP Juli 2024                                                                                                                                                                                                                                       </t>
  </si>
  <si>
    <t xml:space="preserve">BOP/GGP/0724/045     </t>
  </si>
  <si>
    <t xml:space="preserve">Orion GGP CMO Juli 2024                                                                                                                                                                                                                                        </t>
  </si>
  <si>
    <t xml:space="preserve">SPK/GGP/0524/005     </t>
  </si>
  <si>
    <t xml:space="preserve">BOP/GGP/0724/046     </t>
  </si>
  <si>
    <t xml:space="preserve">Microsoft Office 365 GGP 2024                                                                                                                                                                                                                                  </t>
  </si>
  <si>
    <t xml:space="preserve">BOP/GGP/0725/016     </t>
  </si>
  <si>
    <t xml:space="preserve">Circle One GGP June 2024                                                                                                                                                                                                                                       </t>
  </si>
  <si>
    <t xml:space="preserve">BOP/GGP/0822/017     </t>
  </si>
  <si>
    <t xml:space="preserve">365 Agustus GGP 2022                                                                                                                                                                                                                                           </t>
  </si>
  <si>
    <t xml:space="preserve">OPR/GGP/0623/010     </t>
  </si>
  <si>
    <t xml:space="preserve">BOP/GGP/0823/010     </t>
  </si>
  <si>
    <t xml:space="preserve">Orion BUMAME April GGP 2023                                                                                                                                                                                                                                    </t>
  </si>
  <si>
    <t xml:space="preserve">BOP/GGP/0823/011     </t>
  </si>
  <si>
    <t xml:space="preserve">Orion BUMAME May GGP 2023                                                                                                                                                                                                                                      </t>
  </si>
  <si>
    <t xml:space="preserve">BOP/GGP/0823/012     </t>
  </si>
  <si>
    <t xml:space="preserve">Orion BUMAME June GGP 2023                                                                                                                                                                                                                                     </t>
  </si>
  <si>
    <t xml:space="preserve">BOP/GGP/0823/013     </t>
  </si>
  <si>
    <t xml:space="preserve">Orion BUMAME July GGP 2023                                                                                                                                                                                                                                     </t>
  </si>
  <si>
    <t xml:space="preserve">BOP/GGP/0823/044     </t>
  </si>
  <si>
    <t xml:space="preserve">Orion GGP CMO August 2023                                                                                                                                                                                                                                      </t>
  </si>
  <si>
    <t xml:space="preserve">BOP/GGP/0825/010     </t>
  </si>
  <si>
    <t xml:space="preserve">Iforte GGP Juni 2025                                                                                                                                                                                                                                           </t>
  </si>
  <si>
    <t xml:space="preserve">BOP/GGP/0922/032     </t>
  </si>
  <si>
    <t xml:space="preserve">Orion BUMAME Agustus GGP 2022                                                                                                                                                                                                                                  </t>
  </si>
  <si>
    <t xml:space="preserve">BOP/GGP/0922/049     </t>
  </si>
  <si>
    <t xml:space="preserve">365 September GGP 2022                                                                                                                                                                                                                                         </t>
  </si>
  <si>
    <t xml:space="preserve">BOP/GGP/0922/056     </t>
  </si>
  <si>
    <t xml:space="preserve">Orion GGP Agustus 2022                                                                                                                                                                                                                                         </t>
  </si>
  <si>
    <t xml:space="preserve">BOP/GGP/0922/057     </t>
  </si>
  <si>
    <t xml:space="preserve">Orion GGP September 2022                                                                                                                                                                                                                                       </t>
  </si>
  <si>
    <t xml:space="preserve">BOP/GGP/0922/058     </t>
  </si>
  <si>
    <t xml:space="preserve">Orion BUMAME September GGP 2022                                                                                                                                                                                                                                </t>
  </si>
  <si>
    <t xml:space="preserve">BOP/GGP/0923/033     </t>
  </si>
  <si>
    <t xml:space="preserve">Circle One GGP Agustus 2023                                                                                                                                                                                                                                    </t>
  </si>
  <si>
    <t xml:space="preserve">BOP/GGP/0923/034     </t>
  </si>
  <si>
    <t xml:space="preserve">Orion GGP CMO September 2023                                                                                                                                                                                                                                   </t>
  </si>
  <si>
    <t xml:space="preserve">BOP/GGP/0925/001     </t>
  </si>
  <si>
    <t xml:space="preserve">Iforte GGP Juli 2025                                                                                                                                                                                                                                           </t>
  </si>
  <si>
    <t xml:space="preserve">BOP/GGP/0925/003     </t>
  </si>
  <si>
    <t xml:space="preserve">Circle One GGP Juli 2025                                                                                                                                                                                                                                       </t>
  </si>
  <si>
    <t xml:space="preserve">BOP/GGP/1022/016     </t>
  </si>
  <si>
    <t xml:space="preserve">Circle One Agustus 2022 GGP                                                                                                                                                                                                                                    </t>
  </si>
  <si>
    <t xml:space="preserve">BOP/GGP/1022/018     </t>
  </si>
  <si>
    <t xml:space="preserve">Circle One September 2022 GGP                                                                                                                                                                                                                                  </t>
  </si>
  <si>
    <t xml:space="preserve">BOP/GGP/1022/019     </t>
  </si>
  <si>
    <t xml:space="preserve">Circle One Oktober 2022 GGP                                                                                                                                                                                                                                    </t>
  </si>
  <si>
    <t xml:space="preserve">BOP/GGP/1022/026     </t>
  </si>
  <si>
    <t xml:space="preserve">Orion GGP Oktober 2022                                                                                                                                                                                                                                         </t>
  </si>
  <si>
    <t xml:space="preserve">BOP/GGP/1022/027     </t>
  </si>
  <si>
    <t xml:space="preserve">Orion BUMAME Oktober GGP 2022                                                                                                                                                                                                                                  </t>
  </si>
  <si>
    <t xml:space="preserve">BOP/GGP/1022/028     </t>
  </si>
  <si>
    <t xml:space="preserve">365 Oktober GGP 2022                                                                                                                                                                                                                                           </t>
  </si>
  <si>
    <t xml:space="preserve">BOP/GGP/1023/019     </t>
  </si>
  <si>
    <t xml:space="preserve">Circle One GGP September 2023                                                                                                                                                                                                                                  </t>
  </si>
  <si>
    <t xml:space="preserve">OPR/GGP/0523/010     </t>
  </si>
  <si>
    <t xml:space="preserve">BOP/GGP/1023/036     </t>
  </si>
  <si>
    <t xml:space="preserve">Perkerjaan Migrasi AD GGP                                                                                                                                                                                                                                      </t>
  </si>
  <si>
    <t xml:space="preserve">BOP/GGP/1023/037     </t>
  </si>
  <si>
    <t xml:space="preserve">Circle One GGP Oktober 2023                                                                                                                                                                                                                                    </t>
  </si>
  <si>
    <t xml:space="preserve">BOP/GGP/1023/048     </t>
  </si>
  <si>
    <t xml:space="preserve">Orion GGP CMO Oktober 2023                                                                                                                                                                                                                                     </t>
  </si>
  <si>
    <t xml:space="preserve">SPK/GGP/0824/008     </t>
  </si>
  <si>
    <t xml:space="preserve">BOP/GGP/1024/026     </t>
  </si>
  <si>
    <t xml:space="preserve">Cover Kenaikan Harga 365 GGP                                                                                                                                                                                                                                   </t>
  </si>
  <si>
    <t xml:space="preserve">SPK/GGP/0724/001     </t>
  </si>
  <si>
    <t xml:space="preserve">BOP/GGP/1024/030     </t>
  </si>
  <si>
    <t xml:space="preserve">Sophos GGP 2024                                                                                                                                                                                                                                                </t>
  </si>
  <si>
    <t xml:space="preserve">OPR/GGP/0922/002     </t>
  </si>
  <si>
    <t xml:space="preserve">BOP/GGP/1122/012     </t>
  </si>
  <si>
    <t xml:space="preserve">SOPHOS GGP 2023                                                                                                                                                                                                                                                </t>
  </si>
  <si>
    <t xml:space="preserve">BOP/GGP/1122/016     </t>
  </si>
  <si>
    <t xml:space="preserve">Circle One November 2022 GGP                                                                                                                                                                                                                                   </t>
  </si>
  <si>
    <t xml:space="preserve">BOP/GGP/1122/047     </t>
  </si>
  <si>
    <t xml:space="preserve">Orion GGP November 2022                                                                                                                                                                                                                                        </t>
  </si>
  <si>
    <t xml:space="preserve">BOP/GGP/1122/048     </t>
  </si>
  <si>
    <t xml:space="preserve">Orion BUMAME November GGP 2022                                                                                                                                                                                                                                 </t>
  </si>
  <si>
    <t xml:space="preserve">BOP/GGP/1122/050     </t>
  </si>
  <si>
    <t xml:space="preserve">365 November GGP 2022                                                                                                                                                                                                                                          </t>
  </si>
  <si>
    <t xml:space="preserve">OPR/GGP/0623/001     </t>
  </si>
  <si>
    <t xml:space="preserve">BOP/GGP/1123/035     </t>
  </si>
  <si>
    <t xml:space="preserve">BOP/GGP/1123/037     </t>
  </si>
  <si>
    <t xml:space="preserve">Circle One GGP November 2023                                                                                                                                                                                                                                   </t>
  </si>
  <si>
    <t xml:space="preserve">BOP/GGP/1123/038     </t>
  </si>
  <si>
    <t xml:space="preserve">BOP/GGP/1124/010     </t>
  </si>
  <si>
    <t xml:space="preserve">Iforte GGP Oktober 2024                                                                                                                                                                                                                                        </t>
  </si>
  <si>
    <t xml:space="preserve">BOP/GGP/1124/014     </t>
  </si>
  <si>
    <t xml:space="preserve">Iforte GGP September 2024                                                                                                                                                                                                                                      </t>
  </si>
  <si>
    <t xml:space="preserve">BOP/GGP/1124/021     </t>
  </si>
  <si>
    <t xml:space="preserve">BOP/GGP/1222/015     </t>
  </si>
  <si>
    <t xml:space="preserve">365 Desember GGP 2022                                                                                                                                                                                                                                          </t>
  </si>
  <si>
    <t xml:space="preserve">BOP/GGP/1222/016     </t>
  </si>
  <si>
    <t xml:space="preserve">Circle One Desember 2022 GGP                                                                                                                                                                                                                                   </t>
  </si>
  <si>
    <t xml:space="preserve">BOP/GGP/1222/017     </t>
  </si>
  <si>
    <t xml:space="preserve">Orion BUMAME Desember GGP 2022                                                                                                                                                                                                                                 </t>
  </si>
  <si>
    <t xml:space="preserve">BOP/GGP/1222/018     </t>
  </si>
  <si>
    <t xml:space="preserve">Oirion GGP Desember 2022                                                                                                                                                                                                                                       </t>
  </si>
  <si>
    <t xml:space="preserve">SPK/GGP/1023/011     </t>
  </si>
  <si>
    <t xml:space="preserve">BOP/GGP/1223/005     </t>
  </si>
  <si>
    <t xml:space="preserve">Kaspersky GGP 2023                                                                                                                                                                                                                                             </t>
  </si>
  <si>
    <t xml:space="preserve">BOP/GGP/1223/018     </t>
  </si>
  <si>
    <t xml:space="preserve">BOP/GGP/1224/013     </t>
  </si>
  <si>
    <t xml:space="preserve">Iforte GGP December 2024                                                                                                                                                                                                                                       </t>
  </si>
  <si>
    <t xml:space="preserve">BOP/GGP/1224/044     </t>
  </si>
  <si>
    <t xml:space="preserve">Iforte GGP November 2024                                                                                                                                                                                                                                       </t>
  </si>
  <si>
    <t xml:space="preserve">SPK/HUB/1023/003     </t>
  </si>
  <si>
    <t xml:space="preserve">BOP/HUB/0124/007     </t>
  </si>
  <si>
    <t xml:space="preserve">365 Hublife 2024                                                                                                                                                                                                                                               </t>
  </si>
  <si>
    <t xml:space="preserve">SPK/HUB/0724/010     </t>
  </si>
  <si>
    <t xml:space="preserve">BOP/HUB/0125/013     </t>
  </si>
  <si>
    <t xml:space="preserve">Iforte HUB Januari 2025                                                                                                                                                                                                                                        </t>
  </si>
  <si>
    <t xml:space="preserve">BOP/HUB/0223/005     </t>
  </si>
  <si>
    <t xml:space="preserve">365 January Hublife 2022                                                                                                                                                                                                                                       </t>
  </si>
  <si>
    <t xml:space="preserve">BOP/HUB/0223/026     </t>
  </si>
  <si>
    <t xml:space="preserve">365 Februari Hublife 2023                                                                                                                                                                                                                                      </t>
  </si>
  <si>
    <t xml:space="preserve">BOP/HUB/0225/009     </t>
  </si>
  <si>
    <t xml:space="preserve">Iforte HUB februari 2025                                                                                                                                                                                                                                       </t>
  </si>
  <si>
    <t xml:space="preserve">SPK/HUB/0624/006     </t>
  </si>
  <si>
    <t xml:space="preserve">BOP/HUB/0325/018     </t>
  </si>
  <si>
    <t xml:space="preserve">Mesin Fotocopy February 2025 Hublife                                                                                                                                                                                                                           </t>
  </si>
  <si>
    <t xml:space="preserve">BOP/HUB/0325/026     </t>
  </si>
  <si>
    <t xml:space="preserve">Iforte HUB Maret 2025                                                                                                                                                                                                                                          </t>
  </si>
  <si>
    <t xml:space="preserve">BOP/HUB/0425/009     </t>
  </si>
  <si>
    <t xml:space="preserve">Iforte HUB April 2025                                                                                                                                                                                                                                          </t>
  </si>
  <si>
    <t xml:space="preserve">BOP/HUB/0425/011     </t>
  </si>
  <si>
    <t xml:space="preserve">Mesin Fotocopy Maret 2025 Hublife                                                                                                                                                                                                                              </t>
  </si>
  <si>
    <t xml:space="preserve">BOP/HUB/0525/016     </t>
  </si>
  <si>
    <t xml:space="preserve">Iforte HUB May 2025                                                                                                                                                                                                                                            </t>
  </si>
  <si>
    <t xml:space="preserve">BOP/HUB/0625/002     </t>
  </si>
  <si>
    <t xml:space="preserve">Mesin Fotocopy April 2025 Hublife                                                                                                                                                                                                                              </t>
  </si>
  <si>
    <t xml:space="preserve">BOP/HUB/0625/022     </t>
  </si>
  <si>
    <t xml:space="preserve">Mesin Fotocopy Mei 2025 Hublife                                                                                                                                                                                                                                </t>
  </si>
  <si>
    <t xml:space="preserve">BOP/HUB/0625/031     </t>
  </si>
  <si>
    <t xml:space="preserve">Iforte HUB Juni 2025                                                                                                                                                                                                                                           </t>
  </si>
  <si>
    <t xml:space="preserve">OPR/HUB/0523/004     </t>
  </si>
  <si>
    <t xml:space="preserve">BOP/HUB/0723/001     </t>
  </si>
  <si>
    <t xml:space="preserve">365 AI HUB 2023 Maret                                                                                                                                                                                                                                          </t>
  </si>
  <si>
    <t xml:space="preserve">BOP/HUB/0723/002     </t>
  </si>
  <si>
    <t xml:space="preserve">365 AI HUB 2023 Arpil                                                                                                                                                                                                                                          </t>
  </si>
  <si>
    <t xml:space="preserve">BOP/HUB/0723/003     </t>
  </si>
  <si>
    <t xml:space="preserve">365 AI HUB 2023 Mei                                                                                                                                                                                                                                            </t>
  </si>
  <si>
    <t xml:space="preserve">BOP/HUB/0723/004     </t>
  </si>
  <si>
    <t xml:space="preserve">365 AI HUB 2023 Juni                                                                                                                                                                                                                                           </t>
  </si>
  <si>
    <t xml:space="preserve">BOP/HUB/0723/022     </t>
  </si>
  <si>
    <t xml:space="preserve">365 AI HUB 2023 Juli                                                                                                                                                                                                                                           </t>
  </si>
  <si>
    <t xml:space="preserve">SPK/HUB/0424/003     </t>
  </si>
  <si>
    <t xml:space="preserve">BOP/HUB/0724/018     </t>
  </si>
  <si>
    <t xml:space="preserve">Sangfor Hublife 2024                                                                                                                                                                                                                                           </t>
  </si>
  <si>
    <t xml:space="preserve">BOP/HUB/0822/007     </t>
  </si>
  <si>
    <t xml:space="preserve">365 Agustus Hublife 2022                                                                                                                                                                                                                                       </t>
  </si>
  <si>
    <t xml:space="preserve">BOP/HUB/0823/036     </t>
  </si>
  <si>
    <t xml:space="preserve">365 AI HUB 2023 August                                                                                                                                                                                                                                         </t>
  </si>
  <si>
    <t xml:space="preserve">SPK/HUB/0525/010     </t>
  </si>
  <si>
    <t xml:space="preserve">BOP/HUB/0825/027     </t>
  </si>
  <si>
    <t xml:space="preserve">Office 365 HUB 4 Standard 33 Basic                                                                                                                                                                                                                             </t>
  </si>
  <si>
    <t xml:space="preserve">BOP/HUB/0922/011     </t>
  </si>
  <si>
    <t xml:space="preserve">365 Juli Hublife 2022                                                                                                                                                                                                                                          </t>
  </si>
  <si>
    <t xml:space="preserve">BOP/HUB/0922/050     </t>
  </si>
  <si>
    <t xml:space="preserve">365 September Hublife 2022                                                                                                                                                                                                                                     </t>
  </si>
  <si>
    <t xml:space="preserve">BOP/HUB/0923/032     </t>
  </si>
  <si>
    <t xml:space="preserve">365 AI HUB 2023 September                                                                                                                                                                                                                                      </t>
  </si>
  <si>
    <t xml:space="preserve">BOP/HUB/0925/001     </t>
  </si>
  <si>
    <t xml:space="preserve">Iforte HUB Juli 2025                                                                                                                                                                                                                                           </t>
  </si>
  <si>
    <t xml:space="preserve">BOP/HUB/1022/017     </t>
  </si>
  <si>
    <t xml:space="preserve">365 Oktober Hublife 2022                                                                                                                                                                                                                                       </t>
  </si>
  <si>
    <t xml:space="preserve">BOP/HUB/1023/014     </t>
  </si>
  <si>
    <t xml:space="preserve">365 AI HUB 2023 Oktober                                                                                                                                                                                                                                        </t>
  </si>
  <si>
    <t xml:space="preserve">SPK/HUB/0724/011     </t>
  </si>
  <si>
    <t xml:space="preserve">BOP/HUB/1024/018     </t>
  </si>
  <si>
    <t xml:space="preserve">Sophos HUBLIFE 2024                                                                                                                                                                                                                                            </t>
  </si>
  <si>
    <t xml:space="preserve">OPR/HUB/0922/004     </t>
  </si>
  <si>
    <t xml:space="preserve">BOP/HUB/1122/025     </t>
  </si>
  <si>
    <t xml:space="preserve">SOPHOS Hublife 2023                                                                                                                                                                                                                                            </t>
  </si>
  <si>
    <t xml:space="preserve">BOP/HUB/1122/034     </t>
  </si>
  <si>
    <t xml:space="preserve">365 November Hublife 2022                                                                                                                                                                                                                                      </t>
  </si>
  <si>
    <t xml:space="preserve">OPR/HUB/0523/006     </t>
  </si>
  <si>
    <t xml:space="preserve">BOP/HUB/1123/011     </t>
  </si>
  <si>
    <t xml:space="preserve">SPK/HUB/0723/005     </t>
  </si>
  <si>
    <t xml:space="preserve">BOP/HUB/1123/012     </t>
  </si>
  <si>
    <t xml:space="preserve">Sophos Hublife 2024                                                                                                                                                                                                                                            </t>
  </si>
  <si>
    <t xml:space="preserve">BOP/HUB/1123/017     </t>
  </si>
  <si>
    <t xml:space="preserve">365 AI HUB 2023 November                                                                                                                                                                                                                                       </t>
  </si>
  <si>
    <t xml:space="preserve">BOP/HUB/1124/005     </t>
  </si>
  <si>
    <t xml:space="preserve">Iforte HUB Oktober 2024                                                                                                                                                                                                                                        </t>
  </si>
  <si>
    <t xml:space="preserve">BOP/HUB/1124/013     </t>
  </si>
  <si>
    <t xml:space="preserve">Iforte HUB September 2024                                                                                                                                                                                                                                      </t>
  </si>
  <si>
    <t xml:space="preserve">BOP/HUB/1222/007     </t>
  </si>
  <si>
    <t xml:space="preserve">365 Desember Hublife 2022                                                                                                                                                                                                                                      </t>
  </si>
  <si>
    <t xml:space="preserve">SPK/HUB/1023/004     </t>
  </si>
  <si>
    <t xml:space="preserve">BOP/HUB/1223/001     </t>
  </si>
  <si>
    <t xml:space="preserve">Kaspersky Hublife 2023                                                                                                                                                                                                                                         </t>
  </si>
  <si>
    <t xml:space="preserve">BOP/HUB/1223/014     </t>
  </si>
  <si>
    <t xml:space="preserve">365 AI HUB 2023 Desember                                                                                                                                                                                                                                       </t>
  </si>
  <si>
    <t xml:space="preserve">BOP/HUB/1224/020     </t>
  </si>
  <si>
    <t xml:space="preserve">Iforte HUB December 2024                                                                                                                                                                                                                                       </t>
  </si>
  <si>
    <t xml:space="preserve">BOP/HUB/1224/043     </t>
  </si>
  <si>
    <t xml:space="preserve">Iforte HUB November 2024                                                                                                                                                                                                                                       </t>
  </si>
  <si>
    <t>MNJ POM</t>
  </si>
  <si>
    <t xml:space="preserve">OPR/MJK/0624/0881    </t>
  </si>
  <si>
    <t xml:space="preserve">BOP/MJK/0325/071     </t>
  </si>
  <si>
    <t xml:space="preserve">Mesin Fotocopy Januari 2025 MJ                                                                                                                                                                                                                                 </t>
  </si>
  <si>
    <t xml:space="preserve">BOP/MJK/0325/072     </t>
  </si>
  <si>
    <t xml:space="preserve">Mesin Fotocopy Februari 2025 MJ                                                                                                                                                                                                                                </t>
  </si>
  <si>
    <t xml:space="preserve">BOP/MJK/0325/078     </t>
  </si>
  <si>
    <t xml:space="preserve">Mesin Fotocopy Februari 2025 MJ R1                                                                                                                                                                                                                             </t>
  </si>
  <si>
    <t xml:space="preserve">BOP/MJK/0425/094     </t>
  </si>
  <si>
    <t xml:space="preserve">Mesin Fotocopy Maret 2025 MJ                                                                                                                                                                                                                                   </t>
  </si>
  <si>
    <t xml:space="preserve">OPR/MJK/0525/0985    </t>
  </si>
  <si>
    <t xml:space="preserve">BOP/MJK/0625/034     </t>
  </si>
  <si>
    <t xml:space="preserve">Mesin Fotocopy April 2025 MJ                                                                                                                                                                                                                                   </t>
  </si>
  <si>
    <t xml:space="preserve">BOP/MJK/0625/035     </t>
  </si>
  <si>
    <t xml:space="preserve">Mesin Fotocopy May 2025 MJ                                                                                                                                                                                                                                     </t>
  </si>
  <si>
    <t xml:space="preserve">OPR/MJK/0425/0917    </t>
  </si>
  <si>
    <t xml:space="preserve">BOP/MJK/0925/061     </t>
  </si>
  <si>
    <t xml:space="preserve">Sophos MJ 2025                                                                                                                                                                                                                                                 </t>
  </si>
  <si>
    <t xml:space="preserve">SPK/MJS/1224/007     </t>
  </si>
  <si>
    <t xml:space="preserve">BOP/MJS/0225/001     </t>
  </si>
  <si>
    <t xml:space="preserve">Sewa Lahan Villas MOI                                                                                                                                                                                                                                          </t>
  </si>
  <si>
    <t xml:space="preserve">BOP/MOI/0123/026     </t>
  </si>
  <si>
    <t xml:space="preserve">Circle One Januari 2023 MOI                                                                                                                                                                                                                                    </t>
  </si>
  <si>
    <t xml:space="preserve">BOP/MOI/0123/028     </t>
  </si>
  <si>
    <t xml:space="preserve">365 Januari MOI 2023                                                                                                                                                                                                                                           </t>
  </si>
  <si>
    <t xml:space="preserve">BOP/MOI/0124/020     </t>
  </si>
  <si>
    <t xml:space="preserve">BOP/MOI/0124/025     </t>
  </si>
  <si>
    <t xml:space="preserve">Vnet 100 Mbps MOI Desember 2023                                                                                                                                                                                                                                </t>
  </si>
  <si>
    <t xml:space="preserve">SPK/MOI/0224/0001    </t>
  </si>
  <si>
    <t xml:space="preserve">BOP/MOI/0125/009     </t>
  </si>
  <si>
    <t xml:space="preserve">Vnet 100 Mbps MOI Januari 2025                                                                                                                                                                                                                                 </t>
  </si>
  <si>
    <t xml:space="preserve">BOP/MOI/0223/010     </t>
  </si>
  <si>
    <t xml:space="preserve">Circle One Februari 2023 MOI                                                                                                                                                                                                                                   </t>
  </si>
  <si>
    <t xml:space="preserve">BOP/MOI/0223/029     </t>
  </si>
  <si>
    <t xml:space="preserve">365 Februari MOI 2023                                                                                                                                                                                                                                          </t>
  </si>
  <si>
    <t xml:space="preserve">BOP/MOI/0224/008     </t>
  </si>
  <si>
    <t xml:space="preserve">Circle One Februari 2024 MOI                                                                                                                                                                                                                                   </t>
  </si>
  <si>
    <t xml:space="preserve">BOP/MOI/0224/009     </t>
  </si>
  <si>
    <t xml:space="preserve">BOP/MOI/0224/017     </t>
  </si>
  <si>
    <t xml:space="preserve">Vnet 100 Mbps MOI Januari 2024                                                                                                                                                                                                                                 </t>
  </si>
  <si>
    <t xml:space="preserve">BOP/MOI/0224/018     </t>
  </si>
  <si>
    <t xml:space="preserve">BOP/MOI/0225/012     </t>
  </si>
  <si>
    <t xml:space="preserve">Vnet 100 Mbps MOI februari 2025                                                                                                                                                                                                                                </t>
  </si>
  <si>
    <t xml:space="preserve">SPK/MOI/0424/0001    </t>
  </si>
  <si>
    <t xml:space="preserve">BOP/MOI/0225/013     </t>
  </si>
  <si>
    <t xml:space="preserve">Circle One Januari 2025 MOI                                                                                                                                                                                                                                    </t>
  </si>
  <si>
    <t xml:space="preserve">BOP/MOI/0323/027     </t>
  </si>
  <si>
    <t xml:space="preserve">Circle One Maret 2023 MOI                                                                                                                                                                                                                                      </t>
  </si>
  <si>
    <t xml:space="preserve">BOP/MOI/0324/028     </t>
  </si>
  <si>
    <t xml:space="preserve">Vnet 100 Mbps MOI Februari 2024                                                                                                                                                                                                                                </t>
  </si>
  <si>
    <t xml:space="preserve">BOP/MOI/0324/042     </t>
  </si>
  <si>
    <t xml:space="preserve">Circle One Maret 2024 MOI                                                                                                                                                                                                                                      </t>
  </si>
  <si>
    <t xml:space="preserve">SPK/MOI/0624/0001    </t>
  </si>
  <si>
    <t xml:space="preserve">BOP/MOI/0325/018     </t>
  </si>
  <si>
    <t xml:space="preserve">Mesin Fotocopy February 2025 MOI                                                                                                                                                                                                                               </t>
  </si>
  <si>
    <t xml:space="preserve">SPK/MOI/1124/0003    </t>
  </si>
  <si>
    <t xml:space="preserve">BOP/MOI/0325/020     </t>
  </si>
  <si>
    <t xml:space="preserve">Kaspersky 98 Unit                                                                                                                                                                                                                                              </t>
  </si>
  <si>
    <t xml:space="preserve">BOP/MOI/0325/033     </t>
  </si>
  <si>
    <t xml:space="preserve">Circle One Februari 2025 MOI                                                                                                                                                                                                                                   </t>
  </si>
  <si>
    <t xml:space="preserve">SPK/MOI/1224/0016    </t>
  </si>
  <si>
    <t xml:space="preserve">BOP/MOI/0325/040     </t>
  </si>
  <si>
    <t xml:space="preserve">Vnet 100 Mbps MOI Maret 2025                                                                                                                                                                                                                                   </t>
  </si>
  <si>
    <t xml:space="preserve">OPR/MOI/0223/055     </t>
  </si>
  <si>
    <t xml:space="preserve">BOP/MOI/0423/006     </t>
  </si>
  <si>
    <t xml:space="preserve">Sophos MOI 2023                                                                                                                                                                                                                                                </t>
  </si>
  <si>
    <t xml:space="preserve">BOP/MOI/0423/018     </t>
  </si>
  <si>
    <t xml:space="preserve">Circle One April 2023 MOI                                                                                                                                                                                                                                      </t>
  </si>
  <si>
    <t xml:space="preserve">SPK/MOI/0224/0004    </t>
  </si>
  <si>
    <t xml:space="preserve">BOP/MOI/0424/011     </t>
  </si>
  <si>
    <t xml:space="preserve">Perkerjaan Up Link Panel CMO ke GF Lobby 6                                                                                                                                                                                                                     </t>
  </si>
  <si>
    <t xml:space="preserve">BOP/MOI/0424/017     </t>
  </si>
  <si>
    <t xml:space="preserve">Circle One April 2024 MOI                                                                                                                                                                                                                                      </t>
  </si>
  <si>
    <t xml:space="preserve">BOP/MOI/0425/014     </t>
  </si>
  <si>
    <t xml:space="preserve">Vnet 100 Mbps MOI April 2025                                                                                                                                                                                                                                   </t>
  </si>
  <si>
    <t xml:space="preserve">BOP/MOI/0425/015     </t>
  </si>
  <si>
    <t xml:space="preserve">Circle One Maret 2025 MOI                                                                                                                                                                                                                                      </t>
  </si>
  <si>
    <t xml:space="preserve">BOP/MOI/0425/017     </t>
  </si>
  <si>
    <t xml:space="preserve">Mesin Fotocopy Maret 2025 MOI                                                                                                                                                                                                                                  </t>
  </si>
  <si>
    <t xml:space="preserve">BOP/MOI/0523/035     </t>
  </si>
  <si>
    <t xml:space="preserve">Vnet 100 Mbps MOI April 2023                                                                                                                                                                                                                                   </t>
  </si>
  <si>
    <t xml:space="preserve">BOP/MOI/0523/036     </t>
  </si>
  <si>
    <t xml:space="preserve">Vnet 100 Mbps MOI May 2023                                                                                                                                                                                                                                     </t>
  </si>
  <si>
    <t xml:space="preserve">BOP/MOI/0523/062     </t>
  </si>
  <si>
    <t xml:space="preserve">Circle One May 2023 MOI                                                                                                                                                                                                                                        </t>
  </si>
  <si>
    <t xml:space="preserve">SPK/MOI/0124/0007    </t>
  </si>
  <si>
    <t xml:space="preserve">BOP/MOI/0524/001     </t>
  </si>
  <si>
    <t xml:space="preserve">Sophos MOI 2024                                                                                                                                                                                                                                                </t>
  </si>
  <si>
    <t xml:space="preserve">BOP/MOI/0524/008     </t>
  </si>
  <si>
    <t xml:space="preserve">BOP/MOI/0524/027     </t>
  </si>
  <si>
    <t xml:space="preserve">Vnet 100 Mbps MOI Maret 2024                                                                                                                                                                                                                                   </t>
  </si>
  <si>
    <t xml:space="preserve">BOP/MOI/0525/044     </t>
  </si>
  <si>
    <t xml:space="preserve">Vnet 100 Mbps MOI May 2025                                                                                                                                                                                                                                     </t>
  </si>
  <si>
    <t xml:space="preserve">SPK/MOI/0125/0001    </t>
  </si>
  <si>
    <t xml:space="preserve">BOP/MOI/0525/045     </t>
  </si>
  <si>
    <t xml:space="preserve">Renewal License dan Upgrade Shopos MOI                                                                                                                                                                                                                         </t>
  </si>
  <si>
    <t xml:space="preserve">BOP/MOI/0525/046     </t>
  </si>
  <si>
    <t xml:space="preserve">Circle One April 2025 MOI                                                                                                                                                                                                                                      </t>
  </si>
  <si>
    <t xml:space="preserve">BOP/MOI/0525/048     </t>
  </si>
  <si>
    <t xml:space="preserve">Mesin Fotocopy April 2025 MOI                                                                                                                                                                                                                                  </t>
  </si>
  <si>
    <t xml:space="preserve">BOP/MOI/0525/049     </t>
  </si>
  <si>
    <t xml:space="preserve">Mesin Fotocopy May 2025 MOI                                                                                                                                                                                                                                    </t>
  </si>
  <si>
    <t xml:space="preserve">BOP/MOI/0623/027     </t>
  </si>
  <si>
    <t xml:space="preserve">Circle One June 2023 MOI                                                                                                                                                                                                                                       </t>
  </si>
  <si>
    <t xml:space="preserve">BOP/MOI/0624/010     </t>
  </si>
  <si>
    <t xml:space="preserve">Vnet 100 Mbps MOI April 2024                                                                                                                                                                                                                                   </t>
  </si>
  <si>
    <t xml:space="preserve">BOP/MOI/0624/011     </t>
  </si>
  <si>
    <t xml:space="preserve">Vnet 100 Mbps MOI Mei 2024                                                                                                                                                                                                                                     </t>
  </si>
  <si>
    <t xml:space="preserve">BOP/MOI/0624/024     </t>
  </si>
  <si>
    <t xml:space="preserve">Vnet 100 Mbps MOI Juni 2024                                                                                                                                                                                                                                    </t>
  </si>
  <si>
    <t xml:space="preserve">BOP/MOI/0624/025     </t>
  </si>
  <si>
    <t xml:space="preserve">Circle One Mei 2024 MOI                                                                                                                                                                                                                                        </t>
  </si>
  <si>
    <t xml:space="preserve">BOP/MOI/0624/026     </t>
  </si>
  <si>
    <t xml:space="preserve">Circle One Juni 2024 MOI                                                                                                                                                                                                                                       </t>
  </si>
  <si>
    <t xml:space="preserve">BOP/MOI/0625/011     </t>
  </si>
  <si>
    <t xml:space="preserve">Mesin Fotocopy May 2025 MOI R1                                                                                                                                                                                                                                 </t>
  </si>
  <si>
    <t xml:space="preserve">BOP/MOI/0625/014     </t>
  </si>
  <si>
    <t xml:space="preserve">Mesin Fotocopy April 2025 MOI R1                                                                                                                                                                                                                               </t>
  </si>
  <si>
    <t xml:space="preserve">OPR/MOI/0523/366     </t>
  </si>
  <si>
    <t xml:space="preserve">BOP/MOI/0723/004     </t>
  </si>
  <si>
    <t xml:space="preserve">365 M1 MOI Periode 2023 sd 2024                                                                                                                                                                                                                                </t>
  </si>
  <si>
    <t xml:space="preserve">OPR/MOI/0523/543     </t>
  </si>
  <si>
    <t xml:space="preserve">BOP/MOI/0723/005     </t>
  </si>
  <si>
    <t xml:space="preserve">365 AI MOI 2023 Maret                                                                                                                                                                                                                                          </t>
  </si>
  <si>
    <t xml:space="preserve">BOP/MOI/0723/006     </t>
  </si>
  <si>
    <t xml:space="preserve">365 AI MOI 2023 April                                                                                                                                                                                                                                          </t>
  </si>
  <si>
    <t xml:space="preserve">BOP/MOI/0723/007     </t>
  </si>
  <si>
    <t xml:space="preserve">365 AI MOI 2023 Mei                                                                                                                                                                                                                                            </t>
  </si>
  <si>
    <t xml:space="preserve">BOP/MOI/0723/022     </t>
  </si>
  <si>
    <t xml:space="preserve">Circle One July 2023 MOI                                                                                                                                                                                                                                       </t>
  </si>
  <si>
    <t xml:space="preserve">BOP/MOI/0723/025     </t>
  </si>
  <si>
    <t xml:space="preserve">BOP/MOI/0723/026     </t>
  </si>
  <si>
    <t xml:space="preserve">Vnet 100 Mbps MOI June 2023                                                                                                                                                                                                                                    </t>
  </si>
  <si>
    <t xml:space="preserve">BOP/MOI/0724/026     </t>
  </si>
  <si>
    <t xml:space="preserve">Circle One Juli 2024 MOI                                                                                                                                                                                                                                       </t>
  </si>
  <si>
    <t xml:space="preserve">BOP/MOI/0724/027     </t>
  </si>
  <si>
    <t xml:space="preserve">Vnet 100 Mbps MOI Juli 2024                                                                                                                                                                                                                                    </t>
  </si>
  <si>
    <t xml:space="preserve">SPK/MOI/0524/0005    </t>
  </si>
  <si>
    <t xml:space="preserve">BOP/MOI/0724/028     </t>
  </si>
  <si>
    <t xml:space="preserve">Renewal Office 365 MOI 2024                                                                                                                                                                                                                                    </t>
  </si>
  <si>
    <t xml:space="preserve">BOP/MOI/0725/028     </t>
  </si>
  <si>
    <t xml:space="preserve">Vnet 100 Mbps MOI June 2025                                                                                                                                                                                                                                    </t>
  </si>
  <si>
    <t xml:space="preserve">BOP/MOI/0823/027     </t>
  </si>
  <si>
    <t xml:space="preserve">Vnet 100 Mbps MOI July 2023                                                                                                                                                                                                                                    </t>
  </si>
  <si>
    <t xml:space="preserve">BOP/MOI/0824/013     </t>
  </si>
  <si>
    <t xml:space="preserve">Circle One Agustus 2024 MOI                                                                                                                                                                                                                                    </t>
  </si>
  <si>
    <t xml:space="preserve">BOP/MOI/0824/014     </t>
  </si>
  <si>
    <t xml:space="preserve">Vnet 100 Mbps MOI Agustus 2024                                                                                                                                                                                                                                 </t>
  </si>
  <si>
    <t xml:space="preserve">BOP/MOI/0825/021     </t>
  </si>
  <si>
    <t xml:space="preserve">Vnet 100 Mbps MOI Juli 2025                                                                                                                                                                                                                                    </t>
  </si>
  <si>
    <t xml:space="preserve">SPK/MOI/0525/0003    </t>
  </si>
  <si>
    <t xml:space="preserve">BOP/MOI/0825/037     </t>
  </si>
  <si>
    <t xml:space="preserve">Office 365 MOI 23 Standard 4 Basic                                                                                                                                                                                                                             </t>
  </si>
  <si>
    <t xml:space="preserve">BOP/MOI/0923/011     </t>
  </si>
  <si>
    <t xml:space="preserve">Circle One September 2023 MOI                                                                                                                                                                                                                                  </t>
  </si>
  <si>
    <t xml:space="preserve">BOP/MOI/0923/012     </t>
  </si>
  <si>
    <t xml:space="preserve">Vnet 100 Mbps MOI August 2023                                                                                                                                                                                                                                  </t>
  </si>
  <si>
    <t xml:space="preserve">BOP/MOI/0924/010     </t>
  </si>
  <si>
    <t xml:space="preserve">Circle One September 2024 MOI                                                                                                                                                                                                                                  </t>
  </si>
  <si>
    <t xml:space="preserve">BOP/MOI/0924/011     </t>
  </si>
  <si>
    <t xml:space="preserve">Vnet 100 Mbps MOI September 2024                                                                                                                                                                                                                               </t>
  </si>
  <si>
    <t xml:space="preserve">BOP/MOI/0925/022     </t>
  </si>
  <si>
    <t xml:space="preserve">Vnet 100 Mbps MOI Agustus 2025                                                                                                                                                                                                                                 </t>
  </si>
  <si>
    <t xml:space="preserve">BOP/MOI/1023/023     </t>
  </si>
  <si>
    <t xml:space="preserve">Circle One Oktober 2023 MOI                                                                                                                                                                                                                                    </t>
  </si>
  <si>
    <t xml:space="preserve">BOP/MOI/1023/024     </t>
  </si>
  <si>
    <t xml:space="preserve">Vnet 100 Mbps MOI September 2023                                                                                                                                                                                                                               </t>
  </si>
  <si>
    <t xml:space="preserve">BOP/MOI/1024/027     </t>
  </si>
  <si>
    <t xml:space="preserve">Vnet 100 Mbps MOI Oktober 2024                                                                                                                                                                                                                                 </t>
  </si>
  <si>
    <t xml:space="preserve">BOP/MOI/1024/028     </t>
  </si>
  <si>
    <t xml:space="preserve">Circle One Oktober 2024 MOI                                                                                                                                                                                                                                    </t>
  </si>
  <si>
    <t xml:space="preserve">SPK/MOI/0824/0009    </t>
  </si>
  <si>
    <t xml:space="preserve">BOP/MOI/1024/031     </t>
  </si>
  <si>
    <t xml:space="preserve">Cover Kenaikan Harga 365 MOI                                                                                                                                                                                                                                   </t>
  </si>
  <si>
    <t xml:space="preserve">BOP/MOI/1122/003     </t>
  </si>
  <si>
    <t xml:space="preserve">365 September MOI 2022                                                                                                                                                                                                                                         </t>
  </si>
  <si>
    <t xml:space="preserve">BOP/MOI/1122/004     </t>
  </si>
  <si>
    <t xml:space="preserve">365 Oktober MOI 2022                                                                                                                                                                                                                                           </t>
  </si>
  <si>
    <t xml:space="preserve">BOP/MOI/1122/005     </t>
  </si>
  <si>
    <t xml:space="preserve">Circle One Oktober 2022 MOI                                                                                                                                                                                                                                    </t>
  </si>
  <si>
    <t xml:space="preserve">BOP/MOI/1122/070     </t>
  </si>
  <si>
    <t xml:space="preserve">Circle One November 2022 MOI                                                                                                                                                                                                                                   </t>
  </si>
  <si>
    <t xml:space="preserve">BOP/MOI/1122/076     </t>
  </si>
  <si>
    <t xml:space="preserve">365 November MOI 2022                                                                                                                                                                                                                                          </t>
  </si>
  <si>
    <t xml:space="preserve">BOP/MOI/1123/021     </t>
  </si>
  <si>
    <t xml:space="preserve">Circle One November 2023 MOI                                                                                                                                                                                                                                   </t>
  </si>
  <si>
    <t xml:space="preserve">BOP/MOI/1123/024     </t>
  </si>
  <si>
    <t xml:space="preserve">Vnet 100 Mbps MOI Oktober 2023                                                                                                                                                                                                                                 </t>
  </si>
  <si>
    <t xml:space="preserve">BOP/MOI/1124/016     </t>
  </si>
  <si>
    <t xml:space="preserve">Vnet 100 Mbps MOI November 2024                                                                                                                                                                                                                                </t>
  </si>
  <si>
    <t xml:space="preserve">BOP/MOI/1124/017     </t>
  </si>
  <si>
    <t xml:space="preserve">Circle One November 2024 MOI                                                                                                                                                                                                                                   </t>
  </si>
  <si>
    <t xml:space="preserve">BOP/MOI/1222/031     </t>
  </si>
  <si>
    <t xml:space="preserve">365 Desember MOI 2022                                                                                                                                                                                                                                          </t>
  </si>
  <si>
    <t xml:space="preserve">BOP/MOI/1222/035     </t>
  </si>
  <si>
    <t xml:space="preserve">Circle One Desember 2022 MOI                                                                                                                                                                                                                                   </t>
  </si>
  <si>
    <t xml:space="preserve">SPK/MOI/1023/0004    </t>
  </si>
  <si>
    <t xml:space="preserve">BOP/MOI/1223/003     </t>
  </si>
  <si>
    <t xml:space="preserve">Kaspersky MOI 2023                                                                                                                                                                                                                                             </t>
  </si>
  <si>
    <t xml:space="preserve">SPK/MOI/0823/0002    </t>
  </si>
  <si>
    <t xml:space="preserve">BOP/MOI/1223/009     </t>
  </si>
  <si>
    <t xml:space="preserve">Perkerjaan Up Link Panel GF Lobby 6 Ke GF Pannel Lobby 8 MOI                                                                                                                                                                                                   </t>
  </si>
  <si>
    <t xml:space="preserve">BOP/MOI/1223/019     </t>
  </si>
  <si>
    <t xml:space="preserve">Circle One Desember 2023 MOI                                                                                                                                                                                                                                   </t>
  </si>
  <si>
    <t xml:space="preserve">BOP/MOI/1223/023     </t>
  </si>
  <si>
    <t xml:space="preserve">Vnet 100 Mbps MOI November 2023                                                                                                                                                                                                                                </t>
  </si>
  <si>
    <t xml:space="preserve">SPK/MOI/1024/0003    </t>
  </si>
  <si>
    <t xml:space="preserve">BOP/MOI/1224/010     </t>
  </si>
  <si>
    <t xml:space="preserve">Pembangunan Sekat Ruang Server MOI                                                                                                                                                                                                                             </t>
  </si>
  <si>
    <t xml:space="preserve">BOP/MOI/1224/011     </t>
  </si>
  <si>
    <t xml:space="preserve">Circle One December 2024 MOI                                                                                                                                                                                                                                   </t>
  </si>
  <si>
    <t xml:space="preserve">BOP/MOI/1224/012     </t>
  </si>
  <si>
    <t xml:space="preserve">Vnet 100 Mbps MOI December 2024                                                                                                                                                                                                                                </t>
  </si>
  <si>
    <t xml:space="preserve">OPR/PIK/0421/017     </t>
  </si>
  <si>
    <t xml:space="preserve">BOP/PIK/0122/024     </t>
  </si>
  <si>
    <t xml:space="preserve">Circle One Januari PIK 2022                                                                                                                                                                                                                                    </t>
  </si>
  <si>
    <t xml:space="preserve">OPR/PIK/0421/009     </t>
  </si>
  <si>
    <t xml:space="preserve">BOP/PIK/0122/026     </t>
  </si>
  <si>
    <t xml:space="preserve">365 Desember PIK 2021                                                                                                                                                                                                                                          </t>
  </si>
  <si>
    <t xml:space="preserve">OPR/PIK/1221/003     </t>
  </si>
  <si>
    <t xml:space="preserve">BOP/PIK/0122/027     </t>
  </si>
  <si>
    <t xml:space="preserve">Cloud Azure GP Desember 2021                                                                                                                                                                                                                                   </t>
  </si>
  <si>
    <t xml:space="preserve">OPR/PIK/0921/014     </t>
  </si>
  <si>
    <t xml:space="preserve">BOP/PIK/0122/028     </t>
  </si>
  <si>
    <t xml:space="preserve">Neuviz Januari PIK 2022                                                                                                                                                                                                                                        </t>
  </si>
  <si>
    <t xml:space="preserve">BOP/PIK/0122/029     </t>
  </si>
  <si>
    <t xml:space="preserve">Neuviz Desember PIK 2021                                                                                                                                                                                                                                       </t>
  </si>
  <si>
    <t xml:space="preserve">BOP/PIK/0122/035     </t>
  </si>
  <si>
    <t xml:space="preserve">OPR/PIK/0422/006     </t>
  </si>
  <si>
    <t xml:space="preserve">BOP/PIK/0123/020     </t>
  </si>
  <si>
    <t xml:space="preserve">Circle One Desember PIK 2022                                                                                                                                                                                                                                   </t>
  </si>
  <si>
    <t xml:space="preserve">BOP/PIK/0123/021     </t>
  </si>
  <si>
    <t xml:space="preserve">Circle One Januari PIK 2023                                                                                                                                                                                                                                    </t>
  </si>
  <si>
    <t xml:space="preserve">OPR/PIK/0322/003     </t>
  </si>
  <si>
    <t xml:space="preserve">BOP/PIK/0123/038     </t>
  </si>
  <si>
    <t xml:space="preserve">365 Januari PIK 2023                                                                                                                                                                                                                                           </t>
  </si>
  <si>
    <t xml:space="preserve">OPR/PIK/0822/005     </t>
  </si>
  <si>
    <t xml:space="preserve">BOP/PIK/0123/057     </t>
  </si>
  <si>
    <t xml:space="preserve">Neuviz November PIK 2022                                                                                                                                                                                                                                       </t>
  </si>
  <si>
    <t xml:space="preserve">OPR/PIK/0623/011     </t>
  </si>
  <si>
    <t xml:space="preserve">BOP/PIK/0124/030     </t>
  </si>
  <si>
    <t xml:space="preserve">Circle One PIK Desember 2023                                                                                                                                                                                                                                   </t>
  </si>
  <si>
    <t xml:space="preserve">BOP/PIK/0124/049     </t>
  </si>
  <si>
    <t xml:space="preserve">Circle One PIK Januari 2024                                                                                                                                                                                                                                    </t>
  </si>
  <si>
    <t xml:space="preserve">SPK/PIK/0824/013     </t>
  </si>
  <si>
    <t xml:space="preserve">BOP/PIK/0125/020     </t>
  </si>
  <si>
    <t xml:space="preserve">Iforte PIK Januari 2025                                                                                                                                                                                                                                        </t>
  </si>
  <si>
    <t xml:space="preserve">BOP/PIK/0222/030     </t>
  </si>
  <si>
    <t xml:space="preserve">365 Januari PIK 2022                                                                                                                                                                                                                                           </t>
  </si>
  <si>
    <t xml:space="preserve">BOP/PIK/0222/031     </t>
  </si>
  <si>
    <t xml:space="preserve">365 Februari PIK 2022                                                                                                                                                                                                                                          </t>
  </si>
  <si>
    <t xml:space="preserve">BOP/PIK/0222/032     </t>
  </si>
  <si>
    <t xml:space="preserve">Cloud Azure GP Januari 2022                                                                                                                                                                                                                                    </t>
  </si>
  <si>
    <t xml:space="preserve">BOP/PIK/0222/033     </t>
  </si>
  <si>
    <t xml:space="preserve">Circle One Februari PIK 2022S                                                                                                                                                                                                                                  </t>
  </si>
  <si>
    <t xml:space="preserve">BOP/PIK/0222/037     </t>
  </si>
  <si>
    <t xml:space="preserve">Neuviz Februari PIK 2022                                                                                                                                                                                                                                       </t>
  </si>
  <si>
    <t xml:space="preserve">BOP/PIK/0223/003     </t>
  </si>
  <si>
    <t xml:space="preserve">Cloud Azure Desember 2022                                                                                                                                                                                                                                      </t>
  </si>
  <si>
    <t xml:space="preserve">BOP/PIK/0223/004     </t>
  </si>
  <si>
    <t xml:space="preserve">BOP/PIK/0223/006     </t>
  </si>
  <si>
    <t xml:space="preserve">BOP/PIK/0223/021     </t>
  </si>
  <si>
    <t xml:space="preserve">Circle One Februari PIK 2023                                                                                                                                                                                                                                   </t>
  </si>
  <si>
    <t xml:space="preserve">BOP/PIK/0223/024     </t>
  </si>
  <si>
    <t xml:space="preserve">365 Februari PIK 2023                                                                                                                                                                                                                                          </t>
  </si>
  <si>
    <t xml:space="preserve">BOP/PIK/0224/036     </t>
  </si>
  <si>
    <t xml:space="preserve">Circle One PIK Februari 2024                                                                                                                                                                                                                                   </t>
  </si>
  <si>
    <t xml:space="preserve">SPK/PIK/1124/005     </t>
  </si>
  <si>
    <t xml:space="preserve">BOP/PIK/0225/001     </t>
  </si>
  <si>
    <t xml:space="preserve">Service Alfatech MAP - Desember 2024                                                                                                                                                                                                                           </t>
  </si>
  <si>
    <t xml:space="preserve">BOP/PIK/0225/003     </t>
  </si>
  <si>
    <t xml:space="preserve">Service Alfatech MAP - Januari 2025                                                                                                                                                                                                                            </t>
  </si>
  <si>
    <t xml:space="preserve">SPK/PIK/1124/006     </t>
  </si>
  <si>
    <t xml:space="preserve">BOP/PIK/0225/004     </t>
  </si>
  <si>
    <t xml:space="preserve">Service Mitra Satu MAP - Desember 2024                                                                                                                                                                                                                         </t>
  </si>
  <si>
    <t xml:space="preserve">BOP/PIK/0225/005     </t>
  </si>
  <si>
    <t xml:space="preserve">Service Mitra Satu MAP - Januari 2025                                                                                                                                                                                                                          </t>
  </si>
  <si>
    <t xml:space="preserve">BOP/PIK/0225/025     </t>
  </si>
  <si>
    <t xml:space="preserve">Iforte PIK februari 2025                                                                                                                                                                                                                                       </t>
  </si>
  <si>
    <t xml:space="preserve">SPK/PIK/0424/005     </t>
  </si>
  <si>
    <t xml:space="preserve">BOP/PIK/0225/026     </t>
  </si>
  <si>
    <t xml:space="preserve">Circle One PIK Januari 2025                                                                                                                                                                                                                                    </t>
  </si>
  <si>
    <t xml:space="preserve">BOP/PIK/0225/055     </t>
  </si>
  <si>
    <t xml:space="preserve">Service Alfatech MAP - Februari 2025                                                                                                                                                                                                                           </t>
  </si>
  <si>
    <t xml:space="preserve">BOP/PIK/0322/044     </t>
  </si>
  <si>
    <t xml:space="preserve">Circle One Maret PIK 2022                                                                                                                                                                                                                                      </t>
  </si>
  <si>
    <t xml:space="preserve">BOP/PIK/0322/059     </t>
  </si>
  <si>
    <t xml:space="preserve">Cloud Azure GP Februari 2022                                                                                                                                                                                                                                   </t>
  </si>
  <si>
    <t xml:space="preserve">BOP/PIK/0322/060     </t>
  </si>
  <si>
    <t xml:space="preserve">365 Maret PIK 2022                                                                                                                                                                                                                                             </t>
  </si>
  <si>
    <t xml:space="preserve">BOP/PIK/0323/016     </t>
  </si>
  <si>
    <t xml:space="preserve">Circle One Maret PIK 2023                                                                                                                                                                                                                                      </t>
  </si>
  <si>
    <t xml:space="preserve">BOP/PIK/0323/042     </t>
  </si>
  <si>
    <t xml:space="preserve">Neuviz Desember PIK 2022                                                                                                                                                                                                                                       </t>
  </si>
  <si>
    <t xml:space="preserve">BOP/PIK/0324/024     </t>
  </si>
  <si>
    <t xml:space="preserve">Circle One PIK Maret 2024                                                                                                                                                                                                                                      </t>
  </si>
  <si>
    <t xml:space="preserve">SPK/PIK/0324/007     </t>
  </si>
  <si>
    <t xml:space="preserve">BOP/PIK/0324/037     </t>
  </si>
  <si>
    <t xml:space="preserve">Cloud Azure Desember 2023                                                                                                                                                                                                                                      </t>
  </si>
  <si>
    <t xml:space="preserve">BOP/PIK/0324/038     </t>
  </si>
  <si>
    <t xml:space="preserve">Cloud Azure Januari 2024                                                                                                                                                                                                                                       </t>
  </si>
  <si>
    <t xml:space="preserve">BOP/PIK/0324/044     </t>
  </si>
  <si>
    <t xml:space="preserve">Cloud Azure Februari 2024                                                                                                                                                                                                                                      </t>
  </si>
  <si>
    <t xml:space="preserve">BOP/PIK/0325/015     </t>
  </si>
  <si>
    <t xml:space="preserve">Azure GP December 2024                                                                                                                                                                                                                                         </t>
  </si>
  <si>
    <t xml:space="preserve">BOP/PIK/0325/023     </t>
  </si>
  <si>
    <t xml:space="preserve">Circle One PIK Februari 2025                                                                                                                                                                                                                                   </t>
  </si>
  <si>
    <t xml:space="preserve">BOP/PIK/0325/024     </t>
  </si>
  <si>
    <t xml:space="preserve">Iforte PIK Maret 2025                                                                                                                                                                                                                                          </t>
  </si>
  <si>
    <t xml:space="preserve">SPK/PIK/0524/019     </t>
  </si>
  <si>
    <t xml:space="preserve">BOP/PIK/0325/044     </t>
  </si>
  <si>
    <t xml:space="preserve">Mesin Fotocopy Februari 2025 PIK                                                                                                                                                                                                                               </t>
  </si>
  <si>
    <t xml:space="preserve">BOP/PIK/0325/048     </t>
  </si>
  <si>
    <t xml:space="preserve">Azure GP Januari 2025                                                                                                                                                                                                                                          </t>
  </si>
  <si>
    <t xml:space="preserve">007/MAP/OPR/03/20    </t>
  </si>
  <si>
    <t xml:space="preserve">BOP/PIK/0421/016     </t>
  </si>
  <si>
    <t xml:space="preserve">BOP/PIK/0421/017     </t>
  </si>
  <si>
    <t xml:space="preserve">028/MAP/OPR/07/20    </t>
  </si>
  <si>
    <t xml:space="preserve">BOP/PIK/0421/030     </t>
  </si>
  <si>
    <t xml:space="preserve">BAPP 365 Desember 2020                                                                                                                                                                                                                                         </t>
  </si>
  <si>
    <t xml:space="preserve">BOP/PIK/0421/031     </t>
  </si>
  <si>
    <t xml:space="preserve">BAPP Januari 2021                                                                                                                                                                                                                                              </t>
  </si>
  <si>
    <t xml:space="preserve">BOP/PIK/0421/032     </t>
  </si>
  <si>
    <t xml:space="preserve">029/MAP/OPR/07/20    </t>
  </si>
  <si>
    <t xml:space="preserve">BOP/PIK/0421/033     </t>
  </si>
  <si>
    <t xml:space="preserve">BAPP Quantum Juni 2020                                                                                                                                                                                                                                         </t>
  </si>
  <si>
    <t xml:space="preserve">BOP/PIK/0421/034     </t>
  </si>
  <si>
    <t xml:space="preserve">BAPP Quantum Juli 2020                                                                                                                                                                                                                                         </t>
  </si>
  <si>
    <t xml:space="preserve">BOP/PIK/0421/035     </t>
  </si>
  <si>
    <t xml:space="preserve">BAPP Quantum Agustus 2020                                                                                                                                                                                                                                      </t>
  </si>
  <si>
    <t xml:space="preserve">BOP/PIK/0421/036     </t>
  </si>
  <si>
    <t xml:space="preserve">BAPP Quantum September 2020                                                                                                                                                                                                                                    </t>
  </si>
  <si>
    <t xml:space="preserve">BOP/PIK/0421/037     </t>
  </si>
  <si>
    <t xml:space="preserve">BAPP Quantum Oktober 2020                                                                                                                                                                                                                                      </t>
  </si>
  <si>
    <t xml:space="preserve">BOP/PIK/0421/038     </t>
  </si>
  <si>
    <t xml:space="preserve">BAPP Quantum November 2020                                                                                                                                                                                                                                     </t>
  </si>
  <si>
    <t xml:space="preserve">BOP/PIK/0421/039     </t>
  </si>
  <si>
    <t xml:space="preserve">BAPP Quantum Desember 2020                                                                                                                                                                                                                                     </t>
  </si>
  <si>
    <t xml:space="preserve">BOP/PIK/0421/043     </t>
  </si>
  <si>
    <t xml:space="preserve">BAPP Office 365 November 2020                                                                                                                                                                                                                                  </t>
  </si>
  <si>
    <t xml:space="preserve">OPR/PIK/1221/016     </t>
  </si>
  <si>
    <t xml:space="preserve">BOP/PIK/0422/002     </t>
  </si>
  <si>
    <t xml:space="preserve">Kaspersky PIK Avenue 2022 sd 2023                                                                                                                                                                                                                              </t>
  </si>
  <si>
    <t xml:space="preserve">BOP/PIK/0422/024     </t>
  </si>
  <si>
    <t xml:space="preserve">Neuviz Maret PIK 2022                                                                                                                                                                                                                                          </t>
  </si>
  <si>
    <t xml:space="preserve">BOP/PIK/0422/025     </t>
  </si>
  <si>
    <t xml:space="preserve">Circle One April PIK 2022                                                                                                                                                                                                                                      </t>
  </si>
  <si>
    <t xml:space="preserve">BOP/PIK/0422/026     </t>
  </si>
  <si>
    <t xml:space="preserve">Cloud Azure GP Maret 2022                                                                                                                                                                                                                                      </t>
  </si>
  <si>
    <t xml:space="preserve">BOP/PIK/0422/027     </t>
  </si>
  <si>
    <t xml:space="preserve">365 April PIK 2022                                                                                                                                                                                                                                             </t>
  </si>
  <si>
    <t xml:space="preserve">BOP/PIK/0423/001     </t>
  </si>
  <si>
    <t xml:space="preserve">BOP/PIK/0423/006     </t>
  </si>
  <si>
    <t xml:space="preserve">Cloud Azure Januari 2023                                                                                                                                                                                                                                       </t>
  </si>
  <si>
    <t xml:space="preserve">BOP/PIK/0423/024     </t>
  </si>
  <si>
    <t xml:space="preserve">Neuviz Maret PIK 2023                                                                                                                                                                                                                                          </t>
  </si>
  <si>
    <t xml:space="preserve">BOP/PIK/0423/025     </t>
  </si>
  <si>
    <t xml:space="preserve">Neuviz April PIK 2023                                                                                                                                                                                                                                          </t>
  </si>
  <si>
    <t xml:space="preserve">BOP/PIK/0423/046     </t>
  </si>
  <si>
    <t xml:space="preserve">Circle One April PIK 2023                                                                                                                                                                                                                                      </t>
  </si>
  <si>
    <t xml:space="preserve">BOP/PIK/0424/026     </t>
  </si>
  <si>
    <t xml:space="preserve">Circle One PIK April 2024                                                                                                                                                                                                                                      </t>
  </si>
  <si>
    <t xml:space="preserve">BOP/PIK/0425/017     </t>
  </si>
  <si>
    <t xml:space="preserve">Iforte PIK April 2025                                                                                                                                                                                                                                          </t>
  </si>
  <si>
    <t xml:space="preserve">BOP/PIK/0425/018     </t>
  </si>
  <si>
    <t xml:space="preserve">Circle One PIK Maret 2025                                                                                                                                                                                                                                      </t>
  </si>
  <si>
    <t xml:space="preserve">BOP/PIK/0425/027     </t>
  </si>
  <si>
    <t xml:space="preserve">Mesin Fotocopy Maret 2025 PIK                                                                                                                                                                                                                                  </t>
  </si>
  <si>
    <t xml:space="preserve">BOP/PIK/0521/013     </t>
  </si>
  <si>
    <t xml:space="preserve">BAPP 365 Maret 2021                                                                                                                                                                                                                                            </t>
  </si>
  <si>
    <t xml:space="preserve">BOP/PIK/0521/035     </t>
  </si>
  <si>
    <t xml:space="preserve">007/MAP/OPR/03/20*   </t>
  </si>
  <si>
    <t xml:space="preserve">BOP/PIK/0521/038     </t>
  </si>
  <si>
    <t xml:space="preserve">BOP/PIK/0521/039     </t>
  </si>
  <si>
    <t xml:space="preserve">BAPP Orion Januari                                                                                                                                                                                                                                             </t>
  </si>
  <si>
    <t xml:space="preserve">BOP/PIK/0522/001     </t>
  </si>
  <si>
    <t xml:space="preserve">Neuviz April PIK 2022                                                                                                                                                                                                                                          </t>
  </si>
  <si>
    <t xml:space="preserve">BOP/PIK/0523/013     </t>
  </si>
  <si>
    <t xml:space="preserve">Neuviz Mei PIK 2023                                                                                                                                                                                                                                            </t>
  </si>
  <si>
    <t xml:space="preserve">BOP/PIK/0523/016     </t>
  </si>
  <si>
    <t xml:space="preserve">Cloud Azure Maret 2023                                                                                                                                                                                                                                         </t>
  </si>
  <si>
    <t xml:space="preserve">BOP/PIK/0523/025     </t>
  </si>
  <si>
    <t xml:space="preserve">Circle One Mei PIK 2023                                                                                                                                                                                                                                        </t>
  </si>
  <si>
    <t xml:space="preserve">BOP/PIK/0524/022     </t>
  </si>
  <si>
    <t xml:space="preserve">Circle One PIK Mei 2024                                                                                                                                                                                                                                        </t>
  </si>
  <si>
    <t xml:space="preserve">SPK/PIK/0324/009     </t>
  </si>
  <si>
    <t xml:space="preserve">BOP/PIK/0524/043     </t>
  </si>
  <si>
    <t xml:space="preserve">365 PIK Ave 2024                                                                                                                                                                                                                                               </t>
  </si>
  <si>
    <t xml:space="preserve">SPK/PIK/0224/010     </t>
  </si>
  <si>
    <t xml:space="preserve">BOP/PIK/0524/045     </t>
  </si>
  <si>
    <t xml:space="preserve">Cloud Azure Maret 2024                                                                                                                                                                                                                                         </t>
  </si>
  <si>
    <t xml:space="preserve">BOP/PIK/0525/004     </t>
  </si>
  <si>
    <t xml:space="preserve">Service Mitra Satu MAP - Februari 2025                                                                                                                                                                                                                         </t>
  </si>
  <si>
    <t xml:space="preserve">BOP/PIK/0525/005     </t>
  </si>
  <si>
    <t xml:space="preserve">Service Mitra Satu MAP - Maret 2025                                                                                                                                                                                                                            </t>
  </si>
  <si>
    <t xml:space="preserve">BOP/PIK/0525/006     </t>
  </si>
  <si>
    <t xml:space="preserve">Service Mitra Satu MAP - April 2025                                                                                                                                                                                                                            </t>
  </si>
  <si>
    <t xml:space="preserve">BOP/PIK/0525/007     </t>
  </si>
  <si>
    <t xml:space="preserve">Service Alfatech MAP - Maret 2025                                                                                                                                                                                                                              </t>
  </si>
  <si>
    <t xml:space="preserve">BOP/PIK/0525/008     </t>
  </si>
  <si>
    <t xml:space="preserve">Service Alfatech MAP - April 2025                                                                                                                                                                                                                              </t>
  </si>
  <si>
    <t xml:space="preserve">BOP/PIK/0525/009     </t>
  </si>
  <si>
    <t xml:space="preserve">Azure GP Februari 2025                                                                                                                                                                                                                                         </t>
  </si>
  <si>
    <t xml:space="preserve">BOP/PIK/0525/039     </t>
  </si>
  <si>
    <t xml:space="preserve">Circle One PIK April 2025                                                                                                                                                                                                                                      </t>
  </si>
  <si>
    <t xml:space="preserve">BOP/PIK/0525/040     </t>
  </si>
  <si>
    <t xml:space="preserve">Iforte PIK May 2025                                                                                                                                                                                                                                            </t>
  </si>
  <si>
    <t xml:space="preserve">BOP/PIK/0621/026     </t>
  </si>
  <si>
    <t xml:space="preserve">BAPP 365 April 2021                                                                                                                                                                                                                                            </t>
  </si>
  <si>
    <t xml:space="preserve">064/MAP/CIP/08/20    </t>
  </si>
  <si>
    <t xml:space="preserve">BOP/PIK/0621/046     </t>
  </si>
  <si>
    <t xml:space="preserve">Installasi AP QR Code                                                                                                                                                                                                                                          </t>
  </si>
  <si>
    <t xml:space="preserve">BOP/PIK/0622/012     </t>
  </si>
  <si>
    <t xml:space="preserve">365 Mei PIK 2022                                                                                                                                                                                                                                               </t>
  </si>
  <si>
    <t xml:space="preserve">BOP/PIK/0622/016     </t>
  </si>
  <si>
    <t xml:space="preserve">Cloud Azure GP April 2022                                                                                                                                                                                                                                      </t>
  </si>
  <si>
    <t xml:space="preserve">BOP/PIK/0622/028     </t>
  </si>
  <si>
    <t xml:space="preserve">365 Juni PIKO 2022                                                                                                                                                                                                                                             </t>
  </si>
  <si>
    <t xml:space="preserve">BOP/PIK/0622/040     </t>
  </si>
  <si>
    <t xml:space="preserve">Circle One Mei PIK 2022                                                                                                                                                                                                                                        </t>
  </si>
  <si>
    <t xml:space="preserve">BOP/PIK/0622/044     </t>
  </si>
  <si>
    <t xml:space="preserve">Cloud Azure GP Mei 2022                                                                                                                                                                                                                                        </t>
  </si>
  <si>
    <t xml:space="preserve">BOP/PIK/0622/045     </t>
  </si>
  <si>
    <t xml:space="preserve">BOP/PIK/0623/008     </t>
  </si>
  <si>
    <t xml:space="preserve">Cloud Azure April 2023                                                                                                                                                                                                                                         </t>
  </si>
  <si>
    <t xml:space="preserve">BOP/PIK/0623/063     </t>
  </si>
  <si>
    <t xml:space="preserve">Cloud Azure Mei 2023                                                                                                                                                                                                                                           </t>
  </si>
  <si>
    <t xml:space="preserve">BOP/PIK/0624/006     </t>
  </si>
  <si>
    <t xml:space="preserve">Cloud Azure April 2024                                                                                                                                                                                                                                         </t>
  </si>
  <si>
    <t xml:space="preserve">BOP/PIK/0625/022     </t>
  </si>
  <si>
    <t xml:space="preserve">Mesin Fotocopy April 2025 PIK                                                                                                                                                                                                                                  </t>
  </si>
  <si>
    <t xml:space="preserve">BOP/PIK/0625/027     </t>
  </si>
  <si>
    <t xml:space="preserve">Mesin Fotocopy April 2025 PIK R1                                                                                                                                                                                                                               </t>
  </si>
  <si>
    <t xml:space="preserve">BOP/PIK/0625/043     </t>
  </si>
  <si>
    <t xml:space="preserve">Azure GP Maret 2025                                                                                                                                                                                                                                            </t>
  </si>
  <si>
    <t xml:space="preserve">BOP/PIK/0625/044     </t>
  </si>
  <si>
    <t xml:space="preserve">Mesin Fotocopy May 2025 PIK                                                                                                                                                                                                                                    </t>
  </si>
  <si>
    <t xml:space="preserve">BOP/PIK/0625/050     </t>
  </si>
  <si>
    <t xml:space="preserve">Iforte PIK Juni 2025                                                                                                                                                                                                                                           </t>
  </si>
  <si>
    <t xml:space="preserve">BOP/PIK/0721/007     </t>
  </si>
  <si>
    <t xml:space="preserve">OPR/PIK/0221/014     </t>
  </si>
  <si>
    <t xml:space="preserve">BOP/PIK/0721/008     </t>
  </si>
  <si>
    <t xml:space="preserve">Orion Februari 2021                                                                                                                                                                                                                                            </t>
  </si>
  <si>
    <t xml:space="preserve">BOP/PIK/0721/009     </t>
  </si>
  <si>
    <t xml:space="preserve">Orion Maret 2021                                                                                                                                                                                                                                               </t>
  </si>
  <si>
    <t xml:space="preserve">BOP/PIK/0721/010     </t>
  </si>
  <si>
    <t xml:space="preserve">Orion April 2021                                                                                                                                                                                                                                               </t>
  </si>
  <si>
    <t xml:space="preserve">BOP/PIK/0721/011     </t>
  </si>
  <si>
    <t xml:space="preserve">BOP/PIK/0721/012     </t>
  </si>
  <si>
    <t xml:space="preserve">OPR/PIK/0421/015     </t>
  </si>
  <si>
    <t xml:space="preserve">BOP/PIK/0721/031     </t>
  </si>
  <si>
    <t xml:space="preserve">Infrastruktur BUMAME 1                                                                                                                                                                                                                                         </t>
  </si>
  <si>
    <t xml:space="preserve">BOP/PIK/0721/033     </t>
  </si>
  <si>
    <t xml:space="preserve">BOP/PIK/0722/013     </t>
  </si>
  <si>
    <t xml:space="preserve">Circle One Juni PIK 2022                                                                                                                                                                                                                                       </t>
  </si>
  <si>
    <t xml:space="preserve">BOP/PIK/0722/014     </t>
  </si>
  <si>
    <t xml:space="preserve">Circle One Juli PIK 2022                                                                                                                                                                                                                                       </t>
  </si>
  <si>
    <t xml:space="preserve">BOP/PIK/0722/021     </t>
  </si>
  <si>
    <t xml:space="preserve">BOP/PIK/0722/024     </t>
  </si>
  <si>
    <t xml:space="preserve">365 Juli PIK 2022                                                                                                                                                                                                                                              </t>
  </si>
  <si>
    <t xml:space="preserve">BOP/PIK/0722/025     </t>
  </si>
  <si>
    <t xml:space="preserve">Cloud Azure GP Juni 2022                                                                                                                                                                                                                                       </t>
  </si>
  <si>
    <t xml:space="preserve">BOP/PIK/0722/038     </t>
  </si>
  <si>
    <t xml:space="preserve">Neuviz Mei PIK 2022                                                                                                                                                                                                                                            </t>
  </si>
  <si>
    <t xml:space="preserve">BOP/PIK/0722/040     </t>
  </si>
  <si>
    <t xml:space="preserve">Neuviz Juni PIK 2022                                                                                                                                                                                                                                           </t>
  </si>
  <si>
    <t xml:space="preserve">BOP/PIK/0722/041     </t>
  </si>
  <si>
    <t xml:space="preserve">Neuviz Juli PIK 2022                                                                                                                                                                                                                                           </t>
  </si>
  <si>
    <t xml:space="preserve">OPR/PIK/0523/010     </t>
  </si>
  <si>
    <t xml:space="preserve">BOP/PIK/0723/003     </t>
  </si>
  <si>
    <t xml:space="preserve">365 AI PIK 2023 Maret                                                                                                                                                                                                                                          </t>
  </si>
  <si>
    <t xml:space="preserve">OPR/PIK/0423/013     </t>
  </si>
  <si>
    <t xml:space="preserve">BOP/PIK/0723/009     </t>
  </si>
  <si>
    <t xml:space="preserve">365 M1 PIK Periode 2023 sd 2024                                                                                                                                                                                                                                </t>
  </si>
  <si>
    <t xml:space="preserve">BOP/PIK/0723/039     </t>
  </si>
  <si>
    <t xml:space="preserve">Neuviz Agustus PIK 2023                                                                                                                                                                                                                                        </t>
  </si>
  <si>
    <t xml:space="preserve">BOP/PIK/0724/047     </t>
  </si>
  <si>
    <t xml:space="preserve">Circle One PIK Juni 2024                                                                                                                                                                                                                                       </t>
  </si>
  <si>
    <t xml:space="preserve">BOP/PIK/0724/048     </t>
  </si>
  <si>
    <t xml:space="preserve">Circle One PIK Juli 2024                                                                                                                                                                                                                                       </t>
  </si>
  <si>
    <t xml:space="preserve">SPK/PIK/0624/003     </t>
  </si>
  <si>
    <t xml:space="preserve">BOP/PIK/0724/051     </t>
  </si>
  <si>
    <t xml:space="preserve">Cloud Azure Mei 2024                                                                                                                                                                                                                                           </t>
  </si>
  <si>
    <t xml:space="preserve">BOP/PIK/0724/069     </t>
  </si>
  <si>
    <t xml:space="preserve">Cloud Azure Juni 2024                                                                                                                                                                                                                                          </t>
  </si>
  <si>
    <t xml:space="preserve">BOP/PIK/0725/006     </t>
  </si>
  <si>
    <t xml:space="preserve">Circle One PIK May 2025                                                                                                                                                                                                                                        </t>
  </si>
  <si>
    <t xml:space="preserve">BOP/PIK/0821/009     </t>
  </si>
  <si>
    <t xml:space="preserve">OPR/PIK/0421/018     </t>
  </si>
  <si>
    <t xml:space="preserve">BOP/PIK/0821/012     </t>
  </si>
  <si>
    <t xml:space="preserve">Installasi Circle One PIK                                                                                                                                                                                                                                      </t>
  </si>
  <si>
    <t xml:space="preserve">BOP/PIK/0821/013     </t>
  </si>
  <si>
    <t xml:space="preserve">Circle One Juni 2021                                                                                                                                                                                                                                           </t>
  </si>
  <si>
    <t xml:space="preserve">BOP/PIK/0821/014     </t>
  </si>
  <si>
    <t xml:space="preserve">032/MAP/CIP/04/20    </t>
  </si>
  <si>
    <t xml:space="preserve">BOP/PIK/0821/015     </t>
  </si>
  <si>
    <t xml:space="preserve">Instalasi Sonicboom Project                                                                                                                                                                                                                                    </t>
  </si>
  <si>
    <t xml:space="preserve">BOP/PIK/0821/021     </t>
  </si>
  <si>
    <t xml:space="preserve">BOP/PIK/0821/052     </t>
  </si>
  <si>
    <t xml:space="preserve">BOP/PIK/0822/011     </t>
  </si>
  <si>
    <t xml:space="preserve">Circle One Agustus PIK 2022                                                                                                                                                                                                                                    </t>
  </si>
  <si>
    <t xml:space="preserve">BOP/PIK/0822/012     </t>
  </si>
  <si>
    <t xml:space="preserve">Neuviz Agustus PIK 2022                                                                                                                                                                                                                                        </t>
  </si>
  <si>
    <t xml:space="preserve">BOP/PIK/0822/022     </t>
  </si>
  <si>
    <t xml:space="preserve">365 Agustus PIK 2022                                                                                                                                                                                                                                           </t>
  </si>
  <si>
    <t xml:space="preserve">BOP/PIK/0822/028     </t>
  </si>
  <si>
    <t xml:space="preserve">Cloud Azure GP Juli 2022                                                                                                                                                                                                                                       </t>
  </si>
  <si>
    <t xml:space="preserve">BOP/PIK/0823/006     </t>
  </si>
  <si>
    <t xml:space="preserve">Cloud Azure June 2023                                                                                                                                                                                                                                          </t>
  </si>
  <si>
    <t xml:space="preserve">BOP/PIK/0823/019     </t>
  </si>
  <si>
    <t xml:space="preserve">Neuviz Juni PIK 2023                                                                                                                                                                                                                                           </t>
  </si>
  <si>
    <t xml:space="preserve">BOP/PIK/0823/020     </t>
  </si>
  <si>
    <t xml:space="preserve">Neuviz Juli PIK 2023                                                                                                                                                                                                                                           </t>
  </si>
  <si>
    <t xml:space="preserve">BOP/PIK/0823/040     </t>
  </si>
  <si>
    <t xml:space="preserve">Cloud Azure July 2023                                                                                                                                                                                                                                          </t>
  </si>
  <si>
    <t xml:space="preserve">BOP/PIK/0823/042     </t>
  </si>
  <si>
    <t xml:space="preserve">BOP/PIK/0824/015     </t>
  </si>
  <si>
    <t xml:space="preserve">Circle One PIK Agustus 2024                                                                                                                                                                                                                                    </t>
  </si>
  <si>
    <t xml:space="preserve">SPK/PIK/0724/003     </t>
  </si>
  <si>
    <t xml:space="preserve">BOP/PIK/0824/076     </t>
  </si>
  <si>
    <t xml:space="preserve">Pembayaran Over Charge Azure GP Maret 2024                                                                                                                                                                                                                     </t>
  </si>
  <si>
    <t xml:space="preserve">SPK/PIK/0724/004     </t>
  </si>
  <si>
    <t xml:space="preserve">BOP/PIK/0824/077     </t>
  </si>
  <si>
    <t xml:space="preserve">Pembayaran Over Charge Azure GP April 2024                                                                                                                                                                                                                     </t>
  </si>
  <si>
    <t xml:space="preserve">BOP/PIK/0825/007     </t>
  </si>
  <si>
    <t xml:space="preserve">Azure GP April 2025                                                                                                                                                                                                                                            </t>
  </si>
  <si>
    <t xml:space="preserve">BOP/PIK/0825/008     </t>
  </si>
  <si>
    <t xml:space="preserve">Azure GP Mei 2025                                                                                                                                                                                                                                              </t>
  </si>
  <si>
    <t xml:space="preserve">OPR/PIK/0321/016     </t>
  </si>
  <si>
    <t xml:space="preserve">BOP/PIK/0921/005     </t>
  </si>
  <si>
    <t xml:space="preserve">Neuviz September 2020                                                                                                                                                                                                                                          </t>
  </si>
  <si>
    <t xml:space="preserve">BOP/PIK/0921/006     </t>
  </si>
  <si>
    <t xml:space="preserve">Neuviz Oktober 2020                                                                                                                                                                                                                                            </t>
  </si>
  <si>
    <t xml:space="preserve">BOP/PIK/0921/007     </t>
  </si>
  <si>
    <t xml:space="preserve">Neuviz November 2020                                                                                                                                                                                                                                           </t>
  </si>
  <si>
    <t xml:space="preserve">BOP/PIK/0921/008     </t>
  </si>
  <si>
    <t xml:space="preserve">Neuviz Desember 2020                                                                                                                                                                                                                                           </t>
  </si>
  <si>
    <t xml:space="preserve">BOP/PIK/0921/009     </t>
  </si>
  <si>
    <t xml:space="preserve">Neuviz Januari 2021                                                                                                                                                                                                                                            </t>
  </si>
  <si>
    <t xml:space="preserve">BOP/PIK/0921/010     </t>
  </si>
  <si>
    <t xml:space="preserve">Neuviz Februari 2021                                                                                                                                                                                                                                           </t>
  </si>
  <si>
    <t xml:space="preserve">BOP/PIK/0921/011     </t>
  </si>
  <si>
    <t xml:space="preserve">Neuviz Maret 2021                                                                                                                                                                                                                                              </t>
  </si>
  <si>
    <t xml:space="preserve">BOP/PIK/0921/012     </t>
  </si>
  <si>
    <t xml:space="preserve">Neuviz April 2021                                                                                                                                                                                                                                              </t>
  </si>
  <si>
    <t xml:space="preserve">BOP/PIK/0921/013     </t>
  </si>
  <si>
    <t xml:space="preserve">Neuviz Juni 2021                                                                                                                                                                                                                                               </t>
  </si>
  <si>
    <t xml:space="preserve">BOP/PIK/0921/014     </t>
  </si>
  <si>
    <t xml:space="preserve">Neuviz Mei 2021                                                                                                                                                                                                                                                </t>
  </si>
  <si>
    <t xml:space="preserve">BOP/PIK/0921/015     </t>
  </si>
  <si>
    <t xml:space="preserve">Neuviz Juli 2021                                                                                                                                                                                                                                               </t>
  </si>
  <si>
    <t xml:space="preserve">BOP/PIK/0921/016     </t>
  </si>
  <si>
    <t xml:space="preserve">Neuviz Agustus 2021                                                                                                                                                                                                                                            </t>
  </si>
  <si>
    <t xml:space="preserve">BOP/PIK/0921/021     </t>
  </si>
  <si>
    <t xml:space="preserve">BOP/PIK/0921/022     </t>
  </si>
  <si>
    <t xml:space="preserve">BOP/PIK/0921/023     </t>
  </si>
  <si>
    <t xml:space="preserve">BOP/PIK/0922/021     </t>
  </si>
  <si>
    <t xml:space="preserve">Circle One September PIK 2022                                                                                                                                                                                                                                  </t>
  </si>
  <si>
    <t xml:space="preserve">BOP/PIK/0922/038     </t>
  </si>
  <si>
    <t xml:space="preserve">365 September PIK 2022                                                                                                                                                                                                                                         </t>
  </si>
  <si>
    <t xml:space="preserve">BOP/PIK/0922/039     </t>
  </si>
  <si>
    <t xml:space="preserve">365 PIK Avenue Maret 2022                                                                                                                                                                                                                                      </t>
  </si>
  <si>
    <t xml:space="preserve">BOP/PIK/0922/040     </t>
  </si>
  <si>
    <t xml:space="preserve">365 Maret 2022 PIK Avenue                                                                                                                                                                                                                                      </t>
  </si>
  <si>
    <t xml:space="preserve">BOP/PIK/0924/030     </t>
  </si>
  <si>
    <t xml:space="preserve">Circle One PIK September 2024                                                                                                                                                                                                                                  </t>
  </si>
  <si>
    <t xml:space="preserve">SPK/PIK/0724/016     </t>
  </si>
  <si>
    <t xml:space="preserve">BOP/PIK/0924/055     </t>
  </si>
  <si>
    <t xml:space="preserve">Cloud Azure Juli 2024                                                                                                                                                                                                                                          </t>
  </si>
  <si>
    <t xml:space="preserve">BOP/PIK/0925/001     </t>
  </si>
  <si>
    <t xml:space="preserve">Iforte PIK Juli 2025                                                                                                                                                                                                                                           </t>
  </si>
  <si>
    <t xml:space="preserve">BOP/PIK/1021/014     </t>
  </si>
  <si>
    <t xml:space="preserve">BOP/PIK/1021/015     </t>
  </si>
  <si>
    <t xml:space="preserve">OPR/PIK/0821/001     </t>
  </si>
  <si>
    <t xml:space="preserve">BOP/PIK/1021/035     </t>
  </si>
  <si>
    <t xml:space="preserve">Sophos PIK Avenue                                                                                                                                                                                                                                              </t>
  </si>
  <si>
    <t xml:space="preserve">BOP/PIK/1022/009     </t>
  </si>
  <si>
    <t xml:space="preserve">Neuviz September PIK 2022                                                                                                                                                                                                                                      </t>
  </si>
  <si>
    <t xml:space="preserve">BOP/PIK/1022/013     </t>
  </si>
  <si>
    <t xml:space="preserve">Neuviz Oktober PIK 2022                                                                                                                                                                                                                                        </t>
  </si>
  <si>
    <t xml:space="preserve">BOP/PIK/1022/023     </t>
  </si>
  <si>
    <t xml:space="preserve">365 Oktober PIK 2022                                                                                                                                                                                                                                           </t>
  </si>
  <si>
    <t xml:space="preserve">BOP/PIK/1022/028     </t>
  </si>
  <si>
    <t xml:space="preserve">Cloud Azure GP Agustus 2022                                                                                                                                                                                                                                    </t>
  </si>
  <si>
    <t xml:space="preserve">BOP/PIK/1023/021     </t>
  </si>
  <si>
    <t xml:space="preserve">Cloud Azure Agustus 2023                                                                                                                                                                                                                                       </t>
  </si>
  <si>
    <t xml:space="preserve">BOP/PIK/1023/033     </t>
  </si>
  <si>
    <t xml:space="preserve">Circle One PIK Juni 2023                                                                                                                                                                                                                                       </t>
  </si>
  <si>
    <t xml:space="preserve">BOP/PIK/1023/035     </t>
  </si>
  <si>
    <t xml:space="preserve">Circle One PIK Juli 2023                                                                                                                                                                                                                                       </t>
  </si>
  <si>
    <t xml:space="preserve">BOP/PIK/1023/036     </t>
  </si>
  <si>
    <t xml:space="preserve">Circle One PIK Agustus 2023                                                                                                                                                                                                                                    </t>
  </si>
  <si>
    <t xml:space="preserve">BOP/PIK/1023/037     </t>
  </si>
  <si>
    <t xml:space="preserve">Circle One PIK September 2023                                                                                                                                                                                                                                  </t>
  </si>
  <si>
    <t xml:space="preserve">BOP/PIK/1023/038     </t>
  </si>
  <si>
    <t xml:space="preserve">Circle One PIK October 2023                                                                                                                                                                                                                                    </t>
  </si>
  <si>
    <t xml:space="preserve">SPK/PIK/0923/007     </t>
  </si>
  <si>
    <t xml:space="preserve">BOP/PIK/1023/039     </t>
  </si>
  <si>
    <t xml:space="preserve">Cloud Azure Oktober 2023                                                                                                                                                                                                                                       </t>
  </si>
  <si>
    <t xml:space="preserve">BOP/PIK/1023/053     </t>
  </si>
  <si>
    <t xml:space="preserve">Cloud Azure September 2023                                                                                                                                                                                                                                     </t>
  </si>
  <si>
    <t xml:space="preserve">BOP/PIK/1024/023     </t>
  </si>
  <si>
    <t xml:space="preserve">Cloud Azure Agustus 2024                                                                                                                                                                                                                                       </t>
  </si>
  <si>
    <t xml:space="preserve">BOP/PIK/1024/026     </t>
  </si>
  <si>
    <t xml:space="preserve">BOP/PIK/1024/041     </t>
  </si>
  <si>
    <t xml:space="preserve">Circle One PIK Oktober 2024                                                                                                                                                                                                                                    </t>
  </si>
  <si>
    <t xml:space="preserve">SPK/PIK/0724/001     </t>
  </si>
  <si>
    <t xml:space="preserve">BOP/PIK/1024/057     </t>
  </si>
  <si>
    <t xml:space="preserve">Sophos PIK Ave 2024                                                                                                                                                                                                                                            </t>
  </si>
  <si>
    <t xml:space="preserve">OPR/PIK/1021/006     </t>
  </si>
  <si>
    <t xml:space="preserve">BOP/PIK/1121/002     </t>
  </si>
  <si>
    <t xml:space="preserve">Cloud Azure GP Oktober 2021                                                                                                                                                                                                                                    </t>
  </si>
  <si>
    <t xml:space="preserve">BOP/PIK/1121/028     </t>
  </si>
  <si>
    <t xml:space="preserve">Neuviz Oktober 2021                                                                                                                                                                                                                                            </t>
  </si>
  <si>
    <t xml:space="preserve">BOP/PIK/1121/030     </t>
  </si>
  <si>
    <t xml:space="preserve">Neuviz November 2021                                                                                                                                                                                                                                           </t>
  </si>
  <si>
    <t xml:space="preserve">BOP/PIK/1121/038     </t>
  </si>
  <si>
    <t xml:space="preserve">365 oktober 2021                                                                                                                                                                                                                                               </t>
  </si>
  <si>
    <t xml:space="preserve">BOP/PIK/1122/002     </t>
  </si>
  <si>
    <t xml:space="preserve">Cirlce One Oktober PIK 2022                                                                                                                                                                                                                                    </t>
  </si>
  <si>
    <t xml:space="preserve">BOP/PIK/1122/003     </t>
  </si>
  <si>
    <t xml:space="preserve">Cloud Azure GP September 2022                                                                                                                                                                                                                                  </t>
  </si>
  <si>
    <t xml:space="preserve">OPR/PIK/0922/004     </t>
  </si>
  <si>
    <t xml:space="preserve">BOP/PIK/1122/012     </t>
  </si>
  <si>
    <t xml:space="preserve">SOPHOS PIK Avenue 2023                                                                                                                                                                                                                                         </t>
  </si>
  <si>
    <t xml:space="preserve">BOP/PIK/1122/014     </t>
  </si>
  <si>
    <t xml:space="preserve">Circle One November PIK 2022                                                                                                                                                                                                                                   </t>
  </si>
  <si>
    <t xml:space="preserve">BOP/PIK/1122/022     </t>
  </si>
  <si>
    <t xml:space="preserve">365 November PIK 2022                                                                                                                                                                                                                                          </t>
  </si>
  <si>
    <t xml:space="preserve">BOP/PIK/1122/027     </t>
  </si>
  <si>
    <t xml:space="preserve">OPR/PIK/0623/014     </t>
  </si>
  <si>
    <t xml:space="preserve">BOP/PIK/1123/014     </t>
  </si>
  <si>
    <t xml:space="preserve">BOP/PIK/1123/034     </t>
  </si>
  <si>
    <t xml:space="preserve">Circle One PIK November 2023                                                                                                                                                                                                                                   </t>
  </si>
  <si>
    <t xml:space="preserve">BOP/PIK/1123/035     </t>
  </si>
  <si>
    <t xml:space="preserve">BOP/PIK/1124/009     </t>
  </si>
  <si>
    <t xml:space="preserve">Iforte PIK Oktober 2024                                                                                                                                                                                                                                        </t>
  </si>
  <si>
    <t xml:space="preserve">BOP/PIK/1124/010     </t>
  </si>
  <si>
    <t xml:space="preserve">Circle One PIK November 2024                                                                                                                                                                                                                                   </t>
  </si>
  <si>
    <t xml:space="preserve">BOP/PIK/1124/023     </t>
  </si>
  <si>
    <t xml:space="preserve">Iforte PIK September 2024                                                                                                                                                                                                                                      </t>
  </si>
  <si>
    <t xml:space="preserve">BOP/PIK/1124/029     </t>
  </si>
  <si>
    <t xml:space="preserve">Azure GP September 2024                                                                                                                                                                                                                                        </t>
  </si>
  <si>
    <t xml:space="preserve">BOP/PIK/1221/016     </t>
  </si>
  <si>
    <t xml:space="preserve">Cloud Azure September 2021                                                                                                                                                                                                                                     </t>
  </si>
  <si>
    <t xml:space="preserve">OPR/PIK/0921/002     </t>
  </si>
  <si>
    <t xml:space="preserve">BOP/PIK/1221/017     </t>
  </si>
  <si>
    <t xml:space="preserve">Infrastruktur Internet BUMAME PIK Ke 2                                                                                                                                                                                                                         </t>
  </si>
  <si>
    <t xml:space="preserve">BOP/PIK/1221/023     </t>
  </si>
  <si>
    <t xml:space="preserve">BOP/PIK/1221/024     </t>
  </si>
  <si>
    <t xml:space="preserve">Cloud Azure GP November 2021                                                                                                                                                                                                                                   </t>
  </si>
  <si>
    <t xml:space="preserve">BOP/PIK/1221/025     </t>
  </si>
  <si>
    <t xml:space="preserve">BOP/PIK/1221/031     </t>
  </si>
  <si>
    <t xml:space="preserve">Circle One Desember 2021                                                                                                                                                                                                                                       </t>
  </si>
  <si>
    <t xml:space="preserve">BOP/PIK/1221/033     </t>
  </si>
  <si>
    <t xml:space="preserve">Circle One Oktober PIK 2021                                                                                                                                                                                                                                    </t>
  </si>
  <si>
    <t xml:space="preserve">BOP/PIK/1221/034     </t>
  </si>
  <si>
    <t xml:space="preserve">Circle One November PIK 2021                                                                                                                                                                                                                                   </t>
  </si>
  <si>
    <t xml:space="preserve">BOP/PIK/1221/035     </t>
  </si>
  <si>
    <t xml:space="preserve">BOP/PIK/1221/036     </t>
  </si>
  <si>
    <t xml:space="preserve">365 November PIK 2021                                                                                                                                                                                                                                          </t>
  </si>
  <si>
    <t xml:space="preserve">BOP/PIK/1221/038     </t>
  </si>
  <si>
    <t xml:space="preserve">BOP/PIK/1222/001     </t>
  </si>
  <si>
    <t xml:space="preserve">Cloud Azure GP November 2022                                                                                                                                                                                                                                   </t>
  </si>
  <si>
    <t xml:space="preserve">BOP/PIK/1222/004     </t>
  </si>
  <si>
    <t xml:space="preserve">Cloud Azure GP Oktober 2022                                                                                                                                                                                                                                    </t>
  </si>
  <si>
    <t xml:space="preserve">BOP/PIK/1222/009     </t>
  </si>
  <si>
    <t xml:space="preserve">365 Desember PIK 2022                                                                                                                                                                                                                                          </t>
  </si>
  <si>
    <t xml:space="preserve">BOP/PIK/1222/037     </t>
  </si>
  <si>
    <t xml:space="preserve">SPK/PIK/1023/003     </t>
  </si>
  <si>
    <t xml:space="preserve">BOP/PIK/1223/011     </t>
  </si>
  <si>
    <t xml:space="preserve">Kaspersky PIK 2023                                                                                                                                                                                                                                             </t>
  </si>
  <si>
    <t xml:space="preserve">BOP/PIK/1223/032     </t>
  </si>
  <si>
    <t xml:space="preserve">Cloud Azure November 2023                                                                                                                                                                                                                                      </t>
  </si>
  <si>
    <t xml:space="preserve">BOP/PIK/1224/011     </t>
  </si>
  <si>
    <t xml:space="preserve">Circle One PIK December 2024                                                                                                                                                                                                                                   </t>
  </si>
  <si>
    <t xml:space="preserve">BOP/PIK/1224/013     </t>
  </si>
  <si>
    <t xml:space="preserve">Iforte PIK December 2024                                                                                                                                                                                                                                       </t>
  </si>
  <si>
    <t xml:space="preserve">BOP/PIK/1224/044     </t>
  </si>
  <si>
    <t xml:space="preserve">Iforte PIK November 2024                                                                                                                                                                                                                                       </t>
  </si>
  <si>
    <t xml:space="preserve">BOP/PIK/1224/055     </t>
  </si>
  <si>
    <t xml:space="preserve">Azure GP Oktober 2024                                                                                                                                                                                                                                          </t>
  </si>
  <si>
    <t xml:space="preserve">BOP/PIK/1224/056     </t>
  </si>
  <si>
    <t xml:space="preserve">Azure GP November 2024                                                                                                                                                                                                                                         </t>
  </si>
  <si>
    <t xml:space="preserve">OPR/SHQ/1124/001     </t>
  </si>
  <si>
    <t xml:space="preserve">BOP/SHQ/0225/001     </t>
  </si>
  <si>
    <t xml:space="preserve">Service Alfatech FLIX - Desember 2024                                                                                                                                                                                                                          </t>
  </si>
  <si>
    <t xml:space="preserve">BOP/SHQ/0225/002     </t>
  </si>
  <si>
    <t xml:space="preserve">Service Alfatech FLIX - Januari 2025                                                                                                                                                                                                                           </t>
  </si>
  <si>
    <t xml:space="preserve">OPR/SHQ/1124/002     </t>
  </si>
  <si>
    <t xml:space="preserve">BOP/SHQ/0225/003     </t>
  </si>
  <si>
    <t xml:space="preserve">Service Mitra Satu FLIX - Desember 2024                                                                                                                                                                                                                        </t>
  </si>
  <si>
    <t xml:space="preserve">BOP/SHQ/0225/004     </t>
  </si>
  <si>
    <t xml:space="preserve">Service Mitra Satu FLIX - Januari 2025                                                                                                                                                                                                                         </t>
  </si>
  <si>
    <t xml:space="preserve">BOP/SHQ/0525/001     </t>
  </si>
  <si>
    <t xml:space="preserve">Service Mitra Satu SAM - Februari 2025                                                                                                                                                                                                                         </t>
  </si>
  <si>
    <t xml:space="preserve">BOP/SHQ/0525/002     </t>
  </si>
  <si>
    <t xml:space="preserve">Service Mitra Satu SAM - Maret 2025                                                                                                                                                                                                                            </t>
  </si>
  <si>
    <t xml:space="preserve">BOP/SHQ/0525/003     </t>
  </si>
  <si>
    <t xml:space="preserve">Service Mitra Satu FLIX - April 2025                                                                                                                                                                                                                           </t>
  </si>
  <si>
    <t xml:space="preserve">BOP/SHQ/0525/004     </t>
  </si>
  <si>
    <t xml:space="preserve">Service Alfatech FLIX - Februari 2025                                                                                                                                                                                                                          </t>
  </si>
  <si>
    <t xml:space="preserve">BOP/SHQ/0525/005     </t>
  </si>
  <si>
    <t xml:space="preserve">Service Alfatech FLIX - Maret 2025                                                                                                                                                                                                                             </t>
  </si>
  <si>
    <t xml:space="preserve">BOP/SHQ/0525/006     </t>
  </si>
  <si>
    <t xml:space="preserve">Service Alfatech FLIX - April 2025                                                                                                                                                                                                                             </t>
  </si>
  <si>
    <t xml:space="preserve">BOP/SHQ/0725/002     </t>
  </si>
  <si>
    <t xml:space="preserve">Service Alfatech FLIX - May 2025                                                                                                                                                                                                                               </t>
  </si>
  <si>
    <t xml:space="preserve">BOP/SHQ/0725/003     </t>
  </si>
  <si>
    <t xml:space="preserve">Service Alfatech FLIX - June 2025                                                                                                                                                                                                                              </t>
  </si>
  <si>
    <t xml:space="preserve">BOP/SHQ/0725/004     </t>
  </si>
  <si>
    <t xml:space="preserve">Service Alfatech FLIX - July 2025                                                                                                                                                                                                                              </t>
  </si>
  <si>
    <t xml:space="preserve">OPR/SHQ/0425/002     </t>
  </si>
  <si>
    <t xml:space="preserve">BOP/SHQ/0825/007     </t>
  </si>
  <si>
    <t xml:space="preserve">Office 365 FHQ 4 Standard 26 Basic                                                                                                                                                                                                                             </t>
  </si>
  <si>
    <t>PRO/FCC/0625/021</t>
  </si>
  <si>
    <t>SPK/GGP/0625/018</t>
  </si>
  <si>
    <t>SPK/HUB/0624/010</t>
  </si>
  <si>
    <t>SPK/ASR/1023/005</t>
  </si>
  <si>
    <t>PR/MOI/0625/018</t>
  </si>
  <si>
    <t>Total Budget</t>
  </si>
  <si>
    <t>Realisasi</t>
  </si>
  <si>
    <t>target s/d aug25</t>
  </si>
  <si>
    <t>Persentase</t>
  </si>
  <si>
    <t>no</t>
  </si>
  <si>
    <t>keperluan</t>
  </si>
  <si>
    <t>budget</t>
  </si>
  <si>
    <t>wpr 1</t>
  </si>
  <si>
    <t>nilai</t>
  </si>
  <si>
    <t xml:space="preserve">wpr2 </t>
  </si>
  <si>
    <t>wpr 3</t>
  </si>
  <si>
    <t>sisa budget</t>
  </si>
  <si>
    <t>abc</t>
  </si>
  <si>
    <t>a12</t>
  </si>
  <si>
    <t>def</t>
  </si>
  <si>
    <t>b12</t>
  </si>
  <si>
    <t>ghi</t>
  </si>
  <si>
    <t>c12</t>
  </si>
  <si>
    <t>power BI</t>
  </si>
  <si>
    <t>service</t>
  </si>
  <si>
    <t>Keperluan</t>
  </si>
  <si>
    <t>wpr</t>
  </si>
  <si>
    <t>Power BI</t>
  </si>
  <si>
    <t>Service</t>
  </si>
  <si>
    <t>NO</t>
  </si>
  <si>
    <t>tgl submit</t>
  </si>
  <si>
    <t>bapp1</t>
  </si>
  <si>
    <t>bapp2</t>
  </si>
  <si>
    <t>bapp3</t>
  </si>
  <si>
    <t>bapp4</t>
  </si>
  <si>
    <t>bapp5</t>
  </si>
  <si>
    <t>bapp6</t>
  </si>
  <si>
    <t>bapp7</t>
  </si>
  <si>
    <t>bapp8</t>
  </si>
  <si>
    <t>bapp9</t>
  </si>
  <si>
    <t>bapp10</t>
  </si>
  <si>
    <t>bapp11</t>
  </si>
  <si>
    <t>bapp12</t>
  </si>
  <si>
    <t>aaa</t>
  </si>
  <si>
    <t>bbb</t>
  </si>
  <si>
    <t>ccc</t>
  </si>
  <si>
    <t>ddd</t>
  </si>
  <si>
    <t>eee</t>
  </si>
  <si>
    <t>fff</t>
  </si>
  <si>
    <t>ggg</t>
  </si>
  <si>
    <t>hhh</t>
  </si>
  <si>
    <t>iii</t>
  </si>
  <si>
    <t>jjj</t>
  </si>
  <si>
    <t>kkk</t>
  </si>
  <si>
    <t>lll</t>
  </si>
  <si>
    <t>STT PAYMENT</t>
  </si>
  <si>
    <t>SERVICE</t>
  </si>
  <si>
    <t>maintenance &amp; service</t>
  </si>
  <si>
    <t>ADA/BELUM ADA</t>
  </si>
  <si>
    <t>ADA/TENDER</t>
  </si>
  <si>
    <t>AAA</t>
  </si>
  <si>
    <t>RFQ/RCP/KOMITE/DONE</t>
  </si>
  <si>
    <t>INV12234</t>
  </si>
  <si>
    <t>PAID/UNPAID</t>
  </si>
  <si>
    <t>BBB</t>
  </si>
  <si>
    <t>lisensi</t>
  </si>
  <si>
    <t>SISA BUDGET (dikurangi realisasi)</t>
  </si>
  <si>
    <t>BAPP/RCV-1</t>
  </si>
  <si>
    <t>BAPP/RCV-2</t>
  </si>
  <si>
    <t>BAPP/RCV-3</t>
  </si>
  <si>
    <t>KOMINDO</t>
  </si>
  <si>
    <t>NVC/001/01/2025</t>
  </si>
  <si>
    <t>NVC/001/02/2025</t>
  </si>
  <si>
    <t>NVC/001/03/2025</t>
  </si>
  <si>
    <t>ON GOING</t>
  </si>
  <si>
    <t>BOP/ASR/0225/001</t>
  </si>
  <si>
    <t>RCV/ASR/0525/001</t>
  </si>
  <si>
    <t>Budget WPR</t>
  </si>
  <si>
    <t>tgl receive</t>
  </si>
  <si>
    <t>no receive</t>
  </si>
  <si>
    <t>Service Printer EPSON L5290 SN 5654</t>
  </si>
  <si>
    <t>0147/ADV/TAR/0925</t>
  </si>
  <si>
    <t>SPK/MOI/0725/0008</t>
  </si>
  <si>
    <t>Circle One Juli 2025 MOI</t>
  </si>
  <si>
    <t>Vnet 100 Mbps MOI Agustus 2025</t>
  </si>
  <si>
    <t>BOP/MOI/0925/022</t>
  </si>
  <si>
    <t>BOP/MOI/0925/027</t>
  </si>
  <si>
    <t>BOP/MOI/0925/028</t>
  </si>
  <si>
    <t>BOP/MOI/0925/029</t>
  </si>
  <si>
    <t>064/BAPP-CIP/0925</t>
  </si>
  <si>
    <t>068/BAPP-CIP/0925</t>
  </si>
  <si>
    <t>POP/SGGP/0525/004</t>
  </si>
  <si>
    <t>PKO/TAR/2508/0026</t>
  </si>
  <si>
    <t>TEKNOLOGI OPTIMAL PRIMA, PT</t>
  </si>
  <si>
    <t>069/BAPP-CIP/0925</t>
  </si>
  <si>
    <t>BAMMS Juli sd Okt 2025</t>
  </si>
  <si>
    <t>wait apprv pak wanji</t>
  </si>
  <si>
    <t>ba sudah full sign, tidak bisa cek proses di gp, akun gp tidak bisa masuk, wilson cuti</t>
  </si>
  <si>
    <t>Mesin Fotocopy Juli 2025 Hublife</t>
  </si>
  <si>
    <t>SPK/HUB/0725/002</t>
  </si>
  <si>
    <t>wait appv pak jo</t>
  </si>
  <si>
    <t>SPK/GGP/0725/007</t>
  </si>
  <si>
    <t>Mesin Fotocopy Juni 2025 GGP</t>
  </si>
  <si>
    <t>Mesin Fotocopy Juli 2025</t>
  </si>
  <si>
    <t>Mesin Fotocopy Agustus 2025</t>
  </si>
  <si>
    <t>Azure GP Juli 2025</t>
  </si>
  <si>
    <t>year</t>
  </si>
  <si>
    <t>BCI/PIK/0925/045</t>
  </si>
  <si>
    <t>wait appv pak wanji</t>
  </si>
  <si>
    <t>Renewal Domain Ashta.co.id</t>
  </si>
  <si>
    <t>EXP/ASR/1025/001</t>
  </si>
  <si>
    <t>tanya sisil kapan spk nya jadi</t>
  </si>
  <si>
    <t>iom penunjukan belum di sign pak ak, perlu approval audit dari pak sy dulu</t>
  </si>
  <si>
    <t>status po sudah created, fup spk nya</t>
  </si>
  <si>
    <t>proses pembuatan spk</t>
  </si>
  <si>
    <t>status di gp po sudah created, perlu fup untuk tanya spk nya</t>
  </si>
  <si>
    <t>Kontrak Internet Orion</t>
  </si>
  <si>
    <t>proses rcp</t>
  </si>
  <si>
    <t>spk nya harus ditanyakan ke purchasing</t>
  </si>
  <si>
    <t>REJECTED</t>
  </si>
  <si>
    <t>menunggu audit pak sy, wpr di reject pak ricky darius (back to akun gp admin)</t>
  </si>
  <si>
    <t>perlu ditanyakan ke purchasing mengenai spk nya</t>
  </si>
  <si>
    <t>perlu kirim dokumen : invoice, copy cr &amp; budget nya</t>
  </si>
  <si>
    <t>Kontrak Jasa Service Device IT</t>
  </si>
  <si>
    <t>WPR/TAR/2510/0428</t>
  </si>
  <si>
    <t>r</t>
  </si>
  <si>
    <t>tunggu kode ite,</t>
  </si>
  <si>
    <t>Pengadaan Dongle USB Wifi</t>
  </si>
  <si>
    <t>0157/ADV/TAR/1025</t>
  </si>
  <si>
    <t>Frans</t>
  </si>
  <si>
    <t>tunggu ba di sign user</t>
  </si>
  <si>
    <t>PR/MOI/1025/014</t>
  </si>
  <si>
    <t>Sketchup PRO Landscape</t>
  </si>
  <si>
    <t>proses approval gp</t>
  </si>
  <si>
    <t>BOP/HUB/0625/022</t>
  </si>
  <si>
    <t>BOP/HUB/1025/008</t>
  </si>
  <si>
    <t xml:space="preserve">PR/ASH/0725/025      </t>
  </si>
  <si>
    <t xml:space="preserve">PR/ASH/0725/030      </t>
  </si>
  <si>
    <t xml:space="preserve">IT-038                         </t>
  </si>
  <si>
    <t xml:space="preserve">LICENSE AUTOCAD LT                                                                                   </t>
  </si>
  <si>
    <t xml:space="preserve">POP/ASH/0825/007 </t>
  </si>
  <si>
    <t>14SSI001</t>
  </si>
  <si>
    <t>SARANA SOLUSINDO INFORMATIKA, PT</t>
  </si>
  <si>
    <t xml:space="preserve">PR/ASH/0725/031      </t>
  </si>
  <si>
    <t xml:space="preserve">SPK/ASH/0925/004 </t>
  </si>
  <si>
    <t xml:space="preserve">PR/ASH/0725/032      </t>
  </si>
  <si>
    <t xml:space="preserve">SPK/ASH/0925/002 </t>
  </si>
  <si>
    <t xml:space="preserve">PR/ASH/0725/033      </t>
  </si>
  <si>
    <t xml:space="preserve">APC REPLACEMENT BATTERY CARTRIDGE RBC157 #157 FOR UPS APC SMC1500I-2UC                               </t>
  </si>
  <si>
    <t xml:space="preserve">APC REPLACEMENT BATTERY APCRBC151 #151 FOR UPS APC SMC3000RMI2U                                      </t>
  </si>
  <si>
    <t xml:space="preserve">SMART UPS SCHNEIDER ELECTRIC APC LCD 230V SMC1000I-2U BLACK 1000VA                                   </t>
  </si>
  <si>
    <t xml:space="preserve">PRO/FCC/0725/006     </t>
  </si>
  <si>
    <t xml:space="preserve">OPR/FCC/1025/003 </t>
  </si>
  <si>
    <t>001ISI</t>
  </si>
  <si>
    <t>PT. IFORTE SOLUSI INFOTEK</t>
  </si>
  <si>
    <t xml:space="preserve">PRO/FCC/0825/004     </t>
  </si>
  <si>
    <t xml:space="preserve">OPR/SHQ/0825/001 </t>
  </si>
  <si>
    <t xml:space="preserve">SPK/GGP/0725/007 </t>
  </si>
  <si>
    <t>43RDN001</t>
  </si>
  <si>
    <t>RDN ARTHA GRAFIKA, PT</t>
  </si>
  <si>
    <t xml:space="preserve">PRP/GGP/0725/679     </t>
  </si>
  <si>
    <t xml:space="preserve">POP/GGP/0825/015 </t>
  </si>
  <si>
    <t xml:space="preserve">PRP/GGP/0725/681     </t>
  </si>
  <si>
    <t xml:space="preserve">SPK/GGP/0925/006 </t>
  </si>
  <si>
    <t xml:space="preserve">PRP/GGP/0725/683     </t>
  </si>
  <si>
    <t xml:space="preserve">SPK/GGP/0925/005 </t>
  </si>
  <si>
    <t xml:space="preserve">PRP/GGP/0725/687     </t>
  </si>
  <si>
    <t xml:space="preserve">EQP-099                        </t>
  </si>
  <si>
    <t xml:space="preserve">EQP-100                        </t>
  </si>
  <si>
    <t xml:space="preserve">APC REPLACEMENT BATTERY CARTRIDGE RBC24#24 For UPS APC SUA1500RM12U                                  </t>
  </si>
  <si>
    <t xml:space="preserve">SMART UPS SCHNEIDER ELECTRIC APC SMC1500IC SMART UPS WITH SMART CONNECT PORT                         </t>
  </si>
  <si>
    <t xml:space="preserve">SPK/HUB/0725/002 </t>
  </si>
  <si>
    <t xml:space="preserve">PR/HUB/0725/012      </t>
  </si>
  <si>
    <t xml:space="preserve">POP/HUB/0825/005 </t>
  </si>
  <si>
    <t xml:space="preserve">PR/HUB/0725/013      </t>
  </si>
  <si>
    <t xml:space="preserve">SPK/HUB/0925/003 </t>
  </si>
  <si>
    <t xml:space="preserve">PR/HUB/0725/014      </t>
  </si>
  <si>
    <t xml:space="preserve">SPK/HUB/0925/001 </t>
  </si>
  <si>
    <t xml:space="preserve">PR/HUB/0725/017      </t>
  </si>
  <si>
    <t xml:space="preserve">EQP-103                        </t>
  </si>
  <si>
    <t xml:space="preserve">EQP-104                        </t>
  </si>
  <si>
    <t xml:space="preserve">SPK/ASR/0725/002 </t>
  </si>
  <si>
    <t xml:space="preserve">SPK/ASR/0725/001 </t>
  </si>
  <si>
    <t>40CEKAT001</t>
  </si>
  <si>
    <t>TEKNOLOGI CEKAT INDONESIA, PT</t>
  </si>
  <si>
    <t xml:space="preserve">SPK/ASR/0925/002 </t>
  </si>
  <si>
    <t xml:space="preserve">POP/ASR/0825/001 </t>
  </si>
  <si>
    <t xml:space="preserve">PR/ASR/0725/004      </t>
  </si>
  <si>
    <t xml:space="preserve">PR/ASR/0725/006      </t>
  </si>
  <si>
    <t xml:space="preserve">IT-066                         </t>
  </si>
  <si>
    <t xml:space="preserve">POP/ASR/0825/002 </t>
  </si>
  <si>
    <t xml:space="preserve">PR/ASR/0725/009      </t>
  </si>
  <si>
    <t xml:space="preserve">SPK/ASR/0925/001 </t>
  </si>
  <si>
    <t xml:space="preserve">PR/ASR/0725/010      </t>
  </si>
  <si>
    <t xml:space="preserve">APPLE MACBOOK AIR M4 UK. 13" GREY RAM 16 GB PENYIMPANAN 512 GB                                       </t>
  </si>
  <si>
    <t xml:space="preserve">POP/ASR/0925/001 </t>
  </si>
  <si>
    <t>14DAT001</t>
  </si>
  <si>
    <t>DATA CITRA MANDIRI, PT</t>
  </si>
  <si>
    <t xml:space="preserve">PR/ASR/0725/011      </t>
  </si>
  <si>
    <t xml:space="preserve">SMART UPS SCHNEIDER ELECTRIC APC C LINE INTERACTIVE SMC3000RMI2U                                     </t>
  </si>
  <si>
    <t xml:space="preserve">PR/ASR/0725/012      </t>
  </si>
  <si>
    <t>OPR/MJK/1025/0283</t>
  </si>
  <si>
    <t xml:space="preserve">PR/MNJ/0825/002      </t>
  </si>
  <si>
    <t xml:space="preserve">SPK/PJP/0725/044 </t>
  </si>
  <si>
    <t xml:space="preserve">PR/PJP/0925/026      </t>
  </si>
  <si>
    <t xml:space="preserve">EQP-022                        </t>
  </si>
  <si>
    <t xml:space="preserve">LAPTOP i5 LATEST GEN RAM 16GB NVME 512GB WIN 11 PRO UK. 14"                                          </t>
  </si>
  <si>
    <t xml:space="preserve">EQP-023                        </t>
  </si>
  <si>
    <t xml:space="preserve">LAPTOP i7 / ULTRA 7 LATEST GEN RAM 16GB NVME 512GB Win 11 PRO UK. 14"                                </t>
  </si>
  <si>
    <t xml:space="preserve">EQP-024                        </t>
  </si>
  <si>
    <t xml:space="preserve">LAPTOP M4 CHIP CPU 10 CORE GPU 10 CORE RAM 16GB NVME 512GB                                           </t>
  </si>
  <si>
    <t xml:space="preserve">EQP-025                        </t>
  </si>
  <si>
    <t xml:space="preserve">PC - i5 LATEST GEN RAM 16GB NVME 512GB WIN 11 PRO                                                    </t>
  </si>
  <si>
    <t>MNJ OPR</t>
  </si>
  <si>
    <t xml:space="preserve">PR/MNJ/1025/007      </t>
  </si>
  <si>
    <t>SPK/MOI/0725/0005</t>
  </si>
  <si>
    <t xml:space="preserve">PR/MOI/0725/024      </t>
  </si>
  <si>
    <t xml:space="preserve">IT-033                         </t>
  </si>
  <si>
    <t xml:space="preserve">POP/MOI/0825/009 </t>
  </si>
  <si>
    <t xml:space="preserve">PR/MOI/0725/031      </t>
  </si>
  <si>
    <t xml:space="preserve">EQP-108                        </t>
  </si>
  <si>
    <t xml:space="preserve">SMART UPS SCHNEIDER ELECTRIC APC C LCD 230V SMC1000I-2U BLACK 1000VA                                 </t>
  </si>
  <si>
    <t xml:space="preserve">EQP-109                        </t>
  </si>
  <si>
    <t xml:space="preserve">WALL MOUNTING RACK INDORACK WIR4504S 19" SINGLE GLASS DOOR                                           </t>
  </si>
  <si>
    <t xml:space="preserve">TERALIS RAK BESI                                                                                     </t>
  </si>
  <si>
    <t xml:space="preserve">PR/MOI/1025/014      </t>
  </si>
  <si>
    <t xml:space="preserve">LICENSE SKETCHUP PRO                                                                                 </t>
  </si>
  <si>
    <t xml:space="preserve">SPK/PIK/0725/008 </t>
  </si>
  <si>
    <t xml:space="preserve">SPK/PIK/0725/010 </t>
  </si>
  <si>
    <t xml:space="preserve">PRP/PIK/0725/015     </t>
  </si>
  <si>
    <t xml:space="preserve">POP/PIK/0825/009 </t>
  </si>
  <si>
    <t xml:space="preserve">PRP/PIK/0725/016     </t>
  </si>
  <si>
    <t xml:space="preserve">SPK/PIK/0925/006 </t>
  </si>
  <si>
    <t xml:space="preserve">PRP/PIK/0725/017     </t>
  </si>
  <si>
    <t xml:space="preserve">SPK/PIK/0925/003 </t>
  </si>
  <si>
    <t xml:space="preserve">PRP/PIK/0725/022     </t>
  </si>
  <si>
    <t xml:space="preserve">EQP-210                        </t>
  </si>
  <si>
    <t xml:space="preserve">SMART UPS SCHNEIDER ELECTRIC APC SMC1000IC                                                           </t>
  </si>
  <si>
    <t>POR/TAR/0825/0014</t>
  </si>
  <si>
    <t>HAR-018</t>
  </si>
  <si>
    <t xml:space="preserve">WPR/TAR/2507/0320    </t>
  </si>
  <si>
    <t xml:space="preserve">WPR/TAR/2510/0428    </t>
  </si>
  <si>
    <t xml:space="preserve">Perbaikan AC                                                                                                                                                                                                                                                   </t>
  </si>
  <si>
    <t>Service Alfatech MAP - Mei 2025</t>
  </si>
  <si>
    <t>Service Alfatech MAP - Juni 2025</t>
  </si>
  <si>
    <t>Service Alfatech MAP - Juli 2025</t>
  </si>
  <si>
    <t>Service Alfatech MAP - Agustus 2025</t>
  </si>
  <si>
    <t>Service Alfatech MAP - September 2025</t>
  </si>
  <si>
    <t>Service Mitra Satu MAP - Mei 2025</t>
  </si>
  <si>
    <t>Service Mitra Satu MAP - Juni 2025</t>
  </si>
  <si>
    <t>Service Mitra Satu MAP - Juli 2025</t>
  </si>
  <si>
    <t>Service Mitra Satu MAP - Agustus 2025</t>
  </si>
  <si>
    <t>Service Mitra Satu MAP - September 2025</t>
  </si>
  <si>
    <t>BOP/PIK/1025/022</t>
  </si>
  <si>
    <t>BOP/PIK/1025/023</t>
  </si>
  <si>
    <t>BOP/PIK/1025/024</t>
  </si>
  <si>
    <t>BOP/PIK/1025/025</t>
  </si>
  <si>
    <t>BOP/PIK/1025/026</t>
  </si>
  <si>
    <t>BOP/PIK/1025/027</t>
  </si>
  <si>
    <t>BOP/PIK/1025/028</t>
  </si>
  <si>
    <t>BOP/PIK/1025/029</t>
  </si>
  <si>
    <t>BOP/PIK/1025/030</t>
  </si>
  <si>
    <t>BOP/PIK/1025/031</t>
  </si>
  <si>
    <t>Mesin Fotocopy May 2025 PIK</t>
  </si>
  <si>
    <t>BOP/PIK/0625/044</t>
  </si>
  <si>
    <t>Mesin Fotocopy Juni 2025 PIK</t>
  </si>
  <si>
    <t>Mesin Fotocopy Juli 2025 PIK</t>
  </si>
  <si>
    <t>Mesin Fotocopy Agustus 2025 PIK</t>
  </si>
  <si>
    <t>menunggu pembayaran</t>
  </si>
  <si>
    <t>BOP/HUB/1025/017</t>
  </si>
  <si>
    <t>BOP/GGP/1025/016</t>
  </si>
  <si>
    <t>BOP/GGP/1025/017</t>
  </si>
  <si>
    <t>BOP/GGP/1025/018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</si>
</sst>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0_-;\-* #,##0_-;_-* &quot;-&quot;_-;_-@_-"/>
    <numFmt numFmtId="44" formatCode="_-&quot;Rp&quot;* #,##0.00_-;\-&quot;Rp&quot;* #,##0.00_-;_-&quot;Rp&quot;* &quot;-&quot;??_-;_-@_-"/>
    <numFmt numFmtId="164" formatCode="_(* #,##0_);_(* \(#,##0\);_(* &quot;-&quot;_);_(@_)"/>
    <numFmt numFmtId="165" formatCode="_(* #,##0.00_);_(* \(#,##0.00\);_(* &quot;-&quot;??_);_(@_)"/>
    <numFmt numFmtId="166" formatCode="_-&quot;Rp&quot;* #,##0_-;\-&quot;Rp&quot;* #,##0_-;_-&quot;Rp&quot;* &quot;-&quot;??_-;_-@_-"/>
    <numFmt numFmtId="167" formatCode="&quot;Rp&quot;#,##0"/>
    <numFmt numFmtId="168" formatCode="_(* #,##0_);_(* \(#,##0\);_(* &quot;-&quot;??_);_(@_)"/>
    <numFmt numFmtId="169" formatCode="[$-409]d\-mmm\-yy;@"/>
    <numFmt numFmtId="170" formatCode="[$-13809]d\ mmm\ yyyy;@"/>
  </numFmts>
  <fonts count="31" x14ac:knownFonts="1">
    <font>
      <sz val="11"/>
      <color theme="1"/>
      <name val="Aptos Narrow"/>
      <family val="2"/>
      <scheme val="minor"/>
    </font>
    <font>
      <b/>
      <sz val="12"/>
      <color rgb="FFFFFFFF"/>
      <name val="Calibri"/>
      <family val="2"/>
    </font>
    <font>
      <b/>
      <sz val="12"/>
      <color rgb="FF000000"/>
      <name val="Calibri"/>
      <family val="2"/>
    </font>
    <font>
      <sz val="12"/>
      <color theme="1"/>
      <name val="Calibri"/>
      <family val="2"/>
    </font>
    <font>
      <sz val="12"/>
      <color rgb="FF000000"/>
      <name val="Calibri"/>
      <family val="2"/>
    </font>
    <font>
      <sz val="12"/>
      <color rgb="FF006100"/>
      <name val="Calibri"/>
      <family val="2"/>
    </font>
    <font>
      <sz val="12"/>
      <name val="Calibri"/>
      <family val="2"/>
    </font>
    <font>
      <sz val="12"/>
      <color rgb="FF9C0006"/>
      <name val="Calibri"/>
      <family val="2"/>
    </font>
    <font>
      <b/>
      <i/>
      <sz val="12"/>
      <color rgb="FF000000"/>
      <name val="Calibri"/>
      <family val="2"/>
    </font>
    <font>
      <b/>
      <sz val="12"/>
      <name val="Calibri"/>
      <family val="2"/>
    </font>
    <font>
      <sz val="8"/>
      <name val="Aptos Narrow"/>
      <family val="2"/>
      <scheme val="minor"/>
    </font>
    <font>
      <sz val="11"/>
      <color theme="1"/>
      <name val="Calibri"/>
      <family val="2"/>
    </font>
    <font>
      <sz val="11"/>
      <color rgb="FF000000"/>
      <name val="Calibri"/>
      <family val="2"/>
    </font>
    <font>
      <b/>
      <sz val="20"/>
      <color theme="1"/>
      <name val="Calibri"/>
      <family val="2"/>
    </font>
    <font>
      <sz val="11"/>
      <color theme="1"/>
      <name val="Aptos Narrow"/>
      <family val="2"/>
      <scheme val="minor"/>
    </font>
    <font>
      <sz val="9"/>
      <color theme="1"/>
      <name val="Aptos Narrow"/>
      <family val="2"/>
      <scheme val="minor"/>
    </font>
    <font>
      <sz val="10"/>
      <color theme="1"/>
      <name val="Calibri"/>
      <family val="2"/>
    </font>
    <font>
      <sz val="9"/>
      <color indexed="81"/>
      <name val="Tahoma"/>
      <family val="2"/>
    </font>
    <font>
      <b/>
      <sz val="9"/>
      <color indexed="81"/>
      <name val="Tahoma"/>
      <family val="2"/>
    </font>
    <font>
      <b/>
      <sz val="11"/>
      <color theme="1"/>
      <name val="Aptos Narrow"/>
      <family val="2"/>
      <scheme val="minor"/>
    </font>
    <font>
      <sz val="11"/>
      <color theme="1"/>
      <name val="Calibri"/>
      <family val="2"/>
    </font>
    <font>
      <i/>
      <sz val="11"/>
      <color rgb="FFFF0000"/>
      <name val="Calibri"/>
      <family val="2"/>
    </font>
    <font>
      <b/>
      <sz val="11"/>
      <color theme="1"/>
      <name val="Calibri"/>
      <family val="2"/>
    </font>
    <font>
      <b/>
      <sz val="11"/>
      <color rgb="FF000000"/>
      <name val="Calibri"/>
      <family val="2"/>
    </font>
    <font>
      <sz val="10"/>
      <color rgb="FF000000"/>
      <name val="Calibri"/>
      <family val="2"/>
    </font>
    <font>
      <sz val="11"/>
      <name val="Calibri"/>
      <family val="2"/>
    </font>
    <font>
      <sz val="10"/>
      <name val="Arial"/>
      <family val="2"/>
    </font>
    <font>
      <sz val="11"/>
      <color theme="1"/>
      <name val="Calibri"/>
      <family val="2"/>
    </font>
    <font>
      <sz val="9"/>
      <name val="Arial"/>
      <family val="2"/>
    </font>
    <font>
      <sz val="9"/>
      <color theme="1"/>
      <name val="Arial"/>
      <family val="2"/>
    </font>
    <font>
      <sz val="9"/>
      <color rgb="FF000000"/>
      <name val="Calibri"/>
      <family val="2"/>
    </font>
  </fonts>
  <fills count="33">
    <fill>
      <patternFill patternType="none"/>
    </fill>
    <fill>
      <patternFill patternType="gray125"/>
    </fill>
    <fill>
      <patternFill patternType="solid">
        <fgColor rgb="FFFFFF00"/>
        <bgColor rgb="FF000000"/>
      </patternFill>
    </fill>
    <fill>
      <patternFill patternType="solid">
        <fgColor rgb="FF0070C0"/>
        <bgColor rgb="FF000000"/>
      </patternFill>
    </fill>
    <fill>
      <patternFill patternType="solid">
        <fgColor rgb="FFBFBFBF"/>
        <bgColor rgb="FF000000"/>
      </patternFill>
    </fill>
    <fill>
      <patternFill patternType="solid">
        <fgColor rgb="FFC6EFCE"/>
        <bgColor rgb="FF000000"/>
      </patternFill>
    </fill>
    <fill>
      <patternFill patternType="solid">
        <fgColor rgb="FFFFC7CE"/>
        <bgColor rgb="FF000000"/>
      </patternFill>
    </fill>
    <fill>
      <patternFill patternType="solid">
        <fgColor rgb="FFEBF1DE"/>
        <bgColor rgb="FF000000"/>
      </patternFill>
    </fill>
    <fill>
      <patternFill patternType="solid">
        <fgColor rgb="FFF79646"/>
        <bgColor rgb="FF000000"/>
      </patternFill>
    </fill>
    <fill>
      <patternFill patternType="solid">
        <fgColor rgb="FFFF0000"/>
        <bgColor rgb="FF000000"/>
      </patternFill>
    </fill>
    <fill>
      <patternFill patternType="solid">
        <fgColor rgb="FF00FF00"/>
        <bgColor rgb="FF000000"/>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theme="5"/>
        <bgColor indexed="64"/>
      </patternFill>
    </fill>
    <fill>
      <patternFill patternType="solid">
        <fgColor theme="3" tint="0.749992370372631"/>
        <bgColor indexed="64"/>
      </patternFill>
    </fill>
    <fill>
      <patternFill patternType="solid">
        <fgColor theme="7" tint="0.39997558519241921"/>
        <bgColor indexed="64"/>
      </patternFill>
    </fill>
    <fill>
      <patternFill patternType="solid">
        <fgColor theme="9"/>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EE0000"/>
        <bgColor indexed="64"/>
      </patternFill>
    </fill>
    <fill>
      <patternFill patternType="solid">
        <fgColor rgb="FFEE0000"/>
        <bgColor rgb="FF000000"/>
      </patternFill>
    </fill>
    <fill>
      <patternFill patternType="solid">
        <fgColor rgb="FFFF0000"/>
        <bgColor indexed="64"/>
      </patternFill>
    </fill>
    <fill>
      <patternFill patternType="solid">
        <fgColor theme="4" tint="0.79998168889431442"/>
        <bgColor theme="4" tint="0.79998168889431442"/>
      </patternFill>
    </fill>
    <fill>
      <patternFill patternType="solid">
        <fgColor rgb="FF00FF00"/>
        <bgColor indexed="64"/>
      </patternFill>
    </fill>
    <fill>
      <patternFill patternType="solid">
        <fgColor theme="5"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diagonal/>
    </border>
    <border>
      <left style="medium">
        <color indexed="64"/>
      </left>
      <right/>
      <top/>
      <bottom/>
      <diagonal/>
    </border>
    <border>
      <left/>
      <right style="medium">
        <color indexed="64"/>
      </right>
      <top/>
      <bottom/>
      <diagonal/>
    </border>
    <border>
      <left/>
      <right/>
      <top style="thin">
        <color theme="4" tint="0.39997558519241921"/>
      </top>
      <bottom style="thin">
        <color theme="4" tint="0.39997558519241921"/>
      </bottom>
      <diagonal/>
    </border>
  </borders>
  <cellStyleXfs count="5">
    <xf numFmtId="0" fontId="0" fillId="0" borderId="0"/>
    <xf numFmtId="165" fontId="14" fillId="0" borderId="0" applyFont="0" applyFill="0" applyBorder="0" applyAlignment="0" applyProtection="0"/>
    <xf numFmtId="9" fontId="14" fillId="0" borderId="0" applyFont="0" applyFill="0" applyBorder="0" applyAlignment="0" applyProtection="0"/>
    <xf numFmtId="41" fontId="26" fillId="0" borderId="0" applyFont="0" applyFill="0" applyBorder="0" applyAlignment="0" applyProtection="0"/>
    <xf numFmtId="41" fontId="14" fillId="0" borderId="0" applyFont="0" applyFill="0" applyBorder="0" applyAlignment="0" applyProtection="0"/>
  </cellStyleXfs>
  <cellXfs count="503">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2" fillId="3" borderId="1" xfId="0" applyFont="1" applyFill="1" applyBorder="1" applyAlignment="1">
      <alignment vertical="center"/>
    </xf>
    <xf numFmtId="0" fontId="2" fillId="0" borderId="1" xfId="0" applyFont="1" applyBorder="1" applyAlignment="1">
      <alignment vertical="center"/>
    </xf>
    <xf numFmtId="0" fontId="3" fillId="0" borderId="0" xfId="0" applyFont="1"/>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right" vertical="center"/>
    </xf>
    <xf numFmtId="3" fontId="4" fillId="0" borderId="1" xfId="0" applyNumberFormat="1" applyFont="1" applyBorder="1"/>
    <xf numFmtId="3" fontId="4" fillId="0" borderId="1" xfId="0" applyNumberFormat="1" applyFont="1" applyBorder="1" applyAlignment="1">
      <alignment vertical="center"/>
    </xf>
    <xf numFmtId="0" fontId="4" fillId="0" borderId="1" xfId="0" applyFont="1" applyBorder="1"/>
    <xf numFmtId="0" fontId="5" fillId="5" borderId="1" xfId="0" applyFont="1" applyFill="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4" fillId="0" borderId="1" xfId="0" applyFont="1" applyBorder="1" applyAlignment="1">
      <alignment horizontal="left"/>
    </xf>
    <xf numFmtId="0" fontId="4" fillId="0" borderId="1" xfId="0" applyFont="1" applyBorder="1" applyAlignment="1">
      <alignment horizontal="center"/>
    </xf>
    <xf numFmtId="0" fontId="7" fillId="6" borderId="1" xfId="0" applyFont="1" applyFill="1" applyBorder="1" applyAlignment="1">
      <alignment horizontal="center" vertical="center"/>
    </xf>
    <xf numFmtId="0" fontId="4" fillId="7" borderId="1" xfId="0" applyFont="1" applyFill="1" applyBorder="1" applyAlignment="1">
      <alignment horizontal="left" vertical="center"/>
    </xf>
    <xf numFmtId="3" fontId="4" fillId="7" borderId="1" xfId="0" applyNumberFormat="1" applyFont="1" applyFill="1" applyBorder="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4" fillId="0" borderId="2" xfId="0" applyFont="1" applyBorder="1" applyAlignment="1">
      <alignment horizontal="center" vertical="center"/>
    </xf>
    <xf numFmtId="0" fontId="4" fillId="0" borderId="2" xfId="0" applyFont="1" applyBorder="1" applyAlignment="1">
      <alignment horizontal="right" vertical="center"/>
    </xf>
    <xf numFmtId="0" fontId="4" fillId="0" borderId="2" xfId="0" applyFont="1" applyBorder="1" applyAlignment="1">
      <alignment vertical="center"/>
    </xf>
    <xf numFmtId="3" fontId="4" fillId="0" borderId="2" xfId="0" applyNumberFormat="1" applyFont="1" applyBorder="1" applyAlignment="1">
      <alignment vertical="center"/>
    </xf>
    <xf numFmtId="0" fontId="4" fillId="0" borderId="3" xfId="0" applyFont="1" applyBorder="1" applyAlignment="1">
      <alignment vertical="center"/>
    </xf>
    <xf numFmtId="0" fontId="4" fillId="0" borderId="4" xfId="0" applyFont="1"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vertical="center"/>
    </xf>
    <xf numFmtId="3" fontId="4" fillId="0" borderId="4" xfId="0" applyNumberFormat="1" applyFont="1" applyBorder="1" applyAlignment="1">
      <alignment vertical="center"/>
    </xf>
    <xf numFmtId="0" fontId="4" fillId="8" borderId="1" xfId="0" applyFont="1" applyFill="1" applyBorder="1" applyAlignment="1">
      <alignment horizontal="left" vertical="center"/>
    </xf>
    <xf numFmtId="0" fontId="1" fillId="9" borderId="1" xfId="0" applyFont="1" applyFill="1" applyBorder="1" applyAlignment="1">
      <alignment horizontal="center" vertical="center"/>
    </xf>
    <xf numFmtId="0" fontId="4" fillId="10" borderId="1" xfId="0" applyFont="1" applyFill="1" applyBorder="1" applyAlignment="1">
      <alignment horizontal="left" vertical="center"/>
    </xf>
    <xf numFmtId="0" fontId="4" fillId="10" borderId="1" xfId="0" applyFont="1" applyFill="1" applyBorder="1" applyAlignment="1">
      <alignment horizontal="center" vertical="center"/>
    </xf>
    <xf numFmtId="0" fontId="4" fillId="10" borderId="1" xfId="0" applyFont="1" applyFill="1" applyBorder="1" applyAlignment="1">
      <alignment vertical="center"/>
    </xf>
    <xf numFmtId="0" fontId="4" fillId="10" borderId="1" xfId="0" applyFont="1" applyFill="1" applyBorder="1" applyAlignment="1">
      <alignment horizontal="right" vertical="center"/>
    </xf>
    <xf numFmtId="3" fontId="4" fillId="10" borderId="1" xfId="0" applyNumberFormat="1" applyFont="1" applyFill="1" applyBorder="1" applyAlignment="1">
      <alignment vertical="center"/>
    </xf>
    <xf numFmtId="0" fontId="8" fillId="2" borderId="1" xfId="0" applyFont="1" applyFill="1" applyBorder="1" applyAlignment="1">
      <alignment horizontal="left" vertical="center"/>
    </xf>
    <xf numFmtId="0" fontId="1" fillId="3" borderId="4" xfId="0" applyFont="1" applyFill="1" applyBorder="1" applyAlignment="1">
      <alignment horizontal="center" vertical="center"/>
    </xf>
    <xf numFmtId="0" fontId="1" fillId="3" borderId="4" xfId="0" applyFont="1" applyFill="1" applyBorder="1" applyAlignment="1">
      <alignment horizontal="left" vertical="center"/>
    </xf>
    <xf numFmtId="0" fontId="6" fillId="3" borderId="4" xfId="0" applyFont="1" applyFill="1" applyBorder="1" applyAlignment="1">
      <alignment horizontal="right" vertical="center"/>
    </xf>
    <xf numFmtId="0" fontId="6" fillId="3" borderId="4" xfId="0" applyFont="1" applyFill="1" applyBorder="1" applyAlignment="1">
      <alignment horizontal="left" vertical="center"/>
    </xf>
    <xf numFmtId="0" fontId="6" fillId="3" borderId="4" xfId="0" applyFont="1" applyFill="1" applyBorder="1" applyAlignment="1">
      <alignment horizontal="center" vertical="center"/>
    </xf>
    <xf numFmtId="0" fontId="2" fillId="3" borderId="0" xfId="0" applyFont="1" applyFill="1" applyAlignment="1">
      <alignment vertical="center"/>
    </xf>
    <xf numFmtId="0" fontId="2" fillId="2" borderId="2" xfId="0" applyFont="1" applyFill="1" applyBorder="1" applyAlignment="1">
      <alignment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xf>
    <xf numFmtId="0" fontId="2" fillId="2" borderId="2" xfId="0" applyFont="1" applyFill="1" applyBorder="1" applyAlignment="1">
      <alignment horizontal="right" vertical="center"/>
    </xf>
    <xf numFmtId="3" fontId="2" fillId="2" borderId="2" xfId="0" applyNumberFormat="1" applyFont="1" applyFill="1" applyBorder="1" applyAlignment="1">
      <alignment vertical="center"/>
    </xf>
    <xf numFmtId="0" fontId="2" fillId="2" borderId="1" xfId="0" applyFont="1" applyFill="1" applyBorder="1"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right" vertical="center"/>
    </xf>
    <xf numFmtId="0" fontId="4" fillId="0" borderId="0" xfId="0" applyFont="1" applyAlignment="1">
      <alignment horizontal="left" vertical="center" wrapText="1"/>
    </xf>
    <xf numFmtId="0" fontId="1" fillId="3" borderId="0" xfId="0" applyFont="1" applyFill="1" applyAlignment="1">
      <alignment horizontal="center" vertical="center"/>
    </xf>
    <xf numFmtId="0" fontId="4" fillId="3" borderId="0" xfId="0" applyFont="1" applyFill="1" applyAlignment="1">
      <alignment vertical="center"/>
    </xf>
    <xf numFmtId="0" fontId="1" fillId="3" borderId="5" xfId="0" applyFont="1" applyFill="1" applyBorder="1" applyAlignment="1">
      <alignment horizontal="center" vertical="center"/>
    </xf>
    <xf numFmtId="0" fontId="1" fillId="3" borderId="2" xfId="0" applyFont="1" applyFill="1" applyBorder="1" applyAlignment="1">
      <alignment horizontal="center" vertical="center"/>
    </xf>
    <xf numFmtId="0" fontId="4" fillId="3" borderId="1" xfId="0" applyFont="1" applyFill="1" applyBorder="1" applyAlignment="1">
      <alignment vertical="center"/>
    </xf>
    <xf numFmtId="0" fontId="4" fillId="0" borderId="6" xfId="0" applyFont="1" applyBorder="1" applyAlignment="1">
      <alignment vertical="center"/>
    </xf>
    <xf numFmtId="0" fontId="4" fillId="0" borderId="1" xfId="0" applyFont="1" applyBorder="1" applyAlignment="1">
      <alignment wrapText="1"/>
    </xf>
    <xf numFmtId="0" fontId="4" fillId="0" borderId="1" xfId="0" applyFont="1" applyBorder="1" applyAlignment="1">
      <alignment vertical="center" wrapText="1"/>
    </xf>
    <xf numFmtId="0" fontId="4" fillId="0" borderId="4" xfId="0" applyFont="1" applyBorder="1" applyAlignment="1">
      <alignment wrapText="1"/>
    </xf>
    <xf numFmtId="0" fontId="4" fillId="0" borderId="7" xfId="0" applyFont="1" applyBorder="1" applyAlignment="1">
      <alignment vertical="center"/>
    </xf>
    <xf numFmtId="0" fontId="4" fillId="3" borderId="4" xfId="0" applyFont="1" applyFill="1" applyBorder="1" applyAlignment="1">
      <alignment horizontal="center" vertical="center"/>
    </xf>
    <xf numFmtId="0" fontId="1" fillId="3" borderId="1"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0" fontId="4" fillId="3" borderId="8" xfId="0" applyFont="1" applyFill="1" applyBorder="1" applyAlignment="1">
      <alignment vertical="center"/>
    </xf>
    <xf numFmtId="0" fontId="2" fillId="2" borderId="4" xfId="0" applyFont="1" applyFill="1" applyBorder="1" applyAlignment="1">
      <alignment vertical="center"/>
    </xf>
    <xf numFmtId="0" fontId="2" fillId="2" borderId="4" xfId="0" applyFont="1" applyFill="1" applyBorder="1" applyAlignment="1">
      <alignment horizontal="center" vertical="center"/>
    </xf>
    <xf numFmtId="3" fontId="2" fillId="2" borderId="4" xfId="0" applyNumberFormat="1" applyFont="1" applyFill="1" applyBorder="1" applyAlignment="1">
      <alignment vertical="center"/>
    </xf>
    <xf numFmtId="0" fontId="4" fillId="4" borderId="0" xfId="0" applyFont="1" applyFill="1" applyAlignment="1">
      <alignment horizontal="center" vertical="center"/>
    </xf>
    <xf numFmtId="0" fontId="4" fillId="4" borderId="0" xfId="0" applyFont="1" applyFill="1" applyAlignment="1">
      <alignment vertical="center"/>
    </xf>
    <xf numFmtId="0" fontId="2" fillId="0" borderId="10" xfId="0" applyFont="1" applyBorder="1" applyAlignment="1">
      <alignment vertical="center"/>
    </xf>
    <xf numFmtId="0" fontId="4" fillId="0" borderId="10" xfId="0" applyFont="1" applyBorder="1" applyAlignment="1">
      <alignment vertical="center"/>
    </xf>
    <xf numFmtId="3" fontId="4" fillId="0" borderId="10" xfId="0" applyNumberFormat="1" applyFont="1" applyBorder="1" applyAlignment="1">
      <alignment vertical="center"/>
    </xf>
    <xf numFmtId="0" fontId="5" fillId="5" borderId="10" xfId="0" applyFont="1" applyFill="1" applyBorder="1" applyAlignment="1">
      <alignment vertical="center"/>
    </xf>
    <xf numFmtId="0" fontId="3" fillId="0" borderId="1" xfId="0" applyFont="1" applyBorder="1"/>
    <xf numFmtId="0" fontId="3" fillId="11" borderId="1" xfId="0" applyFont="1" applyFill="1" applyBorder="1" applyAlignment="1">
      <alignment horizontal="left"/>
    </xf>
    <xf numFmtId="0" fontId="3" fillId="0" borderId="1" xfId="0" applyFont="1" applyBorder="1" applyAlignment="1">
      <alignment horizontal="left"/>
    </xf>
    <xf numFmtId="3" fontId="4" fillId="0" borderId="11" xfId="0" applyNumberFormat="1" applyFont="1" applyBorder="1" applyAlignment="1">
      <alignment vertical="center"/>
    </xf>
    <xf numFmtId="0" fontId="1" fillId="3" borderId="9" xfId="0" applyFont="1" applyFill="1" applyBorder="1" applyAlignment="1">
      <alignment horizontal="center" vertical="center"/>
    </xf>
    <xf numFmtId="3" fontId="4" fillId="0" borderId="7" xfId="0" applyNumberFormat="1" applyFont="1" applyBorder="1" applyAlignment="1">
      <alignment vertical="center"/>
    </xf>
    <xf numFmtId="3" fontId="4" fillId="0" borderId="3" xfId="0" applyNumberFormat="1"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4" xfId="0" applyFont="1" applyBorder="1" applyAlignment="1">
      <alignment horizontal="center" vertical="center"/>
    </xf>
    <xf numFmtId="0" fontId="2" fillId="0" borderId="2" xfId="0" applyFont="1" applyBorder="1" applyAlignment="1">
      <alignment vertical="center"/>
    </xf>
    <xf numFmtId="4" fontId="4" fillId="0" borderId="1" xfId="0" applyNumberFormat="1" applyFont="1" applyBorder="1" applyAlignment="1">
      <alignment vertical="center"/>
    </xf>
    <xf numFmtId="0" fontId="6" fillId="0" borderId="4" xfId="0" applyFont="1" applyBorder="1" applyAlignment="1">
      <alignment horizontal="center" vertical="center"/>
    </xf>
    <xf numFmtId="3" fontId="2" fillId="0" borderId="2" xfId="0" applyNumberFormat="1" applyFont="1" applyBorder="1" applyAlignment="1">
      <alignment vertical="center"/>
    </xf>
    <xf numFmtId="4" fontId="4" fillId="0" borderId="1" xfId="0" applyNumberFormat="1" applyFont="1" applyBorder="1" applyAlignment="1">
      <alignment horizontal="center" vertical="center"/>
    </xf>
    <xf numFmtId="0" fontId="9" fillId="3" borderId="1" xfId="0" applyFont="1" applyFill="1" applyBorder="1" applyAlignment="1">
      <alignment horizontal="center" vertical="center"/>
    </xf>
    <xf numFmtId="4" fontId="4" fillId="0" borderId="3" xfId="0" applyNumberFormat="1" applyFont="1" applyBorder="1" applyAlignment="1">
      <alignment horizontal="center" vertical="center"/>
    </xf>
    <xf numFmtId="4" fontId="4" fillId="0" borderId="2" xfId="0" applyNumberFormat="1" applyFont="1" applyBorder="1" applyAlignment="1">
      <alignment vertical="center"/>
    </xf>
    <xf numFmtId="4" fontId="4" fillId="0" borderId="3" xfId="0" applyNumberFormat="1" applyFont="1" applyBorder="1" applyAlignment="1">
      <alignment vertical="center"/>
    </xf>
    <xf numFmtId="4" fontId="4" fillId="0" borderId="4" xfId="0" applyNumberFormat="1" applyFont="1" applyBorder="1" applyAlignment="1">
      <alignment vertical="center"/>
    </xf>
    <xf numFmtId="0" fontId="3" fillId="0" borderId="4" xfId="0" applyFont="1" applyBorder="1"/>
    <xf numFmtId="3" fontId="4" fillId="0" borderId="1" xfId="0" applyNumberFormat="1" applyFont="1" applyBorder="1" applyAlignment="1">
      <alignment horizontal="right" vertical="center"/>
    </xf>
    <xf numFmtId="4" fontId="4" fillId="0" borderId="1" xfId="0" applyNumberFormat="1" applyFont="1" applyBorder="1" applyAlignment="1">
      <alignment horizontal="right" vertical="center"/>
    </xf>
    <xf numFmtId="0" fontId="0" fillId="0" borderId="1" xfId="0" applyBorder="1" applyAlignment="1">
      <alignment horizontal="center" vertical="center"/>
    </xf>
    <xf numFmtId="0" fontId="0" fillId="12" borderId="1" xfId="0" applyFill="1" applyBorder="1" applyAlignment="1">
      <alignment horizontal="center" vertical="center"/>
    </xf>
    <xf numFmtId="0" fontId="0" fillId="12" borderId="0" xfId="0" applyFill="1" applyAlignment="1">
      <alignment horizontal="center" vertical="center"/>
    </xf>
    <xf numFmtId="0" fontId="0" fillId="0" borderId="1" xfId="0" applyBorder="1"/>
    <xf numFmtId="166" fontId="0" fillId="0" borderId="1" xfId="0" applyNumberFormat="1" applyBorder="1" applyAlignment="1">
      <alignment horizontal="center" vertical="center"/>
    </xf>
    <xf numFmtId="0" fontId="0" fillId="13" borderId="1" xfId="0" applyFill="1" applyBorder="1" applyAlignment="1">
      <alignment horizontal="center" vertical="center"/>
    </xf>
    <xf numFmtId="166" fontId="0" fillId="13" borderId="1" xfId="0" applyNumberFormat="1" applyFill="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8" borderId="2" xfId="0" applyFont="1" applyFill="1" applyBorder="1" applyAlignment="1">
      <alignment vertical="center"/>
    </xf>
    <xf numFmtId="0" fontId="4" fillId="8" borderId="3" xfId="0" applyFont="1" applyFill="1" applyBorder="1" applyAlignment="1">
      <alignment vertical="center"/>
    </xf>
    <xf numFmtId="0" fontId="4" fillId="8" borderId="4" xfId="0" applyFont="1" applyFill="1" applyBorder="1" applyAlignment="1">
      <alignment vertical="center"/>
    </xf>
    <xf numFmtId="0" fontId="4" fillId="8" borderId="1" xfId="0" applyFont="1" applyFill="1" applyBorder="1" applyAlignment="1">
      <alignment vertical="center"/>
    </xf>
    <xf numFmtId="4" fontId="4" fillId="0" borderId="3" xfId="0" applyNumberFormat="1" applyFont="1" applyBorder="1" applyAlignment="1">
      <alignment horizontal="right" vertical="center"/>
    </xf>
    <xf numFmtId="3" fontId="0" fillId="0" borderId="0" xfId="0" applyNumberFormat="1"/>
    <xf numFmtId="4" fontId="4" fillId="0" borderId="2" xfId="0" applyNumberFormat="1" applyFont="1" applyBorder="1" applyAlignment="1">
      <alignment horizontal="center" vertical="center"/>
    </xf>
    <xf numFmtId="0" fontId="3" fillId="0" borderId="2" xfId="0" applyFont="1" applyBorder="1"/>
    <xf numFmtId="4" fontId="4" fillId="0" borderId="4" xfId="0" applyNumberFormat="1" applyFont="1" applyBorder="1" applyAlignment="1">
      <alignment horizontal="center" vertical="center"/>
    </xf>
    <xf numFmtId="0" fontId="11" fillId="0" borderId="1" xfId="0" applyFont="1" applyBorder="1"/>
    <xf numFmtId="0" fontId="11" fillId="0" borderId="1" xfId="0" applyFont="1" applyBorder="1" applyAlignment="1">
      <alignment horizontal="center"/>
    </xf>
    <xf numFmtId="0" fontId="11" fillId="12" borderId="1" xfId="0" applyFont="1" applyFill="1" applyBorder="1" applyAlignment="1">
      <alignment horizontal="center" vertical="center"/>
    </xf>
    <xf numFmtId="0" fontId="11" fillId="0" borderId="0" xfId="0" applyFont="1"/>
    <xf numFmtId="0" fontId="11" fillId="0" borderId="1" xfId="0" applyFont="1" applyBorder="1" applyAlignment="1">
      <alignment horizontal="center" vertical="center"/>
    </xf>
    <xf numFmtId="15" fontId="11" fillId="0" borderId="1" xfId="0" applyNumberFormat="1" applyFont="1" applyBorder="1" applyAlignment="1">
      <alignment horizontal="center" vertical="center"/>
    </xf>
    <xf numFmtId="0" fontId="12" fillId="0" borderId="1" xfId="0" applyFont="1" applyBorder="1" applyAlignment="1">
      <alignment horizontal="center" vertical="center"/>
    </xf>
    <xf numFmtId="0" fontId="12" fillId="0" borderId="1" xfId="0" applyFont="1" applyBorder="1" applyAlignment="1">
      <alignment vertical="center"/>
    </xf>
    <xf numFmtId="0" fontId="12" fillId="0" borderId="1" xfId="0" applyFont="1" applyBorder="1" applyAlignment="1">
      <alignment horizontal="left" vertical="center"/>
    </xf>
    <xf numFmtId="0" fontId="11" fillId="0" borderId="1" xfId="0" applyFont="1" applyBorder="1" applyAlignment="1">
      <alignment horizontal="left"/>
    </xf>
    <xf numFmtId="14" fontId="11" fillId="0" borderId="1" xfId="0" applyNumberFormat="1" applyFont="1" applyBorder="1" applyAlignment="1">
      <alignment horizontal="center" vertical="center"/>
    </xf>
    <xf numFmtId="3" fontId="12" fillId="0" borderId="1" xfId="0" applyNumberFormat="1" applyFont="1" applyBorder="1" applyAlignment="1">
      <alignment horizontal="center" vertical="center"/>
    </xf>
    <xf numFmtId="3" fontId="11" fillId="0" borderId="1" xfId="0" applyNumberFormat="1" applyFont="1" applyBorder="1" applyAlignment="1">
      <alignment horizontal="center" vertical="center"/>
    </xf>
    <xf numFmtId="166" fontId="0" fillId="0" borderId="0" xfId="0" applyNumberFormat="1" applyAlignment="1">
      <alignment horizontal="center" vertical="center"/>
    </xf>
    <xf numFmtId="0" fontId="11" fillId="12" borderId="1" xfId="0" applyFont="1" applyFill="1" applyBorder="1" applyAlignment="1">
      <alignment horizontal="left" vertical="center"/>
    </xf>
    <xf numFmtId="3" fontId="12" fillId="0" borderId="1" xfId="0" applyNumberFormat="1" applyFont="1" applyBorder="1"/>
    <xf numFmtId="4" fontId="12" fillId="0" borderId="1" xfId="0" applyNumberFormat="1" applyFont="1" applyBorder="1" applyAlignment="1">
      <alignment vertical="center"/>
    </xf>
    <xf numFmtId="3" fontId="12" fillId="0" borderId="1" xfId="0" applyNumberFormat="1" applyFont="1" applyBorder="1" applyAlignment="1">
      <alignment vertical="center"/>
    </xf>
    <xf numFmtId="4" fontId="12" fillId="0" borderId="1" xfId="0" applyNumberFormat="1" applyFont="1" applyBorder="1" applyAlignment="1">
      <alignment horizontal="right" vertical="center"/>
    </xf>
    <xf numFmtId="4" fontId="12" fillId="0" borderId="1" xfId="0" applyNumberFormat="1" applyFont="1" applyBorder="1" applyAlignment="1">
      <alignment horizontal="center" vertical="center"/>
    </xf>
    <xf numFmtId="0" fontId="12" fillId="10" borderId="1" xfId="0" applyFont="1" applyFill="1" applyBorder="1" applyAlignment="1">
      <alignment horizontal="left" vertical="center"/>
    </xf>
    <xf numFmtId="3" fontId="12" fillId="10" borderId="1" xfId="0" applyNumberFormat="1" applyFont="1" applyFill="1" applyBorder="1" applyAlignment="1">
      <alignment vertical="center"/>
    </xf>
    <xf numFmtId="0" fontId="12" fillId="0" borderId="1" xfId="0" applyFont="1" applyBorder="1" applyAlignment="1">
      <alignment wrapText="1"/>
    </xf>
    <xf numFmtId="0" fontId="12" fillId="0" borderId="1" xfId="0" applyFont="1" applyBorder="1" applyAlignment="1">
      <alignment vertical="center" wrapText="1"/>
    </xf>
    <xf numFmtId="0" fontId="11" fillId="0" borderId="16" xfId="0" applyFont="1" applyBorder="1"/>
    <xf numFmtId="0" fontId="11" fillId="0" borderId="17" xfId="0" applyFont="1" applyBorder="1"/>
    <xf numFmtId="0" fontId="11" fillId="0" borderId="19" xfId="0" applyFont="1" applyBorder="1"/>
    <xf numFmtId="0" fontId="11" fillId="0" borderId="20" xfId="0" applyFont="1" applyBorder="1"/>
    <xf numFmtId="0" fontId="11" fillId="0" borderId="21" xfId="0" applyFont="1" applyBorder="1"/>
    <xf numFmtId="0" fontId="11" fillId="0" borderId="16" xfId="0" applyFont="1" applyBorder="1" applyAlignment="1">
      <alignment horizontal="left"/>
    </xf>
    <xf numFmtId="0" fontId="12" fillId="0" borderId="16" xfId="0" applyFont="1" applyBorder="1" applyAlignment="1">
      <alignment horizontal="right" vertical="center"/>
    </xf>
    <xf numFmtId="0" fontId="12" fillId="0" borderId="16" xfId="0" applyFont="1" applyBorder="1" applyAlignment="1">
      <alignment vertical="center"/>
    </xf>
    <xf numFmtId="0" fontId="12" fillId="10" borderId="16" xfId="0" applyFont="1" applyFill="1" applyBorder="1" applyAlignment="1">
      <alignment horizontal="right" vertical="center"/>
    </xf>
    <xf numFmtId="3" fontId="12" fillId="0" borderId="20" xfId="0" applyNumberFormat="1" applyFont="1" applyBorder="1" applyAlignment="1">
      <alignment vertical="center"/>
    </xf>
    <xf numFmtId="0" fontId="12" fillId="0" borderId="20" xfId="0" applyFont="1" applyBorder="1" applyAlignment="1">
      <alignment vertical="center"/>
    </xf>
    <xf numFmtId="15" fontId="11" fillId="0" borderId="1" xfId="0" applyNumberFormat="1" applyFont="1" applyBorder="1"/>
    <xf numFmtId="15" fontId="11" fillId="0" borderId="17" xfId="0" applyNumberFormat="1" applyFont="1" applyBorder="1"/>
    <xf numFmtId="15" fontId="11" fillId="0" borderId="16" xfId="0" applyNumberFormat="1" applyFont="1" applyBorder="1"/>
    <xf numFmtId="166" fontId="12" fillId="0" borderId="1" xfId="0" applyNumberFormat="1" applyFont="1" applyBorder="1" applyAlignment="1">
      <alignment vertical="center"/>
    </xf>
    <xf numFmtId="166" fontId="12" fillId="0" borderId="1" xfId="0" applyNumberFormat="1" applyFont="1" applyBorder="1" applyAlignment="1">
      <alignment horizontal="right" vertical="center"/>
    </xf>
    <xf numFmtId="166" fontId="11" fillId="0" borderId="1" xfId="0" applyNumberFormat="1" applyFont="1" applyBorder="1"/>
    <xf numFmtId="166" fontId="11" fillId="0" borderId="17" xfId="0" applyNumberFormat="1" applyFont="1" applyBorder="1"/>
    <xf numFmtId="0" fontId="11" fillId="0" borderId="10" xfId="0" applyFont="1" applyBorder="1"/>
    <xf numFmtId="166" fontId="11" fillId="0" borderId="10" xfId="0" applyNumberFormat="1" applyFont="1" applyBorder="1"/>
    <xf numFmtId="0" fontId="11" fillId="0" borderId="22" xfId="0" applyFont="1" applyBorder="1"/>
    <xf numFmtId="0" fontId="11" fillId="0" borderId="6" xfId="0" applyFont="1" applyBorder="1"/>
    <xf numFmtId="0" fontId="11" fillId="0" borderId="23" xfId="0" applyFont="1" applyBorder="1"/>
    <xf numFmtId="0" fontId="0" fillId="0" borderId="1" xfId="0" applyBorder="1" applyAlignment="1">
      <alignment vertical="center"/>
    </xf>
    <xf numFmtId="15" fontId="11" fillId="0" borderId="24" xfId="0" applyNumberFormat="1" applyFont="1" applyBorder="1"/>
    <xf numFmtId="0" fontId="11" fillId="0" borderId="7" xfId="0" applyFont="1" applyBorder="1"/>
    <xf numFmtId="0" fontId="11" fillId="0" borderId="4" xfId="0" applyFont="1" applyBorder="1"/>
    <xf numFmtId="0" fontId="11" fillId="19" borderId="16" xfId="0" applyFont="1" applyFill="1" applyBorder="1"/>
    <xf numFmtId="0" fontId="11" fillId="19" borderId="6" xfId="0" applyFont="1" applyFill="1" applyBorder="1"/>
    <xf numFmtId="0" fontId="11" fillId="19" borderId="1" xfId="0" applyFont="1" applyFill="1" applyBorder="1"/>
    <xf numFmtId="0" fontId="11" fillId="19" borderId="17" xfId="0" applyFont="1" applyFill="1" applyBorder="1"/>
    <xf numFmtId="0" fontId="12" fillId="19" borderId="16" xfId="0" applyFont="1" applyFill="1" applyBorder="1" applyAlignment="1">
      <alignment vertical="center"/>
    </xf>
    <xf numFmtId="0" fontId="12" fillId="19" borderId="1" xfId="0" applyFont="1" applyFill="1" applyBorder="1" applyAlignment="1">
      <alignment vertical="center"/>
    </xf>
    <xf numFmtId="166" fontId="12" fillId="19" borderId="1" xfId="0" applyNumberFormat="1" applyFont="1" applyFill="1" applyBorder="1" applyAlignment="1">
      <alignment vertical="center"/>
    </xf>
    <xf numFmtId="166" fontId="12" fillId="19" borderId="1" xfId="0" applyNumberFormat="1" applyFont="1" applyFill="1" applyBorder="1" applyAlignment="1">
      <alignment horizontal="right" vertical="center"/>
    </xf>
    <xf numFmtId="166" fontId="11" fillId="19" borderId="1" xfId="0" applyNumberFormat="1" applyFont="1" applyFill="1" applyBorder="1"/>
    <xf numFmtId="166" fontId="11" fillId="19" borderId="10" xfId="0" applyNumberFormat="1" applyFont="1" applyFill="1" applyBorder="1"/>
    <xf numFmtId="166" fontId="11" fillId="19" borderId="17" xfId="0" applyNumberFormat="1" applyFont="1" applyFill="1" applyBorder="1"/>
    <xf numFmtId="0" fontId="11" fillId="0" borderId="17" xfId="0" applyFont="1" applyBorder="1" applyAlignment="1">
      <alignment horizontal="right"/>
    </xf>
    <xf numFmtId="0" fontId="11" fillId="0" borderId="25" xfId="0" applyFont="1" applyBorder="1"/>
    <xf numFmtId="49" fontId="0" fillId="0" borderId="0" xfId="0" applyNumberFormat="1"/>
    <xf numFmtId="14" fontId="0" fillId="0" borderId="0" xfId="0" applyNumberFormat="1"/>
    <xf numFmtId="165" fontId="0" fillId="0" borderId="0" xfId="1" applyFont="1"/>
    <xf numFmtId="0" fontId="0" fillId="0" borderId="0" xfId="0" applyAlignment="1">
      <alignment wrapText="1"/>
    </xf>
    <xf numFmtId="0" fontId="11" fillId="0" borderId="6" xfId="0" applyFont="1" applyBorder="1" applyAlignment="1">
      <alignment horizontal="left"/>
    </xf>
    <xf numFmtId="0" fontId="11" fillId="0" borderId="1" xfId="0" applyFont="1" applyBorder="1" applyAlignment="1">
      <alignment horizontal="left" vertical="center"/>
    </xf>
    <xf numFmtId="15" fontId="11" fillId="0" borderId="17" xfId="0" applyNumberFormat="1" applyFont="1" applyBorder="1" applyAlignment="1">
      <alignment horizontal="right"/>
    </xf>
    <xf numFmtId="0" fontId="11" fillId="0" borderId="17" xfId="0" applyFont="1" applyBorder="1" applyAlignment="1">
      <alignment horizontal="right" vertical="center"/>
    </xf>
    <xf numFmtId="0" fontId="11" fillId="25" borderId="16" xfId="0" applyFont="1" applyFill="1" applyBorder="1" applyAlignment="1">
      <alignment horizontal="left" vertical="center"/>
    </xf>
    <xf numFmtId="0" fontId="11" fillId="25" borderId="1" xfId="0" applyFont="1" applyFill="1" applyBorder="1" applyAlignment="1">
      <alignment horizontal="left" vertical="center"/>
    </xf>
    <xf numFmtId="0" fontId="11" fillId="25" borderId="17" xfId="0" applyFont="1" applyFill="1" applyBorder="1" applyAlignment="1">
      <alignment horizontal="left" vertical="center"/>
    </xf>
    <xf numFmtId="0" fontId="11" fillId="25" borderId="6" xfId="0" applyFont="1" applyFill="1" applyBorder="1" applyAlignment="1">
      <alignment horizontal="left" vertical="center"/>
    </xf>
    <xf numFmtId="0" fontId="11" fillId="25" borderId="25" xfId="0" applyFont="1" applyFill="1" applyBorder="1" applyAlignment="1">
      <alignment horizontal="left" vertical="center"/>
    </xf>
    <xf numFmtId="0" fontId="11" fillId="25" borderId="10" xfId="0" applyFont="1" applyFill="1" applyBorder="1" applyAlignment="1">
      <alignment horizontal="left" vertical="center"/>
    </xf>
    <xf numFmtId="0" fontId="11" fillId="21" borderId="6" xfId="0" applyFont="1" applyFill="1" applyBorder="1"/>
    <xf numFmtId="0" fontId="0" fillId="21" borderId="1" xfId="0" applyFill="1" applyBorder="1" applyAlignment="1">
      <alignment vertical="center"/>
    </xf>
    <xf numFmtId="15" fontId="11" fillId="0" borderId="0" xfId="0" applyNumberFormat="1" applyFont="1"/>
    <xf numFmtId="0" fontId="0" fillId="21" borderId="16" xfId="0" applyFill="1" applyBorder="1" applyAlignment="1">
      <alignment vertical="center"/>
    </xf>
    <xf numFmtId="0" fontId="11" fillId="21" borderId="1" xfId="0" applyFont="1" applyFill="1" applyBorder="1"/>
    <xf numFmtId="0" fontId="0" fillId="0" borderId="6" xfId="0" applyBorder="1" applyAlignment="1">
      <alignment vertical="center"/>
    </xf>
    <xf numFmtId="0" fontId="0" fillId="21" borderId="6" xfId="0" applyFill="1" applyBorder="1" applyAlignment="1">
      <alignment vertical="center"/>
    </xf>
    <xf numFmtId="0" fontId="0" fillId="0" borderId="16" xfId="0" applyBorder="1" applyAlignment="1">
      <alignment vertical="center"/>
    </xf>
    <xf numFmtId="166" fontId="11" fillId="0" borderId="0" xfId="0" applyNumberFormat="1" applyFont="1"/>
    <xf numFmtId="0" fontId="11" fillId="25" borderId="26" xfId="0" applyFont="1" applyFill="1" applyBorder="1" applyAlignment="1">
      <alignment horizontal="left" vertical="center"/>
    </xf>
    <xf numFmtId="0" fontId="11" fillId="25" borderId="4" xfId="0" applyFont="1" applyFill="1" applyBorder="1" applyAlignment="1">
      <alignment horizontal="left" vertical="center"/>
    </xf>
    <xf numFmtId="0" fontId="11" fillId="25" borderId="27" xfId="0" applyFont="1" applyFill="1" applyBorder="1" applyAlignment="1">
      <alignment horizontal="left" vertical="center"/>
    </xf>
    <xf numFmtId="0" fontId="11" fillId="25" borderId="7" xfId="0" applyFont="1" applyFill="1" applyBorder="1" applyAlignment="1">
      <alignment horizontal="left" vertical="center"/>
    </xf>
    <xf numFmtId="0" fontId="11" fillId="25" borderId="11" xfId="0" applyFont="1" applyFill="1" applyBorder="1" applyAlignment="1">
      <alignment horizontal="left" vertical="center"/>
    </xf>
    <xf numFmtId="0" fontId="13" fillId="22" borderId="0" xfId="0" applyFont="1" applyFill="1" applyAlignment="1">
      <alignment vertical="center"/>
    </xf>
    <xf numFmtId="0" fontId="13" fillId="21" borderId="0" xfId="0" applyFont="1" applyFill="1" applyAlignment="1">
      <alignment vertical="center"/>
    </xf>
    <xf numFmtId="0" fontId="13" fillId="20" borderId="0" xfId="0" applyFont="1" applyFill="1" applyAlignment="1">
      <alignment vertical="center"/>
    </xf>
    <xf numFmtId="0" fontId="13" fillId="22" borderId="0" xfId="0" applyFont="1" applyFill="1" applyAlignment="1">
      <alignment horizontal="center" vertical="center"/>
    </xf>
    <xf numFmtId="0" fontId="13" fillId="21" borderId="0" xfId="0" applyFont="1" applyFill="1" applyAlignment="1">
      <alignment horizontal="center" vertical="center"/>
    </xf>
    <xf numFmtId="0" fontId="13" fillId="20" borderId="0" xfId="0" applyFont="1" applyFill="1" applyAlignment="1">
      <alignment horizontal="center" vertical="center"/>
    </xf>
    <xf numFmtId="0" fontId="0" fillId="26" borderId="6" xfId="0" applyFill="1" applyBorder="1" applyAlignment="1">
      <alignment vertical="center"/>
    </xf>
    <xf numFmtId="0" fontId="12" fillId="0" borderId="19" xfId="0" applyFont="1" applyBorder="1" applyAlignment="1">
      <alignment vertical="center"/>
    </xf>
    <xf numFmtId="4" fontId="12" fillId="0" borderId="20" xfId="0" applyNumberFormat="1" applyFont="1" applyBorder="1" applyAlignment="1">
      <alignment horizontal="center" vertical="center"/>
    </xf>
    <xf numFmtId="0" fontId="11" fillId="26" borderId="6" xfId="0" applyFont="1" applyFill="1" applyBorder="1" applyAlignment="1">
      <alignment horizontal="left" vertical="center"/>
    </xf>
    <xf numFmtId="0" fontId="11" fillId="26" borderId="6" xfId="0" applyFont="1" applyFill="1" applyBorder="1"/>
    <xf numFmtId="14" fontId="15" fillId="0" borderId="1" xfId="0" applyNumberFormat="1" applyFont="1" applyBorder="1" applyAlignment="1">
      <alignment horizontal="center" vertical="center"/>
    </xf>
    <xf numFmtId="15" fontId="11" fillId="0" borderId="6" xfId="0" applyNumberFormat="1" applyFont="1" applyBorder="1"/>
    <xf numFmtId="166" fontId="15" fillId="0" borderId="1" xfId="0" applyNumberFormat="1" applyFont="1" applyBorder="1" applyAlignment="1">
      <alignment horizontal="center" vertical="center"/>
    </xf>
    <xf numFmtId="0" fontId="13" fillId="16" borderId="13" xfId="0" applyFont="1" applyFill="1" applyBorder="1" applyAlignment="1">
      <alignment vertical="center"/>
    </xf>
    <xf numFmtId="0" fontId="13" fillId="16" borderId="14" xfId="0" applyFont="1" applyFill="1" applyBorder="1" applyAlignment="1">
      <alignment vertical="center"/>
    </xf>
    <xf numFmtId="0" fontId="13" fillId="15" borderId="14" xfId="0" applyFont="1" applyFill="1" applyBorder="1" applyAlignment="1">
      <alignment vertical="center"/>
    </xf>
    <xf numFmtId="0" fontId="13" fillId="15" borderId="15" xfId="0" applyFont="1" applyFill="1" applyBorder="1" applyAlignment="1">
      <alignment vertical="center"/>
    </xf>
    <xf numFmtId="0" fontId="13" fillId="14" borderId="0" xfId="0" applyFont="1" applyFill="1" applyAlignment="1">
      <alignment vertical="center"/>
    </xf>
    <xf numFmtId="0" fontId="13" fillId="17" borderId="0" xfId="0" applyFont="1" applyFill="1" applyAlignment="1">
      <alignment vertical="center"/>
    </xf>
    <xf numFmtId="0" fontId="13" fillId="18" borderId="0" xfId="0" applyFont="1" applyFill="1" applyAlignment="1">
      <alignment vertical="center"/>
    </xf>
    <xf numFmtId="0" fontId="11" fillId="0" borderId="28" xfId="0" applyFont="1" applyBorder="1"/>
    <xf numFmtId="0" fontId="11" fillId="0" borderId="29" xfId="0" applyFont="1" applyBorder="1"/>
    <xf numFmtId="0" fontId="11" fillId="0" borderId="2" xfId="0" applyFont="1" applyBorder="1"/>
    <xf numFmtId="0" fontId="11" fillId="0" borderId="5" xfId="0" applyFont="1" applyBorder="1"/>
    <xf numFmtId="0" fontId="11" fillId="0" borderId="26" xfId="0" applyFont="1" applyBorder="1"/>
    <xf numFmtId="0" fontId="11" fillId="0" borderId="3" xfId="0" applyFont="1" applyBorder="1"/>
    <xf numFmtId="0" fontId="11" fillId="0" borderId="26" xfId="0" applyFont="1" applyBorder="1" applyAlignment="1">
      <alignment horizontal="left"/>
    </xf>
    <xf numFmtId="0" fontId="11" fillId="0" borderId="7" xfId="0" applyFont="1" applyBorder="1" applyAlignment="1">
      <alignment horizontal="left"/>
    </xf>
    <xf numFmtId="0" fontId="11" fillId="0" borderId="4" xfId="0" applyFont="1" applyBorder="1" applyAlignment="1">
      <alignment horizontal="left"/>
    </xf>
    <xf numFmtId="15" fontId="11" fillId="0" borderId="4" xfId="0" applyNumberFormat="1" applyFont="1" applyBorder="1"/>
    <xf numFmtId="0" fontId="11" fillId="0" borderId="30" xfId="0" applyFont="1" applyBorder="1"/>
    <xf numFmtId="0" fontId="11" fillId="0" borderId="8" xfId="0" applyFont="1" applyBorder="1"/>
    <xf numFmtId="0" fontId="11" fillId="0" borderId="12" xfId="0" applyFont="1" applyBorder="1"/>
    <xf numFmtId="0" fontId="13" fillId="24" borderId="13" xfId="0" applyFont="1" applyFill="1" applyBorder="1" applyAlignment="1">
      <alignment vertical="center"/>
    </xf>
    <xf numFmtId="0" fontId="13" fillId="24" borderId="14" xfId="0" applyFont="1" applyFill="1" applyBorder="1" applyAlignment="1">
      <alignment vertical="center"/>
    </xf>
    <xf numFmtId="0" fontId="13" fillId="24" borderId="15" xfId="0" applyFont="1" applyFill="1" applyBorder="1" applyAlignment="1">
      <alignment vertical="center"/>
    </xf>
    <xf numFmtId="0" fontId="13" fillId="24" borderId="31" xfId="0" applyFont="1" applyFill="1" applyBorder="1" applyAlignment="1">
      <alignment vertical="center"/>
    </xf>
    <xf numFmtId="0" fontId="13" fillId="24" borderId="0" xfId="0" applyFont="1" applyFill="1" applyAlignment="1">
      <alignment vertical="center"/>
    </xf>
    <xf numFmtId="0" fontId="13" fillId="24" borderId="32" xfId="0" applyFont="1" applyFill="1" applyBorder="1" applyAlignment="1">
      <alignment vertical="center"/>
    </xf>
    <xf numFmtId="0" fontId="13" fillId="24" borderId="31" xfId="0" applyFont="1" applyFill="1" applyBorder="1" applyAlignment="1">
      <alignment horizontal="center" vertical="center"/>
    </xf>
    <xf numFmtId="0" fontId="13" fillId="24" borderId="0" xfId="0" applyFont="1" applyFill="1" applyAlignment="1">
      <alignment horizontal="center" vertical="center"/>
    </xf>
    <xf numFmtId="0" fontId="13" fillId="24" borderId="32" xfId="0" applyFont="1" applyFill="1" applyBorder="1" applyAlignment="1">
      <alignment horizontal="center" vertical="center"/>
    </xf>
    <xf numFmtId="0" fontId="11" fillId="0" borderId="11" xfId="0" applyFont="1" applyBorder="1"/>
    <xf numFmtId="0" fontId="13" fillId="23" borderId="13" xfId="0" applyFont="1" applyFill="1" applyBorder="1" applyAlignment="1">
      <alignment vertical="center"/>
    </xf>
    <xf numFmtId="0" fontId="13" fillId="23" borderId="14" xfId="0" applyFont="1" applyFill="1" applyBorder="1" applyAlignment="1">
      <alignment vertical="center"/>
    </xf>
    <xf numFmtId="0" fontId="13" fillId="23" borderId="14" xfId="0" applyFont="1" applyFill="1" applyBorder="1" applyAlignment="1">
      <alignment horizontal="center" vertical="center"/>
    </xf>
    <xf numFmtId="0" fontId="13" fillId="23" borderId="15" xfId="0" applyFont="1" applyFill="1" applyBorder="1" applyAlignment="1">
      <alignment vertical="center"/>
    </xf>
    <xf numFmtId="0" fontId="13" fillId="23" borderId="31" xfId="0" applyFont="1" applyFill="1" applyBorder="1" applyAlignment="1">
      <alignment vertical="center"/>
    </xf>
    <xf numFmtId="0" fontId="13" fillId="23" borderId="0" xfId="0" applyFont="1" applyFill="1" applyAlignment="1">
      <alignment vertical="center"/>
    </xf>
    <xf numFmtId="0" fontId="13" fillId="23" borderId="0" xfId="0" applyFont="1" applyFill="1" applyAlignment="1">
      <alignment horizontal="center" vertical="center"/>
    </xf>
    <xf numFmtId="0" fontId="13" fillId="23" borderId="32" xfId="0" applyFont="1" applyFill="1" applyBorder="1" applyAlignment="1">
      <alignment vertical="center"/>
    </xf>
    <xf numFmtId="0" fontId="13" fillId="23" borderId="31" xfId="0" applyFont="1" applyFill="1" applyBorder="1" applyAlignment="1">
      <alignment horizontal="center" vertical="center"/>
    </xf>
    <xf numFmtId="0" fontId="13" fillId="23" borderId="32" xfId="0" applyFont="1" applyFill="1" applyBorder="1" applyAlignment="1">
      <alignment horizontal="center" vertical="center"/>
    </xf>
    <xf numFmtId="0" fontId="11" fillId="25" borderId="18" xfId="0" applyFont="1" applyFill="1" applyBorder="1" applyAlignment="1">
      <alignment horizontal="left" vertical="center"/>
    </xf>
    <xf numFmtId="0" fontId="11" fillId="0" borderId="1" xfId="0" applyFont="1" applyBorder="1" applyAlignment="1">
      <alignment wrapText="1"/>
    </xf>
    <xf numFmtId="0" fontId="11" fillId="0" borderId="28" xfId="0" applyFont="1" applyBorder="1" applyAlignment="1">
      <alignment horizontal="left"/>
    </xf>
    <xf numFmtId="0" fontId="11" fillId="0" borderId="29" xfId="0" applyFont="1" applyBorder="1" applyAlignment="1">
      <alignment horizontal="left"/>
    </xf>
    <xf numFmtId="0" fontId="11" fillId="0" borderId="2" xfId="0" applyFont="1" applyBorder="1" applyAlignment="1">
      <alignment horizontal="left"/>
    </xf>
    <xf numFmtId="15" fontId="11" fillId="0" borderId="2" xfId="0" applyNumberFormat="1" applyFont="1" applyBorder="1"/>
    <xf numFmtId="15" fontId="11" fillId="0" borderId="25" xfId="0" applyNumberFormat="1" applyFont="1" applyBorder="1"/>
    <xf numFmtId="0" fontId="11" fillId="26" borderId="16" xfId="0" applyFont="1" applyFill="1" applyBorder="1"/>
    <xf numFmtId="14" fontId="15" fillId="0" borderId="16" xfId="0" applyNumberFormat="1" applyFont="1" applyBorder="1" applyAlignment="1">
      <alignment horizontal="center" vertical="center"/>
    </xf>
    <xf numFmtId="166" fontId="15" fillId="0" borderId="10" xfId="0" applyNumberFormat="1" applyFont="1" applyBorder="1" applyAlignment="1">
      <alignment horizontal="center" vertical="center"/>
    </xf>
    <xf numFmtId="0" fontId="11" fillId="12" borderId="16" xfId="0" applyFont="1" applyFill="1" applyBorder="1"/>
    <xf numFmtId="0" fontId="11" fillId="12" borderId="1" xfId="0" applyFont="1" applyFill="1" applyBorder="1"/>
    <xf numFmtId="0" fontId="11" fillId="12" borderId="17" xfId="0" applyFont="1" applyFill="1" applyBorder="1"/>
    <xf numFmtId="0" fontId="11" fillId="12" borderId="26" xfId="0" applyFont="1" applyFill="1" applyBorder="1"/>
    <xf numFmtId="0" fontId="11" fillId="12" borderId="7" xfId="0" applyFont="1" applyFill="1" applyBorder="1"/>
    <xf numFmtId="0" fontId="11" fillId="12" borderId="4" xfId="0" applyFont="1" applyFill="1" applyBorder="1"/>
    <xf numFmtId="0" fontId="11" fillId="12" borderId="11" xfId="0" applyFont="1" applyFill="1" applyBorder="1"/>
    <xf numFmtId="0" fontId="11" fillId="12" borderId="6" xfId="0" applyFont="1" applyFill="1" applyBorder="1"/>
    <xf numFmtId="0" fontId="12" fillId="12" borderId="16" xfId="0" applyFont="1" applyFill="1" applyBorder="1" applyAlignment="1">
      <alignment horizontal="right" vertical="center"/>
    </xf>
    <xf numFmtId="0" fontId="12" fillId="12" borderId="1" xfId="0" applyFont="1" applyFill="1" applyBorder="1" applyAlignment="1">
      <alignment horizontal="left" vertical="center"/>
    </xf>
    <xf numFmtId="3" fontId="12" fillId="12" borderId="1" xfId="0" applyNumberFormat="1" applyFont="1" applyFill="1" applyBorder="1" applyAlignment="1">
      <alignment vertical="center"/>
    </xf>
    <xf numFmtId="4" fontId="12" fillId="12" borderId="1" xfId="0" applyNumberFormat="1" applyFont="1" applyFill="1" applyBorder="1" applyAlignment="1">
      <alignment horizontal="center" vertical="center"/>
    </xf>
    <xf numFmtId="0" fontId="11" fillId="12" borderId="10" xfId="0" applyFont="1" applyFill="1" applyBorder="1"/>
    <xf numFmtId="0" fontId="11" fillId="12" borderId="0" xfId="0" applyFont="1" applyFill="1"/>
    <xf numFmtId="4" fontId="12" fillId="12" borderId="1" xfId="0" applyNumberFormat="1" applyFont="1" applyFill="1" applyBorder="1" applyAlignment="1">
      <alignment vertical="center"/>
    </xf>
    <xf numFmtId="0" fontId="0" fillId="30" borderId="33" xfId="0" applyFill="1" applyBorder="1"/>
    <xf numFmtId="0" fontId="0" fillId="0" borderId="33" xfId="0" applyBorder="1"/>
    <xf numFmtId="0" fontId="0" fillId="0" borderId="0" xfId="0" pivotButton="1"/>
    <xf numFmtId="0" fontId="0" fillId="0" borderId="0" xfId="0" applyAlignment="1">
      <alignment horizontal="left"/>
    </xf>
    <xf numFmtId="37" fontId="0" fillId="0" borderId="0" xfId="0" applyNumberFormat="1"/>
    <xf numFmtId="168" fontId="0" fillId="0" borderId="0" xfId="1" applyNumberFormat="1" applyFont="1"/>
    <xf numFmtId="0" fontId="0" fillId="12" borderId="0" xfId="0" applyFill="1"/>
    <xf numFmtId="168" fontId="0" fillId="12" borderId="0" xfId="1" applyNumberFormat="1" applyFont="1" applyFill="1"/>
    <xf numFmtId="168" fontId="0" fillId="31" borderId="0" xfId="1" applyNumberFormat="1" applyFont="1" applyFill="1"/>
    <xf numFmtId="0" fontId="0" fillId="31" borderId="0" xfId="0" applyFill="1"/>
    <xf numFmtId="165" fontId="0" fillId="31" borderId="0" xfId="0" applyNumberFormat="1" applyFill="1"/>
    <xf numFmtId="0" fontId="19" fillId="0" borderId="0" xfId="0" applyFont="1"/>
    <xf numFmtId="0" fontId="0" fillId="0" borderId="0" xfId="0" applyAlignment="1">
      <alignment vertical="center" wrapText="1"/>
    </xf>
    <xf numFmtId="0" fontId="0" fillId="0" borderId="0" xfId="0" applyAlignment="1">
      <alignment vertical="center"/>
    </xf>
    <xf numFmtId="165" fontId="0" fillId="0" borderId="0" xfId="1" applyFont="1" applyAlignment="1">
      <alignment vertical="center"/>
    </xf>
    <xf numFmtId="165" fontId="0" fillId="12" borderId="0" xfId="0" applyNumberFormat="1" applyFill="1"/>
    <xf numFmtId="3" fontId="0" fillId="31" borderId="0" xfId="0" applyNumberFormat="1" applyFill="1"/>
    <xf numFmtId="3" fontId="0" fillId="12" borderId="0" xfId="0" applyNumberFormat="1" applyFill="1"/>
    <xf numFmtId="0" fontId="0" fillId="0" borderId="0" xfId="0" applyAlignment="1">
      <alignment horizontal="center" vertical="center" wrapText="1"/>
    </xf>
    <xf numFmtId="9" fontId="0" fillId="21" borderId="0" xfId="0" applyNumberFormat="1" applyFill="1"/>
    <xf numFmtId="0" fontId="19" fillId="12" borderId="0" xfId="0" applyFont="1" applyFill="1"/>
    <xf numFmtId="9" fontId="19" fillId="12" borderId="0" xfId="2" applyFont="1" applyFill="1"/>
    <xf numFmtId="0" fontId="0" fillId="26" borderId="0" xfId="0" applyFill="1" applyAlignment="1">
      <alignment horizontal="center" vertical="center" wrapText="1"/>
    </xf>
    <xf numFmtId="9" fontId="0" fillId="26" borderId="0" xfId="0" applyNumberFormat="1" applyFill="1"/>
    <xf numFmtId="0" fontId="0" fillId="26" borderId="0" xfId="0" applyFill="1"/>
    <xf numFmtId="168" fontId="13" fillId="18" borderId="0" xfId="1" applyNumberFormat="1" applyFont="1" applyFill="1" applyAlignment="1">
      <alignment vertical="center"/>
    </xf>
    <xf numFmtId="0" fontId="12" fillId="22" borderId="1" xfId="0" applyFont="1" applyFill="1" applyBorder="1" applyAlignment="1">
      <alignment vertical="center"/>
    </xf>
    <xf numFmtId="22" fontId="0" fillId="0" borderId="0" xfId="0" applyNumberFormat="1" applyAlignment="1">
      <alignment vertical="center"/>
    </xf>
    <xf numFmtId="14" fontId="0" fillId="0" borderId="0" xfId="0" applyNumberFormat="1" applyAlignment="1">
      <alignment vertical="center"/>
    </xf>
    <xf numFmtId="167" fontId="0" fillId="0" borderId="0" xfId="0" applyNumberFormat="1"/>
    <xf numFmtId="10" fontId="0" fillId="0" borderId="0" xfId="0" applyNumberFormat="1"/>
    <xf numFmtId="167" fontId="0" fillId="0" borderId="1" xfId="0" applyNumberFormat="1" applyBorder="1"/>
    <xf numFmtId="9" fontId="0" fillId="12" borderId="1" xfId="2" applyFont="1" applyFill="1" applyBorder="1"/>
    <xf numFmtId="166" fontId="11" fillId="0" borderId="1" xfId="1" applyNumberFormat="1" applyFont="1" applyBorder="1"/>
    <xf numFmtId="0" fontId="13" fillId="15" borderId="0" xfId="0" applyFont="1" applyFill="1" applyAlignment="1">
      <alignment vertical="center"/>
    </xf>
    <xf numFmtId="0" fontId="13" fillId="15" borderId="32" xfId="0" applyFont="1" applyFill="1" applyBorder="1" applyAlignment="1">
      <alignment vertical="center"/>
    </xf>
    <xf numFmtId="0" fontId="13" fillId="16" borderId="31" xfId="0" applyFont="1" applyFill="1" applyBorder="1" applyAlignment="1">
      <alignment vertical="center"/>
    </xf>
    <xf numFmtId="0" fontId="13" fillId="16" borderId="0" xfId="0" applyFont="1" applyFill="1" applyAlignment="1">
      <alignment vertical="center"/>
    </xf>
    <xf numFmtId="168" fontId="11" fillId="12" borderId="1" xfId="1" applyNumberFormat="1" applyFont="1" applyFill="1" applyBorder="1" applyAlignment="1">
      <alignment horizontal="left" vertical="center"/>
    </xf>
    <xf numFmtId="0" fontId="12" fillId="25" borderId="1" xfId="0" applyFont="1" applyFill="1" applyBorder="1" applyAlignment="1">
      <alignment horizontal="center" vertical="center"/>
    </xf>
    <xf numFmtId="0" fontId="11" fillId="11" borderId="1" xfId="0" applyFont="1" applyFill="1" applyBorder="1" applyAlignment="1">
      <alignment horizontal="left"/>
    </xf>
    <xf numFmtId="0" fontId="11" fillId="0" borderId="1" xfId="0" applyFont="1" applyBorder="1" applyAlignment="1">
      <alignment horizontal="right"/>
    </xf>
    <xf numFmtId="15" fontId="12" fillId="11" borderId="1" xfId="0" applyNumberFormat="1" applyFont="1" applyFill="1" applyBorder="1" applyAlignment="1">
      <alignment horizontal="right" vertical="center"/>
    </xf>
    <xf numFmtId="0" fontId="12" fillId="11" borderId="1" xfId="0" applyFont="1" applyFill="1" applyBorder="1" applyAlignment="1">
      <alignment horizontal="center" vertical="center"/>
    </xf>
    <xf numFmtId="15" fontId="11" fillId="0" borderId="1" xfId="0" applyNumberFormat="1" applyFont="1" applyBorder="1" applyAlignment="1">
      <alignment horizontal="right"/>
    </xf>
    <xf numFmtId="9" fontId="0" fillId="0" borderId="0" xfId="2" applyFont="1"/>
    <xf numFmtId="9" fontId="0" fillId="12" borderId="0" xfId="2" applyFont="1" applyFill="1"/>
    <xf numFmtId="9" fontId="0" fillId="0" borderId="0" xfId="0" applyNumberFormat="1"/>
    <xf numFmtId="168" fontId="19" fillId="12" borderId="0" xfId="1" applyNumberFormat="1" applyFont="1" applyFill="1"/>
    <xf numFmtId="37" fontId="19" fillId="12" borderId="0" xfId="0" applyNumberFormat="1" applyFont="1" applyFill="1"/>
    <xf numFmtId="0" fontId="13" fillId="24" borderId="1" xfId="0" applyFont="1" applyFill="1" applyBorder="1" applyAlignment="1">
      <alignment vertical="center" wrapText="1"/>
    </xf>
    <xf numFmtId="0" fontId="13" fillId="22" borderId="1" xfId="0" applyFont="1" applyFill="1" applyBorder="1" applyAlignment="1">
      <alignment horizontal="center" vertical="center" wrapText="1"/>
    </xf>
    <xf numFmtId="0" fontId="13" fillId="20" borderId="1" xfId="0" applyFont="1" applyFill="1" applyBorder="1" applyAlignment="1">
      <alignment vertical="center" wrapText="1"/>
    </xf>
    <xf numFmtId="0" fontId="13" fillId="23" borderId="1" xfId="0" applyFont="1" applyFill="1" applyBorder="1" applyAlignment="1">
      <alignment vertical="center" wrapText="1"/>
    </xf>
    <xf numFmtId="0" fontId="13" fillId="23" borderId="1" xfId="0" applyFont="1" applyFill="1" applyBorder="1" applyAlignment="1">
      <alignment horizontal="center" vertical="center" wrapText="1"/>
    </xf>
    <xf numFmtId="0" fontId="13" fillId="22" borderId="1" xfId="0" applyFont="1" applyFill="1" applyBorder="1" applyAlignment="1">
      <alignment vertical="center" wrapText="1"/>
    </xf>
    <xf numFmtId="0" fontId="13" fillId="21" borderId="1" xfId="0" applyFont="1" applyFill="1" applyBorder="1" applyAlignment="1">
      <alignment horizontal="center" vertical="center" wrapText="1"/>
    </xf>
    <xf numFmtId="0" fontId="13" fillId="21" borderId="1" xfId="0" applyFont="1" applyFill="1" applyBorder="1" applyAlignment="1">
      <alignment vertical="center" wrapText="1"/>
    </xf>
    <xf numFmtId="0" fontId="0" fillId="0" borderId="10" xfId="0" applyBorder="1" applyAlignment="1">
      <alignment wrapText="1"/>
    </xf>
    <xf numFmtId="0" fontId="13" fillId="24" borderId="1"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3" fillId="20" borderId="1" xfId="0" applyFont="1" applyFill="1" applyBorder="1" applyAlignment="1">
      <alignment horizontal="center" vertical="center" wrapText="1"/>
    </xf>
    <xf numFmtId="0" fontId="0" fillId="0" borderId="0" xfId="0" quotePrefix="1" applyAlignment="1">
      <alignment wrapText="1"/>
    </xf>
    <xf numFmtId="0" fontId="11" fillId="25" borderId="1" xfId="0" applyFont="1" applyFill="1" applyBorder="1" applyAlignment="1">
      <alignment horizontal="left" vertical="center" wrapText="1"/>
    </xf>
    <xf numFmtId="0" fontId="11" fillId="25" borderId="1" xfId="0" applyFont="1" applyFill="1" applyBorder="1" applyAlignment="1">
      <alignment horizontal="center" vertical="center" wrapText="1"/>
    </xf>
    <xf numFmtId="168" fontId="11" fillId="25" borderId="1" xfId="1" applyNumberFormat="1" applyFont="1" applyFill="1" applyBorder="1" applyAlignment="1">
      <alignment horizontal="left" vertical="center" wrapText="1"/>
    </xf>
    <xf numFmtId="0" fontId="16" fillId="25" borderId="1" xfId="0" applyFont="1" applyFill="1" applyBorder="1" applyAlignment="1">
      <alignment horizontal="center" vertical="center" wrapText="1"/>
    </xf>
    <xf numFmtId="0" fontId="11" fillId="0" borderId="0" xfId="0" applyFont="1" applyAlignment="1">
      <alignment wrapText="1"/>
    </xf>
    <xf numFmtId="0" fontId="11" fillId="14" borderId="1" xfId="0" applyFont="1" applyFill="1" applyBorder="1" applyAlignment="1">
      <alignment wrapText="1"/>
    </xf>
    <xf numFmtId="15" fontId="11" fillId="14" borderId="1" xfId="0" applyNumberFormat="1" applyFont="1" applyFill="1" applyBorder="1" applyAlignment="1">
      <alignment wrapText="1"/>
    </xf>
    <xf numFmtId="0" fontId="12" fillId="0" borderId="1" xfId="0" applyFont="1" applyBorder="1" applyAlignment="1">
      <alignment horizontal="right" vertical="center" wrapText="1"/>
    </xf>
    <xf numFmtId="0" fontId="12" fillId="0" borderId="1" xfId="0" applyFont="1" applyBorder="1" applyAlignment="1">
      <alignment horizontal="left" vertical="center" wrapText="1"/>
    </xf>
    <xf numFmtId="166" fontId="12" fillId="0" borderId="1" xfId="0" applyNumberFormat="1" applyFont="1" applyBorder="1" applyAlignment="1">
      <alignment vertical="center" wrapText="1"/>
    </xf>
    <xf numFmtId="166" fontId="11" fillId="0" borderId="1" xfId="0" applyNumberFormat="1" applyFont="1" applyBorder="1" applyAlignment="1">
      <alignment wrapText="1"/>
    </xf>
    <xf numFmtId="167" fontId="11" fillId="0" borderId="1" xfId="0" applyNumberFormat="1" applyFont="1" applyBorder="1" applyAlignment="1">
      <alignment wrapText="1"/>
    </xf>
    <xf numFmtId="0" fontId="11" fillId="0" borderId="1" xfId="0" applyFont="1" applyBorder="1" applyAlignment="1">
      <alignment horizontal="center" wrapText="1"/>
    </xf>
    <xf numFmtId="14" fontId="11" fillId="0" borderId="1" xfId="0" applyNumberFormat="1" applyFont="1" applyBorder="1" applyAlignment="1">
      <alignment horizontal="center" wrapText="1"/>
    </xf>
    <xf numFmtId="0" fontId="11" fillId="0" borderId="10" xfId="0" applyFont="1" applyBorder="1" applyAlignment="1">
      <alignment wrapText="1"/>
    </xf>
    <xf numFmtId="168" fontId="11" fillId="0" borderId="0" xfId="1" applyNumberFormat="1" applyFont="1" applyFill="1" applyBorder="1" applyAlignment="1">
      <alignment wrapText="1"/>
    </xf>
    <xf numFmtId="15" fontId="11" fillId="0" borderId="1" xfId="0" applyNumberFormat="1" applyFont="1" applyBorder="1" applyAlignment="1">
      <alignment horizontal="center" wrapText="1"/>
    </xf>
    <xf numFmtId="15" fontId="11" fillId="0" borderId="1" xfId="0" applyNumberFormat="1" applyFont="1" applyBorder="1" applyAlignment="1">
      <alignment wrapText="1"/>
    </xf>
    <xf numFmtId="0" fontId="11" fillId="25" borderId="1" xfId="0" applyFont="1" applyFill="1" applyBorder="1" applyAlignment="1">
      <alignment wrapText="1"/>
    </xf>
    <xf numFmtId="0" fontId="12" fillId="0" borderId="1" xfId="0" applyFont="1" applyBorder="1" applyAlignment="1">
      <alignment horizontal="center" vertical="center" wrapText="1"/>
    </xf>
    <xf numFmtId="0" fontId="11" fillId="0" borderId="1" xfId="0" applyFont="1" applyBorder="1" applyAlignment="1">
      <alignment horizontal="left" wrapText="1"/>
    </xf>
    <xf numFmtId="166" fontId="11" fillId="27" borderId="1" xfId="0" applyNumberFormat="1" applyFont="1" applyFill="1" applyBorder="1" applyAlignment="1">
      <alignment wrapText="1"/>
    </xf>
    <xf numFmtId="0" fontId="16" fillId="0" borderId="1" xfId="0" applyFont="1" applyBorder="1" applyAlignment="1">
      <alignment horizontal="center" vertical="center" wrapText="1"/>
    </xf>
    <xf numFmtId="0" fontId="11" fillId="12" borderId="10" xfId="0" applyFont="1" applyFill="1" applyBorder="1" applyAlignment="1">
      <alignment wrapText="1"/>
    </xf>
    <xf numFmtId="166" fontId="12" fillId="0" borderId="1" xfId="0" applyNumberFormat="1" applyFont="1" applyBorder="1" applyAlignment="1">
      <alignment horizontal="right" vertical="center" wrapText="1"/>
    </xf>
    <xf numFmtId="168" fontId="11" fillId="0" borderId="10" xfId="0" applyNumberFormat="1" applyFont="1" applyBorder="1" applyAlignment="1">
      <alignment wrapText="1"/>
    </xf>
    <xf numFmtId="170" fontId="11" fillId="0" borderId="1" xfId="0" applyNumberFormat="1" applyFont="1" applyBorder="1" applyAlignment="1">
      <alignment horizontal="center" wrapText="1"/>
    </xf>
    <xf numFmtId="0" fontId="21" fillId="0" borderId="1" xfId="0" applyFont="1" applyBorder="1" applyAlignment="1">
      <alignment wrapText="1"/>
    </xf>
    <xf numFmtId="166" fontId="12" fillId="0" borderId="1" xfId="1" applyNumberFormat="1" applyFont="1" applyFill="1" applyBorder="1" applyAlignment="1">
      <alignment horizontal="center" vertical="center" wrapText="1"/>
    </xf>
    <xf numFmtId="166" fontId="11" fillId="0" borderId="1" xfId="0" applyNumberFormat="1" applyFont="1" applyBorder="1" applyAlignment="1">
      <alignment horizontal="right" vertical="center" wrapText="1"/>
    </xf>
    <xf numFmtId="165" fontId="11" fillId="0" borderId="0" xfId="0" applyNumberFormat="1" applyFont="1" applyAlignment="1">
      <alignment wrapText="1"/>
    </xf>
    <xf numFmtId="15" fontId="11" fillId="14" borderId="1" xfId="0" applyNumberFormat="1" applyFont="1" applyFill="1" applyBorder="1" applyAlignment="1">
      <alignment horizontal="center" wrapText="1"/>
    </xf>
    <xf numFmtId="166" fontId="12" fillId="0" borderId="1" xfId="1" applyNumberFormat="1" applyFont="1" applyFill="1" applyBorder="1" applyAlignment="1">
      <alignment vertical="center" wrapText="1"/>
    </xf>
    <xf numFmtId="166" fontId="22" fillId="0" borderId="1" xfId="0" applyNumberFormat="1" applyFont="1" applyBorder="1" applyAlignment="1">
      <alignment wrapText="1"/>
    </xf>
    <xf numFmtId="166" fontId="12" fillId="0" borderId="1" xfId="1" applyNumberFormat="1" applyFont="1" applyBorder="1" applyAlignment="1">
      <alignment horizontal="center" vertical="center" wrapText="1"/>
    </xf>
    <xf numFmtId="0" fontId="11" fillId="12" borderId="1" xfId="0" applyFont="1" applyFill="1" applyBorder="1" applyAlignment="1">
      <alignment wrapText="1"/>
    </xf>
    <xf numFmtId="0" fontId="11" fillId="12" borderId="1" xfId="0" applyFont="1" applyFill="1" applyBorder="1" applyAlignment="1">
      <alignment horizontal="center" wrapText="1"/>
    </xf>
    <xf numFmtId="0" fontId="12" fillId="12" borderId="1" xfId="0" applyFont="1" applyFill="1" applyBorder="1" applyAlignment="1">
      <alignment horizontal="center" vertical="center" wrapText="1"/>
    </xf>
    <xf numFmtId="0" fontId="12" fillId="12" borderId="1" xfId="0" applyFont="1" applyFill="1" applyBorder="1" applyAlignment="1">
      <alignment horizontal="left" vertical="center" wrapText="1"/>
    </xf>
    <xf numFmtId="166" fontId="12" fillId="12" borderId="1" xfId="0" applyNumberFormat="1" applyFont="1" applyFill="1" applyBorder="1" applyAlignment="1">
      <alignment vertical="center" wrapText="1"/>
    </xf>
    <xf numFmtId="166" fontId="11" fillId="12" borderId="1" xfId="0" applyNumberFormat="1" applyFont="1" applyFill="1" applyBorder="1" applyAlignment="1">
      <alignment wrapText="1"/>
    </xf>
    <xf numFmtId="166" fontId="12" fillId="12" borderId="1" xfId="0" applyNumberFormat="1" applyFont="1" applyFill="1" applyBorder="1" applyAlignment="1">
      <alignment horizontal="right" vertical="center" wrapText="1"/>
    </xf>
    <xf numFmtId="166" fontId="11" fillId="12" borderId="1" xfId="0" applyNumberFormat="1" applyFont="1" applyFill="1" applyBorder="1" applyAlignment="1">
      <alignment horizontal="right" vertical="center" wrapText="1"/>
    </xf>
    <xf numFmtId="166" fontId="12" fillId="0" borderId="1" xfId="1" applyNumberFormat="1" applyFont="1" applyBorder="1" applyAlignment="1">
      <alignment horizontal="right" vertical="center" wrapText="1"/>
    </xf>
    <xf numFmtId="0" fontId="0" fillId="0" borderId="1" xfId="0" applyBorder="1" applyAlignment="1">
      <alignment vertical="center" wrapText="1"/>
    </xf>
    <xf numFmtId="14" fontId="16" fillId="0" borderId="1" xfId="0" applyNumberFormat="1" applyFont="1" applyBorder="1" applyAlignment="1">
      <alignment horizontal="center" wrapText="1"/>
    </xf>
    <xf numFmtId="14" fontId="11" fillId="0" borderId="1" xfId="0" applyNumberFormat="1" applyFont="1" applyBorder="1" applyAlignment="1">
      <alignment wrapText="1"/>
    </xf>
    <xf numFmtId="0" fontId="11" fillId="0" borderId="1" xfId="0" applyFont="1" applyBorder="1" applyAlignment="1">
      <alignment horizontal="left" vertical="center" wrapText="1"/>
    </xf>
    <xf numFmtId="0" fontId="0" fillId="0" borderId="1" xfId="0" applyBorder="1" applyAlignment="1">
      <alignment wrapText="1"/>
    </xf>
    <xf numFmtId="166" fontId="12" fillId="0" borderId="1" xfId="1" applyNumberFormat="1" applyFont="1" applyBorder="1" applyAlignment="1">
      <alignment vertical="center" wrapText="1"/>
    </xf>
    <xf numFmtId="169" fontId="11" fillId="0" borderId="1" xfId="0" applyNumberFormat="1" applyFont="1" applyBorder="1" applyAlignment="1">
      <alignment horizontal="center" wrapText="1"/>
    </xf>
    <xf numFmtId="166" fontId="12" fillId="27" borderId="1" xfId="0" applyNumberFormat="1" applyFont="1" applyFill="1" applyBorder="1" applyAlignment="1">
      <alignment vertical="center" wrapText="1"/>
    </xf>
    <xf numFmtId="166" fontId="12" fillId="27" borderId="1" xfId="1" applyNumberFormat="1" applyFont="1" applyFill="1" applyBorder="1" applyAlignment="1">
      <alignment vertical="center" wrapText="1"/>
    </xf>
    <xf numFmtId="0" fontId="12" fillId="10" borderId="1" xfId="0" applyFont="1" applyFill="1" applyBorder="1" applyAlignment="1">
      <alignment horizontal="center" vertical="center" wrapText="1"/>
    </xf>
    <xf numFmtId="0" fontId="12" fillId="10" borderId="1" xfId="0" applyFont="1" applyFill="1" applyBorder="1" applyAlignment="1">
      <alignment horizontal="left" vertical="center" wrapText="1"/>
    </xf>
    <xf numFmtId="166" fontId="12" fillId="28" borderId="1" xfId="0" applyNumberFormat="1" applyFont="1" applyFill="1" applyBorder="1" applyAlignment="1">
      <alignment vertical="center" wrapText="1"/>
    </xf>
    <xf numFmtId="0" fontId="11" fillId="18" borderId="1" xfId="0" applyFont="1" applyFill="1" applyBorder="1" applyAlignment="1">
      <alignment wrapText="1"/>
    </xf>
    <xf numFmtId="166" fontId="12" fillId="0" borderId="1" xfId="1" applyNumberFormat="1" applyFont="1" applyFill="1" applyBorder="1" applyAlignment="1">
      <alignment horizontal="right" vertical="center" wrapText="1"/>
    </xf>
    <xf numFmtId="0" fontId="0" fillId="26" borderId="1" xfId="0" applyFill="1" applyBorder="1" applyAlignment="1">
      <alignment vertical="center" wrapText="1"/>
    </xf>
    <xf numFmtId="14" fontId="16"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left" vertical="center" wrapText="1"/>
    </xf>
    <xf numFmtId="166" fontId="23" fillId="0" borderId="1" xfId="0" applyNumberFormat="1" applyFont="1" applyBorder="1" applyAlignment="1">
      <alignment vertical="center" wrapText="1"/>
    </xf>
    <xf numFmtId="166" fontId="23" fillId="0" borderId="1" xfId="1" applyNumberFormat="1" applyFont="1" applyBorder="1" applyAlignment="1">
      <alignment horizontal="right" vertical="center" wrapText="1"/>
    </xf>
    <xf numFmtId="166" fontId="22" fillId="0" borderId="1" xfId="0" applyNumberFormat="1" applyFont="1" applyBorder="1" applyAlignment="1">
      <alignment horizontal="right" vertical="center" wrapText="1"/>
    </xf>
    <xf numFmtId="166" fontId="11" fillId="0" borderId="1" xfId="0" applyNumberFormat="1" applyFont="1" applyBorder="1" applyAlignment="1">
      <alignment horizontal="center" vertical="center" wrapText="1"/>
    </xf>
    <xf numFmtId="0" fontId="0" fillId="0" borderId="1" xfId="0" applyBorder="1" applyAlignment="1">
      <alignment horizontal="center" wrapText="1"/>
    </xf>
    <xf numFmtId="15" fontId="0" fillId="0" borderId="1" xfId="0" applyNumberFormat="1" applyBorder="1" applyAlignment="1">
      <alignment horizontal="center" wrapText="1"/>
    </xf>
    <xf numFmtId="3" fontId="12" fillId="0" borderId="1" xfId="0" applyNumberFormat="1" applyFont="1" applyBorder="1" applyAlignment="1">
      <alignment vertical="center" wrapText="1"/>
    </xf>
    <xf numFmtId="3" fontId="12" fillId="27" borderId="1" xfId="0" applyNumberFormat="1" applyFont="1" applyFill="1" applyBorder="1" applyAlignment="1">
      <alignment vertical="center" wrapText="1"/>
    </xf>
    <xf numFmtId="166" fontId="12" fillId="0" borderId="1" xfId="0" applyNumberFormat="1" applyFont="1" applyBorder="1" applyAlignment="1">
      <alignment horizontal="center" vertical="center" wrapText="1"/>
    </xf>
    <xf numFmtId="0" fontId="11" fillId="21" borderId="1" xfId="0" applyFont="1" applyFill="1" applyBorder="1" applyAlignment="1">
      <alignment wrapText="1"/>
    </xf>
    <xf numFmtId="0" fontId="20" fillId="0" borderId="0" xfId="0" applyFont="1" applyAlignment="1">
      <alignment wrapText="1"/>
    </xf>
    <xf numFmtId="4" fontId="12" fillId="27" borderId="1" xfId="0" applyNumberFormat="1" applyFont="1" applyFill="1" applyBorder="1" applyAlignment="1">
      <alignment vertical="center" wrapText="1"/>
    </xf>
    <xf numFmtId="0" fontId="11" fillId="14" borderId="10" xfId="0" applyFont="1" applyFill="1" applyBorder="1" applyAlignment="1">
      <alignment wrapText="1"/>
    </xf>
    <xf numFmtId="4" fontId="12" fillId="0" borderId="0" xfId="0" applyNumberFormat="1" applyFont="1" applyAlignment="1">
      <alignment vertical="center" wrapText="1"/>
    </xf>
    <xf numFmtId="4" fontId="12" fillId="0" borderId="1" xfId="0" applyNumberFormat="1" applyFont="1" applyBorder="1" applyAlignment="1">
      <alignment vertical="center" wrapText="1"/>
    </xf>
    <xf numFmtId="0" fontId="24" fillId="0" borderId="1" xfId="0" applyFont="1" applyBorder="1" applyAlignment="1">
      <alignment horizontal="center" vertical="center" wrapText="1"/>
    </xf>
    <xf numFmtId="4" fontId="11" fillId="0" borderId="1" xfId="0" applyNumberFormat="1" applyFont="1" applyBorder="1" applyAlignment="1">
      <alignment wrapText="1"/>
    </xf>
    <xf numFmtId="4" fontId="12" fillId="27" borderId="1" xfId="0" applyNumberFormat="1" applyFont="1" applyFill="1" applyBorder="1" applyAlignment="1">
      <alignment horizontal="center" vertical="center" wrapText="1"/>
    </xf>
    <xf numFmtId="170" fontId="25" fillId="0" borderId="1" xfId="0" applyNumberFormat="1" applyFont="1" applyBorder="1" applyAlignment="1">
      <alignment horizontal="center" wrapText="1"/>
    </xf>
    <xf numFmtId="166" fontId="12" fillId="20" borderId="1" xfId="0" applyNumberFormat="1" applyFont="1" applyFill="1" applyBorder="1" applyAlignment="1">
      <alignment horizontal="right" vertical="center" wrapText="1"/>
    </xf>
    <xf numFmtId="166" fontId="11" fillId="32" borderId="1" xfId="0" applyNumberFormat="1" applyFont="1" applyFill="1" applyBorder="1" applyAlignment="1">
      <alignment wrapText="1"/>
    </xf>
    <xf numFmtId="0" fontId="11" fillId="26" borderId="1" xfId="0" applyFont="1" applyFill="1" applyBorder="1" applyAlignment="1">
      <alignment wrapText="1"/>
    </xf>
    <xf numFmtId="166" fontId="23" fillId="0" borderId="1" xfId="0" applyNumberFormat="1" applyFont="1" applyBorder="1" applyAlignment="1">
      <alignment horizontal="right" vertical="center" wrapText="1"/>
    </xf>
    <xf numFmtId="4" fontId="12" fillId="0" borderId="1" xfId="0" applyNumberFormat="1" applyFont="1" applyBorder="1" applyAlignment="1">
      <alignment horizontal="center" vertical="center" wrapText="1"/>
    </xf>
    <xf numFmtId="3" fontId="12" fillId="0" borderId="1" xfId="0" applyNumberFormat="1" applyFont="1" applyBorder="1" applyAlignment="1">
      <alignment wrapText="1"/>
    </xf>
    <xf numFmtId="166" fontId="23" fillId="20" borderId="1" xfId="0" applyNumberFormat="1" applyFont="1" applyFill="1" applyBorder="1" applyAlignment="1">
      <alignment horizontal="right" vertical="center" wrapText="1"/>
    </xf>
    <xf numFmtId="167" fontId="12" fillId="0" borderId="1" xfId="0" applyNumberFormat="1" applyFont="1" applyBorder="1" applyAlignment="1">
      <alignment vertical="center" wrapText="1"/>
    </xf>
    <xf numFmtId="167" fontId="11" fillId="0" borderId="1" xfId="0" applyNumberFormat="1" applyFont="1" applyBorder="1" applyAlignment="1">
      <alignment horizontal="right" vertical="center" wrapText="1"/>
    </xf>
    <xf numFmtId="4" fontId="12" fillId="0" borderId="1" xfId="0" applyNumberFormat="1" applyFont="1" applyBorder="1" applyAlignment="1">
      <alignment horizontal="right" vertical="center" wrapText="1"/>
    </xf>
    <xf numFmtId="166" fontId="22" fillId="32" borderId="1" xfId="0" applyNumberFormat="1" applyFont="1" applyFill="1" applyBorder="1" applyAlignment="1">
      <alignment wrapText="1"/>
    </xf>
    <xf numFmtId="168" fontId="11" fillId="0" borderId="0" xfId="0" applyNumberFormat="1" applyFont="1" applyAlignment="1">
      <alignment wrapText="1"/>
    </xf>
    <xf numFmtId="0" fontId="11" fillId="27" borderId="1" xfId="0" applyFont="1" applyFill="1" applyBorder="1" applyAlignment="1">
      <alignment wrapText="1"/>
    </xf>
    <xf numFmtId="0" fontId="12" fillId="12" borderId="1" xfId="0" applyFont="1" applyFill="1" applyBorder="1" applyAlignment="1">
      <alignment horizontal="right" vertical="center" wrapText="1"/>
    </xf>
    <xf numFmtId="3" fontId="12" fillId="12" borderId="1" xfId="0" applyNumberFormat="1" applyFont="1" applyFill="1" applyBorder="1" applyAlignment="1">
      <alignment vertical="center" wrapText="1"/>
    </xf>
    <xf numFmtId="4" fontId="12" fillId="12" borderId="1" xfId="0" applyNumberFormat="1" applyFont="1" applyFill="1" applyBorder="1" applyAlignment="1">
      <alignment vertical="center" wrapText="1"/>
    </xf>
    <xf numFmtId="4" fontId="11" fillId="12" borderId="1" xfId="0" applyNumberFormat="1" applyFont="1" applyFill="1" applyBorder="1" applyAlignment="1">
      <alignment wrapText="1"/>
    </xf>
    <xf numFmtId="166" fontId="15" fillId="0" borderId="1" xfId="0" applyNumberFormat="1" applyFont="1" applyBorder="1" applyAlignment="1">
      <alignment horizontal="center" vertical="center" wrapText="1"/>
    </xf>
    <xf numFmtId="0" fontId="11" fillId="22" borderId="1" xfId="0" applyFont="1" applyFill="1" applyBorder="1" applyAlignment="1">
      <alignment wrapText="1"/>
    </xf>
    <xf numFmtId="167" fontId="0" fillId="0" borderId="1" xfId="0" applyNumberFormat="1" applyBorder="1" applyAlignment="1">
      <alignment wrapText="1"/>
    </xf>
    <xf numFmtId="168" fontId="0" fillId="0" borderId="1" xfId="1" applyNumberFormat="1" applyFont="1" applyBorder="1" applyAlignment="1">
      <alignment wrapText="1"/>
    </xf>
    <xf numFmtId="9" fontId="0" fillId="12" borderId="1" xfId="2" applyFont="1" applyFill="1" applyBorder="1" applyAlignment="1">
      <alignment wrapText="1"/>
    </xf>
    <xf numFmtId="166" fontId="0" fillId="0" borderId="1" xfId="0" applyNumberFormat="1" applyBorder="1" applyAlignment="1">
      <alignment wrapText="1"/>
    </xf>
    <xf numFmtId="10" fontId="0" fillId="0" borderId="1" xfId="1" applyNumberFormat="1" applyFont="1" applyBorder="1" applyAlignment="1">
      <alignment wrapText="1"/>
    </xf>
    <xf numFmtId="9" fontId="0" fillId="0" borderId="1" xfId="2" applyFont="1" applyBorder="1" applyAlignment="1">
      <alignment wrapText="1"/>
    </xf>
    <xf numFmtId="167" fontId="0" fillId="0" borderId="1" xfId="2" applyNumberFormat="1" applyFont="1" applyBorder="1" applyAlignment="1">
      <alignment wrapText="1"/>
    </xf>
    <xf numFmtId="0" fontId="11" fillId="29" borderId="1" xfId="0" applyFont="1" applyFill="1" applyBorder="1" applyAlignment="1">
      <alignment horizontal="center" wrapText="1"/>
    </xf>
    <xf numFmtId="0" fontId="11" fillId="0" borderId="1" xfId="0" applyFont="1" applyBorder="1" applyAlignment="1">
      <alignment horizontal="center" vertical="center" wrapText="1"/>
    </xf>
    <xf numFmtId="0" fontId="11" fillId="14" borderId="1" xfId="0" applyFont="1" applyFill="1" applyBorder="1" applyAlignment="1">
      <alignment horizontal="center" wrapText="1"/>
    </xf>
    <xf numFmtId="0" fontId="0" fillId="22" borderId="1" xfId="0" applyFill="1" applyBorder="1" applyAlignment="1">
      <alignment horizontal="center"/>
    </xf>
    <xf numFmtId="0" fontId="22" fillId="25" borderId="1" xfId="0" applyFont="1" applyFill="1" applyBorder="1" applyAlignment="1">
      <alignment horizontal="left" vertical="center" wrapText="1"/>
    </xf>
    <xf numFmtId="0" fontId="22" fillId="14" borderId="1" xfId="0" applyFont="1" applyFill="1" applyBorder="1" applyAlignment="1">
      <alignment wrapText="1"/>
    </xf>
    <xf numFmtId="0" fontId="22" fillId="0" borderId="1" xfId="0" applyFont="1" applyBorder="1" applyAlignment="1">
      <alignment wrapText="1"/>
    </xf>
    <xf numFmtId="0" fontId="22" fillId="12" borderId="1" xfId="0" applyFont="1" applyFill="1" applyBorder="1" applyAlignment="1">
      <alignment wrapText="1"/>
    </xf>
    <xf numFmtId="168" fontId="11" fillId="0" borderId="1" xfId="0" applyNumberFormat="1" applyFont="1" applyBorder="1" applyAlignment="1">
      <alignment wrapText="1"/>
    </xf>
    <xf numFmtId="168" fontId="11" fillId="0" borderId="1" xfId="0" applyNumberFormat="1" applyFont="1" applyBorder="1" applyAlignment="1">
      <alignment horizontal="right" wrapText="1"/>
    </xf>
    <xf numFmtId="4" fontId="27" fillId="0" borderId="1" xfId="0" applyNumberFormat="1" applyFont="1" applyBorder="1" applyAlignment="1">
      <alignment wrapText="1"/>
    </xf>
    <xf numFmtId="3" fontId="11" fillId="0" borderId="1" xfId="0" applyNumberFormat="1" applyFont="1" applyBorder="1" applyAlignment="1">
      <alignment wrapText="1"/>
    </xf>
    <xf numFmtId="164" fontId="28" fillId="0" borderId="1" xfId="1" applyNumberFormat="1" applyFont="1" applyBorder="1" applyAlignment="1">
      <alignment vertical="center"/>
    </xf>
    <xf numFmtId="41" fontId="29" fillId="0" borderId="1" xfId="0" applyNumberFormat="1" applyFont="1" applyBorder="1" applyAlignment="1">
      <alignment horizontal="center" vertical="center"/>
    </xf>
    <xf numFmtId="41" fontId="28" fillId="0" borderId="1" xfId="4" applyFont="1" applyBorder="1" applyAlignment="1">
      <alignment vertical="center"/>
    </xf>
    <xf numFmtId="41" fontId="28" fillId="0" borderId="1" xfId="1" applyNumberFormat="1" applyFont="1" applyBorder="1" applyAlignment="1">
      <alignment horizontal="center" vertical="center"/>
    </xf>
    <xf numFmtId="0" fontId="30" fillId="0" borderId="1" xfId="0" applyFont="1" applyBorder="1" applyAlignment="1">
      <alignment horizontal="center" vertical="center"/>
    </xf>
    <xf numFmtId="44" fontId="11" fillId="0" borderId="1" xfId="0" applyNumberFormat="1" applyFont="1" applyBorder="1" applyAlignment="1">
      <alignment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3" fontId="4" fillId="0" borderId="5" xfId="0" applyNumberFormat="1" applyFont="1" applyBorder="1" applyAlignment="1">
      <alignment vertical="center"/>
    </xf>
    <xf numFmtId="3" fontId="4" fillId="0" borderId="12" xfId="0" applyNumberFormat="1" applyFont="1" applyBorder="1" applyAlignment="1">
      <alignment vertical="center"/>
    </xf>
    <xf numFmtId="3" fontId="4" fillId="0" borderId="11" xfId="0" applyNumberFormat="1"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4" fontId="4" fillId="0" borderId="1" xfId="0" applyNumberFormat="1" applyFont="1" applyBorder="1" applyAlignment="1">
      <alignment horizontal="right" vertical="center"/>
    </xf>
    <xf numFmtId="4" fontId="4" fillId="0" borderId="3" xfId="0" applyNumberFormat="1" applyFont="1" applyBorder="1" applyAlignment="1">
      <alignment horizontal="center" vertical="center"/>
    </xf>
    <xf numFmtId="3" fontId="4" fillId="0" borderId="2" xfId="0" applyNumberFormat="1" applyFont="1" applyBorder="1" applyAlignment="1">
      <alignment vertical="center"/>
    </xf>
    <xf numFmtId="3" fontId="4" fillId="0" borderId="3" xfId="0" applyNumberFormat="1" applyFont="1" applyBorder="1" applyAlignment="1">
      <alignment vertical="center"/>
    </xf>
    <xf numFmtId="3" fontId="4" fillId="0" borderId="4" xfId="0" applyNumberFormat="1" applyFont="1" applyBorder="1" applyAlignment="1">
      <alignment vertical="center"/>
    </xf>
    <xf numFmtId="0" fontId="4" fillId="0" borderId="0" xfId="0" applyFont="1" applyAlignment="1">
      <alignment vertical="center"/>
    </xf>
    <xf numFmtId="0" fontId="4" fillId="0" borderId="9" xfId="0" applyFont="1"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5">
    <cellStyle name="Comma" xfId="1" builtinId="3"/>
    <cellStyle name="Comma [0]" xfId="4" builtinId="6"/>
    <cellStyle name="Comma [0] 2 2 12" xfId="3" xr:uid="{37C28091-78E0-4FA8-8261-B3479E3CF6DE}"/>
    <cellStyle name="Normal" xfId="0" builtinId="0"/>
    <cellStyle name="Percent" xfId="2" builtinId="5"/>
  </cellStyles>
  <dxfs count="54">
    <dxf>
      <font>
        <color rgb="FF006100"/>
      </font>
      <fill>
        <patternFill>
          <bgColor rgb="FFC6EF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numFmt numFmtId="171" formatCode="m/d/yyyy"/>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172" formatCode="m/d/yyyy\ h:mm"/>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vertical="center"/>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numFmt numFmtId="13" formatCode="0%"/>
    </dxf>
    <dxf>
      <alignment wrapText="1"/>
    </dxf>
    <dxf>
      <alignment horizontal="center"/>
    </dxf>
    <dxf>
      <alignment vertical="center"/>
    </dxf>
    <dxf>
      <fill>
        <patternFill patternType="none">
          <bgColor auto="1"/>
        </patternFill>
      </fill>
    </dxf>
    <dxf>
      <fill>
        <patternFill patternType="none">
          <bgColor auto="1"/>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alignment wrapText="1"/>
    </dxf>
    <dxf>
      <alignment horizontal="center"/>
    </dxf>
    <dxf>
      <alignment vertical="center"/>
    </dxf>
    <dxf>
      <numFmt numFmtId="13" formatCode="0%"/>
    </dxf>
    <dxf>
      <numFmt numFmtId="13" formatCode="0%"/>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alignment horizontal="center"/>
    </dxf>
    <dxf>
      <alignment vertical="center"/>
    </dxf>
    <dxf>
      <alignment wrapText="1"/>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6.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5.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connections" Target="connections.xml"/><Relationship Id="rId30" Type="http://schemas.microsoft.com/office/2017/10/relationships/person" Target="persons/person.xml"/><Relationship Id="rId35" Type="http://schemas.openxmlformats.org/officeDocument/2006/relationships/customXml" Target="../customXml/item4.xml"/><Relationship Id="rId8" Type="http://schemas.openxmlformats.org/officeDocument/2006/relationships/worksheet" Target="worksheets/sheet8.xml"/></Relationships>
</file>

<file path=xl/documenttasks/documenttask1.xml><?xml version="1.0" encoding="utf-8"?>
<Tasks xmlns="http://schemas.microsoft.com/office/tasks/2019/documenttasks">
  <Task id="{CF10670B-8DE5-42BD-B2C7-8A6379817B92}">
    <Anchor>
      <Comment id="{6561E2F6-1249-4515-A06C-B8EC1792F0EA}"/>
    </Anchor>
    <History>
      <Event time="2025-06-18T07:17:37.49" id="{F9256DC4-E93A-48E4-A1F4-C686FFC35859}">
        <Attribution userId="S::romi.fusianto@asri.co.id::bc1e2db8-6097-40b4-a1ee-dbf46c602f5c" userName="Romi Fusianto" userProvider="AD"/>
        <Anchor>
          <Comment id="{6561E2F6-1249-4515-A06C-B8EC1792F0EA}"/>
        </Anchor>
        <Create/>
      </Event>
      <Event time="2025-06-18T07:17:37.49" id="{20EDF0B2-317C-484F-B172-B75A1EA3F346}">
        <Attribution userId="S::romi.fusianto@asri.co.id::bc1e2db8-6097-40b4-a1ee-dbf46c602f5c" userName="Romi Fusianto" userProvider="AD"/>
        <Anchor>
          <Comment id="{6561E2F6-1249-4515-A06C-B8EC1792F0EA}"/>
        </Anchor>
        <Assign userId="S::ariya.ramsi@asri.co.id::82d0bc59-8f10-41e9-8ab0-4224d6d4ee5c" userName="Admin IT" userProvider="AD"/>
      </Event>
      <Event time="2025-06-18T07:17:37.49" id="{D33D1BBA-BABD-4FDA-A0A8-21863B748E50}">
        <Attribution userId="S::romi.fusianto@asri.co.id::bc1e2db8-6097-40b4-a1ee-dbf46c602f5c" userName="Romi Fusianto" userProvider="AD"/>
        <Anchor>
          <Comment id="{6561E2F6-1249-4515-A06C-B8EC1792F0EA}"/>
        </Anchor>
        <SetTitle title="@Admin IT mohon ini juga diisi dengan email dari PIC puchasingnya."/>
      </Event>
    </History>
  </Task>
  <Task id="{AC684980-A904-4203-90C6-827E04AC172D}">
    <Anchor>
      <Comment id="{ABC3E7C9-80D0-4ECE-A1AD-FD3EDD7233BB}"/>
    </Anchor>
    <History>
      <Event time="2025-06-18T07:17:06.95" id="{AD8481CF-5931-4D59-BC51-D92BAC3C75AF}">
        <Attribution userId="S::romi.fusianto@asri.co.id::bc1e2db8-6097-40b4-a1ee-dbf46c602f5c" userName="Romi Fusianto" userProvider="AD"/>
        <Anchor>
          <Comment id="{ABC3E7C9-80D0-4ECE-A1AD-FD3EDD7233BB}"/>
        </Anchor>
        <Create/>
      </Event>
      <Event time="2025-06-18T07:17:06.95" id="{0145DBB8-7673-456B-8BAB-C1BB500A1DAD}">
        <Attribution userId="S::romi.fusianto@asri.co.id::bc1e2db8-6097-40b4-a1ee-dbf46c602f5c" userName="Romi Fusianto" userProvider="AD"/>
        <Anchor>
          <Comment id="{ABC3E7C9-80D0-4ECE-A1AD-FD3EDD7233BB}"/>
        </Anchor>
        <Assign userId="S::ariya.ramsi@asri.co.id::82d0bc59-8f10-41e9-8ab0-4224d6d4ee5c" userName="Admin IT" userProvider="AD"/>
      </Event>
      <Event time="2025-06-18T07:17:06.95" id="{A4782058-832E-4376-B4CC-CE1A0D7A75C8}">
        <Attribution userId="S::romi.fusianto@asri.co.id::bc1e2db8-6097-40b4-a1ee-dbf46c602f5c" userName="Romi Fusianto" userProvider="AD"/>
        <Anchor>
          <Comment id="{ABC3E7C9-80D0-4ECE-A1AD-FD3EDD7233BB}"/>
        </Anchor>
        <SetTitle title="@Admin IT tolong PIC IT ini isi dengan email ASRI PIC Nya"/>
      </Event>
    </History>
  </Task>
</Tasks>
</file>

<file path=xl/documenttasks/documenttask2.xml><?xml version="1.0" encoding="utf-8"?>
<Tasks xmlns="http://schemas.microsoft.com/office/tasks/2019/documenttasks">
  <Task id="{38C5124E-123A-4893-AE81-213B3C10571F}">
    <Anchor>
      <Comment id="{AE21F8FE-605E-4E87-BAB2-F29D0674C664}"/>
    </Anchor>
    <History>
      <Event time="2025-06-18T07:17:37.49" id="{F9256DC4-E93A-48E4-A1F4-C686FFC35859}">
        <Attribution userId="S::romi.fusianto@asri.co.id::bc1e2db8-6097-40b4-a1ee-dbf46c602f5c" userName="Romi Fusianto" userProvider="AD"/>
        <Anchor>
          <Comment id="{AE21F8FE-605E-4E87-BAB2-F29D0674C664}"/>
        </Anchor>
        <Create/>
      </Event>
      <Event time="2025-06-18T07:17:37.49" id="{20EDF0B2-317C-484F-B172-B75A1EA3F346}">
        <Attribution userId="S::romi.fusianto@asri.co.id::bc1e2db8-6097-40b4-a1ee-dbf46c602f5c" userName="Romi Fusianto" userProvider="AD"/>
        <Anchor>
          <Comment id="{AE21F8FE-605E-4E87-BAB2-F29D0674C664}"/>
        </Anchor>
        <Assign userId="S::ariya.ramsi@asri.co.id::82d0bc59-8f10-41e9-8ab0-4224d6d4ee5c" userName="Admin IT" userProvider="AD"/>
      </Event>
      <Event time="2025-06-18T07:17:37.49" id="{D33D1BBA-BABD-4FDA-A0A8-21863B748E50}">
        <Attribution userId="S::romi.fusianto@asri.co.id::bc1e2db8-6097-40b4-a1ee-dbf46c602f5c" userName="Romi Fusianto" userProvider="AD"/>
        <Anchor>
          <Comment id="{AE21F8FE-605E-4E87-BAB2-F29D0674C664}"/>
        </Anchor>
        <SetTitle title="@Admin IT mohon ini juga diisi dengan email dari PIC puchasingnya."/>
      </Event>
    </History>
  </Task>
  <Task id="{BB8AB8F6-678C-44CE-A4ED-0D8235BF5D18}">
    <Anchor>
      <Comment id="{0663951A-0D85-426E-BEAF-1FDBC24BF9BE}"/>
    </Anchor>
    <History>
      <Event time="2025-06-18T07:17:06.95" id="{AD8481CF-5931-4D59-BC51-D92BAC3C75AF}">
        <Attribution userId="S::romi.fusianto@asri.co.id::bc1e2db8-6097-40b4-a1ee-dbf46c602f5c" userName="Romi Fusianto" userProvider="AD"/>
        <Anchor>
          <Comment id="{0663951A-0D85-426E-BEAF-1FDBC24BF9BE}"/>
        </Anchor>
        <Create/>
      </Event>
      <Event time="2025-06-18T07:17:06.95" id="{0145DBB8-7673-456B-8BAB-C1BB500A1DAD}">
        <Attribution userId="S::romi.fusianto@asri.co.id::bc1e2db8-6097-40b4-a1ee-dbf46c602f5c" userName="Romi Fusianto" userProvider="AD"/>
        <Anchor>
          <Comment id="{0663951A-0D85-426E-BEAF-1FDBC24BF9BE}"/>
        </Anchor>
        <Assign userId="S::ariya.ramsi@asri.co.id::82d0bc59-8f10-41e9-8ab0-4224d6d4ee5c" userName="Admin IT" userProvider="AD"/>
      </Event>
      <Event time="2025-06-18T07:17:06.95" id="{A4782058-832E-4376-B4CC-CE1A0D7A75C8}">
        <Attribution userId="S::romi.fusianto@asri.co.id::bc1e2db8-6097-40b4-a1ee-dbf46c602f5c" userName="Romi Fusianto" userProvider="AD"/>
        <Anchor>
          <Comment id="{0663951A-0D85-426E-BEAF-1FDBC24BF9BE}"/>
        </Anchor>
        <SetTitle title="@Admin IT tolong PIC IT ini isi dengan email ASRI PIC Nya"/>
      </Event>
    </History>
  </Task>
</Task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B3EDBA65-1D42-47F3-A7EE-A9BCE3356DCB}"/>
</namedSheetViews>
</file>

<file path=xl/persons/person.xml><?xml version="1.0" encoding="utf-8"?>
<personList xmlns="http://schemas.microsoft.com/office/spreadsheetml/2018/threadedcomments" xmlns:x="http://schemas.openxmlformats.org/spreadsheetml/2006/main">
  <person displayName="Admin IT" id="{EB244DB5-0B10-474D-B50F-F89A1F93299F}" userId="ariya.ramsi@asri.co.id" providerId="PeoplePicker"/>
  <person displayName="Admin IT" id="{F9DF0223-C776-4F76-8FB3-073A3EEF18CC}" userId="S::ariya.ramsi@asri.co.id::82d0bc59-8f10-41e9-8ab0-4224d6d4ee5c" providerId="AD"/>
  <person displayName="Romi Fusianto" id="{357B3FB2-CBBA-4F31-A934-BB1C4E88B856}" userId="S::romi.fusianto@asri.co.id::bc1e2db8-6097-40b4-a1ee-dbf46c602f5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wanjie Septian" refreshedDate="45840.952389467595" createdVersion="8" refreshedVersion="8" minRefreshableVersion="3" recordCount="353" xr:uid="{215A5D44-852E-460C-9542-4385B43E5E72}">
  <cacheSource type="worksheet">
    <worksheetSource ref="A4:L586" sheet="OPEX- MDA IT"/>
  </cacheSource>
  <cacheFields count="12">
    <cacheField name="TYPE" numFmtId="0">
      <sharedItems containsBlank="1"/>
    </cacheField>
    <cacheField name="COA" numFmtId="0">
      <sharedItems containsString="0" containsBlank="1" containsNumber="1" containsInteger="1" minValue="660000006" maxValue="660000038"/>
    </cacheField>
    <cacheField name="CATEGORY BUDGET" numFmtId="0">
      <sharedItems containsBlank="1"/>
    </cacheField>
    <cacheField name="KODE BUDGET" numFmtId="0">
      <sharedItems containsBlank="1"/>
    </cacheField>
    <cacheField name="KETERANGAN" numFmtId="0">
      <sharedItems containsBlank="1"/>
    </cacheField>
    <cacheField name="Tgl EXP Kontrak" numFmtId="0">
      <sharedItems containsDate="1" containsBlank="1" containsMixedTypes="1" minDate="2025-02-27T00:00:00" maxDate="2026-12-13T00:00:00"/>
    </cacheField>
    <cacheField name="TYPE2" numFmtId="0">
      <sharedItems containsBlank="1"/>
    </cacheField>
    <cacheField name="UNIT" numFmtId="0">
      <sharedItems containsBlank="1" count="20">
        <s v="ASHTA"/>
        <s v="ASRI CORPORATE"/>
        <s v="ASRI MALL &amp; CINEMA"/>
        <s v="DISTRICT 8"/>
        <s v="FATMAWATI CITY CENTER"/>
        <s v="FLIX ASHTA"/>
        <s v="FLIX GGP"/>
        <s v="FLIX MJ"/>
        <s v="FLIX MOI"/>
        <s v="FLIX PIK"/>
        <s v="FLIX SHQ"/>
        <s v="GRAND GALAXY PARK"/>
        <s v="HUBLIFE"/>
        <s v="MALL OF INDONESIA"/>
        <s v="MALL OF INDONESIA - LSE"/>
        <s v="MENARA JAKARTA"/>
        <s v="MENARA JAKARTA MALL"/>
        <s v="PIK AVENUE"/>
        <s v="TAMAN ANGGREK RESIDENCE"/>
        <m/>
      </sharedItems>
    </cacheField>
    <cacheField name="QTY" numFmtId="0">
      <sharedItems containsBlank="1" containsMixedTypes="1" containsNumber="1" containsInteger="1" minValue="1" maxValue="12"/>
    </cacheField>
    <cacheField name="UOM" numFmtId="0">
      <sharedItems containsBlank="1"/>
    </cacheField>
    <cacheField name="HARGA SATUAN" numFmtId="0">
      <sharedItems containsBlank="1" containsMixedTypes="1" containsNumber="1" minValue="0" maxValue="710000000"/>
    </cacheField>
    <cacheField name="TOTAL BUDGET" numFmtId="0">
      <sharedItems containsBlank="1" containsMixedTypes="1" containsNumber="1" minValue="0" maxValue="710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wanjie Septian" refreshedDate="45840.973141087961" createdVersion="8" refreshedVersion="8" minRefreshableVersion="3" recordCount="116" xr:uid="{90E58D77-B105-4199-B850-F574CE904A39}">
  <cacheSource type="worksheet">
    <worksheetSource ref="A3:K120" sheet="CAPEX-MDA IT"/>
  </cacheSource>
  <cacheFields count="11">
    <cacheField name="TYPE" numFmtId="0">
      <sharedItems/>
    </cacheField>
    <cacheField name="COA" numFmtId="0">
      <sharedItems containsSemiMixedTypes="0" containsString="0" containsNumber="1" containsInteger="1" minValue="121010005" maxValue="121010005"/>
    </cacheField>
    <cacheField name="CATEGORY BUDGET" numFmtId="0">
      <sharedItems/>
    </cacheField>
    <cacheField name="KODE BUDGET" numFmtId="0">
      <sharedItems/>
    </cacheField>
    <cacheField name="KETERANGAN" numFmtId="0">
      <sharedItems/>
    </cacheField>
    <cacheField name="TYPE2" numFmtId="0">
      <sharedItems/>
    </cacheField>
    <cacheField name="UNIT" numFmtId="0">
      <sharedItems count="19">
        <s v="ASHTA"/>
        <s v="ASRI CORPORATE"/>
        <s v="ASRI MALL &amp; CINEMA"/>
        <s v="DISTRICT 8 - Estate"/>
        <s v="DISTRICT 8 - KAP Office"/>
        <s v="DISTRICT 8 - Langham Residence"/>
        <s v="DISTRICT 8 - KAP Apartment"/>
        <s v="FATMAWATI CITY CENTER"/>
        <s v="FLIX ASHTA"/>
        <s v="FLIX GGP"/>
        <s v="FLIX MOI"/>
        <s v="FLIX PIK"/>
        <s v="FLIX SHQ"/>
        <s v="GRAND GALAXY PARK"/>
        <s v="HUBLIFE"/>
        <s v="MALL OF INDONESIA"/>
        <s v="MENARA JAKARTA APARTMENT"/>
        <s v="PIK AVENUE"/>
        <s v="TAMAN ANGGREK RESIDENCE"/>
      </sharedItems>
    </cacheField>
    <cacheField name="QTY" numFmtId="0">
      <sharedItems containsSemiMixedTypes="0" containsString="0" containsNumber="1" containsInteger="1" minValue="1" maxValue="34"/>
    </cacheField>
    <cacheField name="UOM" numFmtId="0">
      <sharedItems/>
    </cacheField>
    <cacheField name="HARGA SATUAN" numFmtId="3">
      <sharedItems containsSemiMixedTypes="0" containsString="0" containsNumber="1" containsInteger="1" minValue="2800000" maxValue="1508571429"/>
    </cacheField>
    <cacheField name="TOTAL BUDGET" numFmtId="3">
      <sharedItems containsSemiMixedTypes="0" containsString="0" containsNumber="1" containsInteger="1" minValue="2800000" maxValue="150857142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wanjie Septian" refreshedDate="45841.393267013889" createdVersion="8" refreshedVersion="8" minRefreshableVersion="3" recordCount="116" xr:uid="{CF1D651D-7A06-4A06-84E5-1ECBDFC759B5}">
  <cacheSource type="worksheet">
    <worksheetSource ref="A3:AJ120" sheet="CAPEX-MDA IT"/>
  </cacheSource>
  <cacheFields count="39">
    <cacheField name="TYPE" numFmtId="0">
      <sharedItems/>
    </cacheField>
    <cacheField name="COA" numFmtId="0">
      <sharedItems containsSemiMixedTypes="0" containsString="0" containsNumber="1" containsInteger="1" minValue="121010005" maxValue="121010005"/>
    </cacheField>
    <cacheField name="CATEGORY BUDGET" numFmtId="0">
      <sharedItems/>
    </cacheField>
    <cacheField name="KODE BUDGET" numFmtId="0">
      <sharedItems/>
    </cacheField>
    <cacheField name="KETERANGAN" numFmtId="0">
      <sharedItems count="42">
        <s v="Laptop : i5"/>
        <s v="Laptop : i5 MPP 2025"/>
        <s v="Laptop : i7 , VGA"/>
        <s v="CORE SWITCH ARUBA"/>
        <s v="DISTRIBUTION SWITCH ARUBA"/>
        <s v="ACCESS POINT ARUBA"/>
        <s v="MOVING CMO TO TREASURY"/>
        <s v="CCTV &amp; AI CCTV"/>
        <s v="BATERAI UPS"/>
        <s v="Printer A3"/>
        <s v="Laptop : Macbook"/>
        <s v="Laptop : i7"/>
        <s v="INNOVATION - MOBILE DEVICE"/>
        <s v="INNOVATION : SCAN SNAP"/>
        <s v="Laptop : i7, VGA  MPP 2025 MULTIMEDIA"/>
        <s v="ASRI LIVING : BARCODE SCANNER"/>
        <s v="MIGRATION : SERVER ON PREMISE - MICROSOFT GP"/>
        <s v="MIGRATION : FEE"/>
        <s v="Mobile : Iphone"/>
        <s v="SECURITY NETWORK SYSTEM"/>
        <s v="Laptop : i5 (PC/Laptop/TAB)"/>
        <s v="SOPHOS CAPEX XGS4500"/>
        <s v="CCTV"/>
        <s v="ACESSS POINT ARUBA"/>
        <s v="SECURITY EMAIL GATEWAY"/>
        <s v="MINI PC INTEL NUC 7 CORE I5"/>
        <s v="MONITOR SIGNAGE 49 INCH"/>
        <s v="MONITOR SIGNAGE 55 INCH"/>
        <s v="PC FOR OFFICE"/>
        <s v="POS WEARNESS FULL SET"/>
        <s v="MONITOR SIGNAGE 43 INCH "/>
        <s v="MONITOR SIGNAGE 50 INCH"/>
        <s v="VIDEOTRON"/>
        <s v="DEVELOPMENT SOFTWARE APPS &amp; WEB FLIX CINEMA"/>
        <s v="Printer ID Card"/>
        <s v="Printer Sticker"/>
        <s v="FIREWALL SOPHOS"/>
        <s v="BACKBONE INFRASTRUKTUR CCTV MALL"/>
        <s v="AC Ruangan SERVER MOI"/>
        <s v="Projector"/>
        <s v="Access Door"/>
        <s v="Laptop : i5 MPP 2025 (PC/Laptop/TAB)"/>
      </sharedItems>
    </cacheField>
    <cacheField name="TYPE2" numFmtId="0">
      <sharedItems count="4">
        <s v="MALL"/>
        <s v="CORP"/>
        <s v="POM"/>
        <s v="CINEMA"/>
      </sharedItems>
    </cacheField>
    <cacheField name="UNIT" numFmtId="0">
      <sharedItems count="19">
        <s v="ASHTA"/>
        <s v="ASRI CORPORATE"/>
        <s v="ASRI MALL &amp; CINEMA"/>
        <s v="DISTRICT 8 - Estate"/>
        <s v="DISTRICT 8 - KAP Office"/>
        <s v="DISTRICT 8 - Langham Residence"/>
        <s v="DISTRICT 8 - KAP Apartment"/>
        <s v="FATMAWATI CITY CENTER"/>
        <s v="FLIX ASHTA"/>
        <s v="FLIX GGP"/>
        <s v="FLIX MOI"/>
        <s v="FLIX PIK"/>
        <s v="FLIX SHQ"/>
        <s v="GRAND GALAXY PARK"/>
        <s v="HUBLIFE"/>
        <s v="MALL OF INDONESIA"/>
        <s v="MENARA JAKARTA APARTMENT"/>
        <s v="PIK AVENUE"/>
        <s v="TAMAN ANGGREK RESIDENCE"/>
      </sharedItems>
    </cacheField>
    <cacheField name="QTY" numFmtId="0">
      <sharedItems containsSemiMixedTypes="0" containsString="0" containsNumber="1" containsInteger="1" minValue="1" maxValue="34"/>
    </cacheField>
    <cacheField name="UOM" numFmtId="0">
      <sharedItems/>
    </cacheField>
    <cacheField name="HARGA SATUAN" numFmtId="3">
      <sharedItems containsSemiMixedTypes="0" containsString="0" containsNumber="1" containsInteger="1" minValue="2800000" maxValue="1508571429"/>
    </cacheField>
    <cacheField name="TOTAL BUDGET" numFmtId="3">
      <sharedItems containsSemiMixedTypes="0" containsString="0" containsNumber="1" containsInteger="1" minValue="2800000" maxValue="1508571429"/>
    </cacheField>
    <cacheField name="SISA BUDGET" numFmtId="0">
      <sharedItems containsString="0" containsBlank="1" containsNumber="1" containsInteger="1" minValue="1510000" maxValue="268000000"/>
    </cacheField>
    <cacheField name="Realisasi Budget" numFmtId="0">
      <sharedItems containsString="0" containsBlank="1" containsNumber="1" containsInteger="1" minValue="11950000" maxValue="321451800"/>
    </cacheField>
    <cacheField name="Sisa Realisasi Budget" numFmtId="0">
      <sharedItems containsString="0" containsBlank="1" containsNumber="1" containsInteger="1" minValue="0" maxValue="0"/>
    </cacheField>
    <cacheField name="Nilai BAPP" numFmtId="0">
      <sharedItems containsString="0" containsBlank="1" containsNumber="1" containsInteger="1" minValue="21500000" maxValue="72000000"/>
    </cacheField>
    <cacheField name="Selisih Budget vs BAPP" numFmtId="0">
      <sharedItems containsNonDate="0" containsString="0" containsBlank="1"/>
    </cacheField>
    <cacheField name="Info Cvr Budget" numFmtId="0">
      <sharedItems containsNonDate="0" containsString="0" containsBlank="1"/>
    </cacheField>
    <cacheField name="WPR" numFmtId="0">
      <sharedItems containsBlank="1"/>
    </cacheField>
    <cacheField name="DES-WPR" numFmtId="0">
      <sharedItems containsBlank="1"/>
    </cacheField>
    <cacheField name="DEV" numFmtId="0">
      <sharedItems containsBlank="1"/>
    </cacheField>
    <cacheField name="PIC IT" numFmtId="0">
      <sharedItems containsBlank="1"/>
    </cacheField>
    <cacheField name="PIC PCH" numFmtId="0">
      <sharedItems containsBlank="1"/>
    </cacheField>
    <cacheField name="BQ" numFmtId="0">
      <sharedItems containsBlank="1"/>
    </cacheField>
    <cacheField name="IOM" numFmtId="0">
      <sharedItems containsBlank="1"/>
    </cacheField>
    <cacheField name="TGL SBM WPR" numFmtId="0">
      <sharedItems containsNonDate="0" containsDate="1" containsString="0" containsBlank="1" minDate="2024-11-26T00:00:00" maxDate="2026-06-27T00:00:00"/>
    </cacheField>
    <cacheField name="TGL F-APV" numFmtId="0">
      <sharedItems containsNonDate="0" containsDate="1" containsString="0" containsBlank="1" minDate="2025-01-30T00:00:00" maxDate="2025-11-30T00:00:00"/>
    </cacheField>
    <cacheField name="STATUS WPR" numFmtId="0">
      <sharedItems containsBlank="1"/>
    </cacheField>
    <cacheField name="Informasi" numFmtId="0">
      <sharedItems containsBlank="1"/>
    </cacheField>
    <cacheField name="TGL Rls PO" numFmtId="0">
      <sharedItems containsNonDate="0" containsDate="1" containsString="0" containsBlank="1" minDate="2024-12-19T00:00:00" maxDate="2025-06-17T00:00:00"/>
    </cacheField>
    <cacheField name="SPK/PO" numFmtId="0">
      <sharedItems containsBlank="1"/>
    </cacheField>
    <cacheField name="Vendor" numFmtId="0">
      <sharedItems containsBlank="1"/>
    </cacheField>
    <cacheField name="Tgl EXP Kontrak" numFmtId="0">
      <sharedItems containsDate="1" containsBlank="1" containsMixedTypes="1" minDate="2026-03-16T00:00:00" maxDate="2026-03-17T00:00:00"/>
    </cacheField>
    <cacheField name="tgl sbm bapp" numFmtId="0">
      <sharedItems containsNonDate="0" containsString="0" containsBlank="1"/>
    </cacheField>
    <cacheField name="BAPP/RCV" numFmtId="0">
      <sharedItems containsNonDate="0" containsString="0" containsBlank="1"/>
    </cacheField>
    <cacheField name="INV NUMBER" numFmtId="0">
      <sharedItems containsNonDate="0" containsString="0" containsBlank="1"/>
    </cacheField>
    <cacheField name="BAPP DESC" numFmtId="0">
      <sharedItems containsBlank="1"/>
    </cacheField>
    <cacheField name="STATUS" numFmtId="0">
      <sharedItems containsBlank="1"/>
    </cacheField>
    <cacheField name="STT Payment" numFmtId="0">
      <sharedItems containsBlank="1"/>
    </cacheField>
    <cacheField name="Nilai BAPP VS Budget (%)" numFmtId="0" formula="'Nilai BAPP'/'TOTAL BUDGET'"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wanjie Septian" refreshedDate="45902.493244907404" createdVersion="8" refreshedVersion="8" minRefreshableVersion="3" recordCount="399" xr:uid="{DDFC880C-FEE9-496E-A9CF-A79BE4D648F7}">
  <cacheSource type="worksheet">
    <worksheetSource ref="A4:AN459" sheet="OPEX- MDA IT"/>
  </cacheSource>
  <cacheFields count="43">
    <cacheField name="TYPE" numFmtId="0">
      <sharedItems containsBlank="1"/>
    </cacheField>
    <cacheField name="COA" numFmtId="0">
      <sharedItems containsString="0" containsBlank="1" containsNumber="1" containsInteger="1" minValue="660000006" maxValue="660000038"/>
    </cacheField>
    <cacheField name="CATEGORY BUDGET" numFmtId="0">
      <sharedItems containsBlank="1"/>
    </cacheField>
    <cacheField name="KODE BUDGET" numFmtId="0">
      <sharedItems containsBlank="1"/>
    </cacheField>
    <cacheField name="KETERANGAN" numFmtId="0">
      <sharedItems containsBlank="1"/>
    </cacheField>
    <cacheField name="Tgl EXP Kontrak" numFmtId="0">
      <sharedItems containsDate="1" containsBlank="1" containsMixedTypes="1" minDate="2025-02-27T00:00:00" maxDate="2028-04-26T00:00:00"/>
    </cacheField>
    <cacheField name="TYPE2" numFmtId="0">
      <sharedItems containsBlank="1" count="6">
        <s v="MALL"/>
        <s v="CORP"/>
        <m/>
        <s v="ASRI CORPORATE"/>
        <s v="POM"/>
        <s v="CINEMA"/>
      </sharedItems>
    </cacheField>
    <cacheField name="UNIT" numFmtId="0">
      <sharedItems containsBlank="1" count="23">
        <s v="ASHTA"/>
        <s v="ASRI CORPORATE"/>
        <s v="ASRI MALL &amp; CINEMA"/>
        <s v="DISTRICT 8 - KAP Office"/>
        <s v="DISTRICT 8 - Estate"/>
        <s v="DISTRICT 8 - Langham Apartment"/>
        <s v="DISTRICT 8 - Apartment"/>
        <s v="FATMAWATI CITY CENTER"/>
        <s v="FLIX ASHTA"/>
        <s v="FLIX GGP"/>
        <s v="FLIX MJ"/>
        <s v="FLIX MOI"/>
        <s v="FLIX PIK"/>
        <s v="FLIX SHQ"/>
        <s v="GRAND GALAXY PARK"/>
        <s v="HUBLIFE"/>
        <s v="MALL OF INDONESIA"/>
        <s v="MALL OF INDONESIA - LSE"/>
        <s v="MENARA JAKARTA"/>
        <s v="MENARA JAKARTA MALL"/>
        <s v="PIK AVENUE"/>
        <s v="TAMAN ANGGREK RESIDENCE"/>
        <m/>
      </sharedItems>
    </cacheField>
    <cacheField name="QTY" numFmtId="0">
      <sharedItems containsString="0" containsBlank="1" containsNumber="1" containsInteger="1" minValue="1" maxValue="12"/>
    </cacheField>
    <cacheField name="UOM" numFmtId="0">
      <sharedItems containsBlank="1"/>
    </cacheField>
    <cacheField name="HARGA SATUAN" numFmtId="0">
      <sharedItems containsString="0" containsBlank="1" containsNumber="1" minValue="7813" maxValue="710000000"/>
    </cacheField>
    <cacheField name="TOTAL BUDGET" numFmtId="0">
      <sharedItems containsString="0" containsBlank="1" containsNumber="1" minValue="93750" maxValue="11309782248.652548"/>
    </cacheField>
    <cacheField name="SISA BUDGET" numFmtId="0">
      <sharedItems containsString="0" containsBlank="1" containsNumber="1" containsInteger="1" minValue="-90000000" maxValue="489912408"/>
    </cacheField>
    <cacheField name="Nilai Kontrak" numFmtId="0">
      <sharedItems containsString="0" containsBlank="1" containsNumber="1" minValue="0.32563169484883525" maxValue="3682823562"/>
    </cacheField>
    <cacheField name="Sisa Saldo Kontrak" numFmtId="0">
      <sharedItems containsString="0" containsBlank="1" containsNumber="1" containsInteger="1" minValue="-17190000" maxValue="651209215"/>
    </cacheField>
    <cacheField name="Actual Realisasi" numFmtId="0">
      <sharedItems containsString="0" containsBlank="1" containsNumber="1" containsInteger="1" minValue="0" maxValue="2006563273"/>
    </cacheField>
    <cacheField name="Sisa Realisasi Bayar" numFmtId="0">
      <sharedItems containsString="0" containsBlank="1" containsNumber="1" containsInteger="1" minValue="67180000" maxValue="67180000"/>
    </cacheField>
    <cacheField name="Selisih Budget vs BAPP" numFmtId="0">
      <sharedItems containsString="0" containsBlank="1" containsNumber="1" containsInteger="1" minValue="-17190000" maxValue="50023859"/>
    </cacheField>
    <cacheField name="Info Cvr Budget" numFmtId="0">
      <sharedItems containsBlank="1"/>
    </cacheField>
    <cacheField name="WPR/CR" numFmtId="0">
      <sharedItems containsBlank="1"/>
    </cacheField>
    <cacheField name="DES-WPR" numFmtId="0">
      <sharedItems containsBlank="1"/>
    </cacheField>
    <cacheField name="DEV" numFmtId="0">
      <sharedItems containsBlank="1"/>
    </cacheField>
    <cacheField name="PIC IT" numFmtId="0">
      <sharedItems containsBlank="1"/>
    </cacheField>
    <cacheField name="PIC PCH" numFmtId="0">
      <sharedItems containsBlank="1"/>
    </cacheField>
    <cacheField name="BQ" numFmtId="0">
      <sharedItems containsBlank="1"/>
    </cacheField>
    <cacheField name="IOM" numFmtId="0">
      <sharedItems containsBlank="1"/>
    </cacheField>
    <cacheField name="TGL SBM WPR" numFmtId="0">
      <sharedItems containsDate="1" containsBlank="1" containsMixedTypes="1" minDate="2024-07-23T00:00:00" maxDate="2925-07-20T00:00:00"/>
    </cacheField>
    <cacheField name="TGL F-APV" numFmtId="0">
      <sharedItems containsDate="1" containsBlank="1" containsMixedTypes="1" minDate="2024-04-28T00:00:00" maxDate="2025-12-10T00:00:00"/>
    </cacheField>
    <cacheField name="STATUS WPR" numFmtId="0">
      <sharedItems containsBlank="1"/>
    </cacheField>
    <cacheField name="NOTE" numFmtId="0">
      <sharedItems containsBlank="1"/>
    </cacheField>
    <cacheField name="TGL Rls PO" numFmtId="0">
      <sharedItems containsDate="1" containsBlank="1" containsMixedTypes="1" minDate="2024-11-07T00:00:00" maxDate="2025-12-24T00:00:00"/>
    </cacheField>
    <cacheField name="SPK/PO" numFmtId="0">
      <sharedItems containsBlank="1"/>
    </cacheField>
    <cacheField name="Vendor" numFmtId="0">
      <sharedItems containsBlank="1"/>
    </cacheField>
    <cacheField name="tgl sbm bapp" numFmtId="0">
      <sharedItems containsDate="1" containsBlank="1" containsMixedTypes="1" minDate="2025-01-02T00:00:00" maxDate="2025-08-28T00:00:00"/>
    </cacheField>
    <cacheField name="BAPP/RCV" numFmtId="0">
      <sharedItems containsBlank="1"/>
    </cacheField>
    <cacheField name="INV NUMBER" numFmtId="0">
      <sharedItems containsBlank="1"/>
    </cacheField>
    <cacheField name="BAPP DESC" numFmtId="0">
      <sharedItems containsBlank="1"/>
    </cacheField>
    <cacheField name="Tgl Pymnt" numFmtId="0">
      <sharedItems containsDate="1" containsBlank="1" containsMixedTypes="1" minDate="2025-01-16T00:00:00" maxDate="2025-07-04T00:00:00"/>
    </cacheField>
    <cacheField name="STATUS" numFmtId="0">
      <sharedItems containsBlank="1"/>
    </cacheField>
    <cacheField name="STT Payment" numFmtId="0">
      <sharedItems containsBlank="1"/>
    </cacheField>
    <cacheField name="Contract vs Budget (%)" numFmtId="0" formula="#NAME?/'TOTAL BUDGET'" databaseField="0"/>
    <cacheField name="Nilai Bayar vs Budget (%)" numFmtId="0" formula="#NAME?/'TOTAL BUDGET'" databaseField="0"/>
    <cacheField name="Nilai Bayar vs Nilai Kontrak (%)" numFmtId="0" formula="#NAME?/#NAME?"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wanjie Septian" refreshedDate="45902.773204050929" createdVersion="8" refreshedVersion="8" minRefreshableVersion="3" recordCount="117" xr:uid="{C3CE57AF-28BF-415A-B217-42200AC9CBF8}">
  <cacheSource type="worksheet">
    <worksheetSource ref="A3:M120" sheet="CAPEX-MDA IT"/>
  </cacheSource>
  <cacheFields count="14">
    <cacheField name="TYPE" numFmtId="0">
      <sharedItems count="1">
        <s v="CAPEX"/>
      </sharedItems>
    </cacheField>
    <cacheField name="COA" numFmtId="0">
      <sharedItems containsSemiMixedTypes="0" containsString="0" containsNumber="1" containsInteger="1" minValue="121010005" maxValue="121010005"/>
    </cacheField>
    <cacheField name="CATEGORY BUDGET" numFmtId="0">
      <sharedItems/>
    </cacheField>
    <cacheField name="KODE BUDGET" numFmtId="0">
      <sharedItems/>
    </cacheField>
    <cacheField name="KETERANGAN" numFmtId="0">
      <sharedItems/>
    </cacheField>
    <cacheField name="TYPE2" numFmtId="0">
      <sharedItems count="4">
        <s v="MALL"/>
        <s v="CORP"/>
        <s v="POM"/>
        <s v="CINEMA"/>
      </sharedItems>
    </cacheField>
    <cacheField name="UNIT" numFmtId="0">
      <sharedItems count="19">
        <s v="ASHTA"/>
        <s v="ASRI CORPORATE"/>
        <s v="ASRI MALL &amp; CINEMA"/>
        <s v="DISTRICT 8 - Estate"/>
        <s v="DISTRICT 8 - KAP Office"/>
        <s v="DISTRICT 8 - Langham Residence"/>
        <s v="DISTRICT 8 - KAP Apartment"/>
        <s v="FATMAWATI CITY CENTER"/>
        <s v="FLIX ASHTA"/>
        <s v="FLIX GGP"/>
        <s v="FLIX MOI"/>
        <s v="FLIX PIK"/>
        <s v="FLIX SHQ"/>
        <s v="GRAND GALAXY PARK"/>
        <s v="HUBLIFE"/>
        <s v="MALL OF INDONESIA"/>
        <s v="MENARA JAKARTA APARTMENT"/>
        <s v="PIK AVENUE"/>
        <s v="TAMAN ANGGREK RESIDENCE"/>
      </sharedItems>
    </cacheField>
    <cacheField name="QTY" numFmtId="0">
      <sharedItems containsString="0" containsBlank="1" containsNumber="1" containsInteger="1" minValue="1" maxValue="34"/>
    </cacheField>
    <cacheField name="UOM" numFmtId="0">
      <sharedItems containsBlank="1"/>
    </cacheField>
    <cacheField name="HARGA SATUAN" numFmtId="166">
      <sharedItems containsString="0" containsBlank="1" containsNumber="1" containsInteger="1" minValue="2800000" maxValue="1508571429" count="38">
        <n v="10000000"/>
        <n v="26300000"/>
        <n v="175000000"/>
        <n v="50000000"/>
        <n v="15000000"/>
        <n v="150000000"/>
        <n v="99173554"/>
        <n v="12200000"/>
        <n v="17500000"/>
        <n v="13500000"/>
        <n v="20000000"/>
        <n v="5000000"/>
        <n v="44000000"/>
        <n v="600000000"/>
        <n v="400000000"/>
        <n v="22000000"/>
        <n v="1000000000"/>
        <n v="378000000"/>
        <n v="100000000"/>
        <n v="98000000"/>
        <n v="34000000"/>
        <n v="65000000"/>
        <n v="17000000"/>
        <n v="22500000"/>
        <n v="25000000"/>
        <n v="250000000"/>
        <n v="70000000"/>
        <m/>
        <n v="360000000"/>
        <n v="24500000"/>
        <n v="2800000"/>
        <n v="350000000"/>
        <n v="800000000"/>
        <n v="1508571429"/>
        <n v="9000000"/>
        <n v="14650000"/>
        <n v="500000000"/>
        <n v="550000000"/>
      </sharedItems>
    </cacheField>
    <cacheField name="TOTAL BUDGET" numFmtId="166">
      <sharedItems containsString="0" containsBlank="1" containsNumber="1" containsInteger="1" minValue="2800000" maxValue="1508571429" count="56">
        <n v="150000000"/>
        <n v="20000000"/>
        <n v="52600000"/>
        <n v="175000000"/>
        <n v="250000000"/>
        <n v="75000000"/>
        <n v="99173554"/>
        <n v="50000000"/>
        <n v="12200000"/>
        <n v="52500000"/>
        <n v="340000000"/>
        <n v="110000000"/>
        <n v="108000000"/>
        <n v="26300000"/>
        <n v="105000000"/>
        <n v="40000000"/>
        <n v="44000000"/>
        <n v="600000000"/>
        <n v="400000000"/>
        <n v="24400000"/>
        <n v="88000000"/>
        <n v="80000000"/>
        <n v="78900000"/>
        <n v="210000000"/>
        <n v="290000000"/>
        <n v="200000000"/>
        <n v="1000000000"/>
        <n v="378000000"/>
        <n v="100000000"/>
        <n v="98000000"/>
        <n v="34000000"/>
        <n v="65000000"/>
        <n v="10000000"/>
        <n v="22500000"/>
        <n v="25000000"/>
        <n v="45000000"/>
        <n v="17000000"/>
        <n v="70000000"/>
        <n v="140000000"/>
        <m/>
        <n v="90000000"/>
        <n v="360000000"/>
        <n v="190000000"/>
        <n v="24500000"/>
        <n v="2800000"/>
        <n v="27000000"/>
        <n v="350000000"/>
        <n v="550000000"/>
        <n v="135000000"/>
        <n v="800000000"/>
        <n v="1508571429"/>
        <n v="18000000"/>
        <n v="14650000"/>
        <n v="500000000"/>
        <n v="300000000"/>
        <n v="120000000"/>
      </sharedItems>
    </cacheField>
    <cacheField name="SISA BUDGET" numFmtId="166">
      <sharedItems containsString="0" containsBlank="1" containsNumber="1" containsInteger="1" minValue="1510000" maxValue="268000000"/>
    </cacheField>
    <cacheField name="Nilai Kontrak" numFmtId="166">
      <sharedItems containsString="0" containsBlank="1" containsNumber="1" containsInteger="1" minValue="11950000" maxValue="321451800"/>
    </cacheField>
    <cacheField name="%Contribution" numFmtId="0" formula="'Nilai Kontrak'/'TOTAL BUDGET'"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wanjie Septian" refreshedDate="45902.778821990738" createdVersion="8" refreshedVersion="8" minRefreshableVersion="3" recordCount="392" xr:uid="{EFBC802D-ED31-43CF-A0DD-50CC1A436F2B}">
  <cacheSource type="worksheet">
    <worksheetSource ref="A4:N450" sheet="OPEX- MDA IT"/>
  </cacheSource>
  <cacheFields count="15">
    <cacheField name="TYPE" numFmtId="0">
      <sharedItems containsBlank="1" count="2">
        <s v="OPEX"/>
        <m/>
      </sharedItems>
    </cacheField>
    <cacheField name="COA" numFmtId="0">
      <sharedItems containsString="0" containsBlank="1" containsNumber="1" containsInteger="1" minValue="660000006" maxValue="660000038"/>
    </cacheField>
    <cacheField name="CATEGORY BUDGET" numFmtId="0">
      <sharedItems containsBlank="1"/>
    </cacheField>
    <cacheField name="KODE BUDGET" numFmtId="0">
      <sharedItems containsBlank="1"/>
    </cacheField>
    <cacheField name="KETERANGAN" numFmtId="0">
      <sharedItems/>
    </cacheField>
    <cacheField name="Tgl EXP Kontrak" numFmtId="0">
      <sharedItems containsDate="1" containsBlank="1" containsMixedTypes="1" minDate="2025-02-27T00:00:00" maxDate="2028-04-26T00:00:00"/>
    </cacheField>
    <cacheField name="TYPE2" numFmtId="0">
      <sharedItems containsBlank="1" count="6">
        <s v="MALL"/>
        <s v="CORP"/>
        <m/>
        <s v="ASRI CORPORATE"/>
        <s v="POM"/>
        <s v="CINEMA"/>
      </sharedItems>
    </cacheField>
    <cacheField name="UNIT" numFmtId="0">
      <sharedItems count="22">
        <s v="ASHTA"/>
        <s v="ASRI CORPORATE"/>
        <s v="ASRI MALL &amp; CINEMA"/>
        <s v="DISTRICT 8 - KAP Office"/>
        <s v="DISTRICT 8 - Estate"/>
        <s v="DISTRICT 8 - Langham Apartment"/>
        <s v="DISTRICT 8 - Apartment"/>
        <s v="FATMAWATI CITY CENTER"/>
        <s v="FLIX ASHTA"/>
        <s v="FLIX GGP"/>
        <s v="FLIX MJ"/>
        <s v="FLIX MOI"/>
        <s v="FLIX PIK"/>
        <s v="FLIX SHQ"/>
        <s v="GRAND GALAXY PARK"/>
        <s v="HUBLIFE"/>
        <s v="MALL OF INDONESIA"/>
        <s v="MALL OF INDONESIA - LSE"/>
        <s v="MENARA JAKARTA"/>
        <s v="MENARA JAKARTA MALL"/>
        <s v="PIK AVENUE"/>
        <s v="TAMAN ANGGREK RESIDENCE"/>
      </sharedItems>
    </cacheField>
    <cacheField name="QTY" numFmtId="0">
      <sharedItems containsString="0" containsBlank="1" containsNumber="1" containsInteger="1" minValue="1" maxValue="12"/>
    </cacheField>
    <cacheField name="UOM" numFmtId="0">
      <sharedItems containsBlank="1"/>
    </cacheField>
    <cacheField name="HARGA SATUAN" numFmtId="0">
      <sharedItems containsString="0" containsBlank="1" containsNumber="1" minValue="7813" maxValue="710000000"/>
    </cacheField>
    <cacheField name="TOTAL BUDGET" numFmtId="0">
      <sharedItems containsString="0" containsBlank="1" containsNumber="1" minValue="93750" maxValue="710000000"/>
    </cacheField>
    <cacheField name="SISA BUDGET" numFmtId="0">
      <sharedItems containsString="0" containsBlank="1" containsNumber="1" containsInteger="1" minValue="-90000000" maxValue="111600000"/>
    </cacheField>
    <cacheField name="Nilai Kontrak" numFmtId="0">
      <sharedItems containsString="0" containsBlank="1" containsNumber="1" containsInteger="1" minValue="53000" maxValue="710000000"/>
    </cacheField>
    <cacheField name="%Contribution" numFmtId="0" formula="'Nilai Kontrak'/'TOTAL BUDGE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
  <r>
    <s v="OPEX"/>
    <n v="660000038"/>
    <s v="PENGIRIMAN, TELEKOMUNIKASI DAN INTERNET"/>
    <s v="INTERNET"/>
    <s v="INTERNET SERVICE PROVIDER"/>
    <d v="2025-09-01T00:00:00"/>
    <s v="MALL"/>
    <x v="0"/>
    <n v="12"/>
    <s v="Month"/>
    <n v="10000000"/>
    <n v="120000000"/>
  </r>
  <r>
    <s v="OPEX"/>
    <n v="660000038"/>
    <s v="PENGIRIMAN, TELEKOMUNIKASI DAN INTERNET"/>
    <s v="INTERNET"/>
    <s v="INTERNET SERVICE PROVIDER"/>
    <d v="2025-09-01T00:00:00"/>
    <s v="MALL"/>
    <x v="0"/>
    <m/>
    <m/>
    <m/>
    <m/>
  </r>
  <r>
    <s v="OPEX"/>
    <n v="660000038"/>
    <s v="PENGIRIMAN, TELEKOMUNIKASI DAN INTERNET"/>
    <s v="INTERNET"/>
    <s v="INTERNET SERVICE PROVIDER"/>
    <d v="2025-09-01T00:00:00"/>
    <s v="MALL"/>
    <x v="0"/>
    <m/>
    <m/>
    <m/>
    <m/>
  </r>
  <r>
    <s v="OPEX"/>
    <n v="660000038"/>
    <s v="PENGIRIMAN, TELEKOMUNIKASI DAN INTERNET"/>
    <s v="INTERNET"/>
    <s v="INTERNET SERVICE PROVIDER"/>
    <d v="2025-09-01T00:00:00"/>
    <s v="MALL"/>
    <x v="0"/>
    <m/>
    <m/>
    <m/>
    <m/>
  </r>
  <r>
    <s v="OPEX"/>
    <n v="660000038"/>
    <s v="PENGIRIMAN, TELEKOMUNIKASI DAN INTERNET"/>
    <s v="INTERNET"/>
    <s v="INTERNET SERVICE PROVIDER"/>
    <d v="2025-09-01T00:00:00"/>
    <s v="MALL"/>
    <x v="0"/>
    <m/>
    <m/>
    <m/>
    <m/>
  </r>
  <r>
    <s v="OPEX"/>
    <n v="660000038"/>
    <s v="PENGIRIMAN, TELEKOMUNIKASI DAN INTERNET"/>
    <s v="INTERNET"/>
    <s v="INTERNET SERVICE PROVIDER"/>
    <d v="2025-09-01T00:00:00"/>
    <s v="MALL"/>
    <x v="0"/>
    <m/>
    <m/>
    <m/>
    <m/>
  </r>
  <r>
    <s v="OPEX"/>
    <n v="660000019"/>
    <s v="PERBAIKAN DAN PEMELIHARAAN"/>
    <s v="SERVICE PERALATAN KANTOR"/>
    <s v="SPAREPART , SERVICE &amp; MAINTENANCE"/>
    <m/>
    <s v="MALL"/>
    <x v="0"/>
    <s v=" "/>
    <s v="Month"/>
    <n v="1625000"/>
    <n v="19500000"/>
  </r>
  <r>
    <s v="OPEX"/>
    <n v="660000032"/>
    <s v="PERIJINAN &amp; LISENSI"/>
    <s v="PERIJINAN"/>
    <s v="LICENSE ANTIVIRUS + SUPPORT"/>
    <d v="2025-10-29T00:00:00"/>
    <s v="MALL"/>
    <x v="0"/>
    <n v="1"/>
    <s v="Year"/>
    <n v="16340000"/>
    <n v="16340000"/>
  </r>
  <r>
    <s v="OPEX"/>
    <n v="660000032"/>
    <s v="PERIJINAN &amp; LISENSI"/>
    <s v="PERIJINAN"/>
    <s v="LICENSE MICROSOFT 365 without EMS"/>
    <d v="2026-05-19T00:00:00"/>
    <s v="MALL"/>
    <x v="0"/>
    <n v="1"/>
    <s v="Year"/>
    <n v="23971200"/>
    <n v="26587200"/>
  </r>
  <r>
    <s v="OPEX"/>
    <n v="660000032"/>
    <s v="PERIJINAN &amp; LISENSI"/>
    <s v="PERIJINAN"/>
    <s v="LICENSES SOPHOS + SUPPORT"/>
    <d v="2025-11-01T00:00:00"/>
    <s v="MALL"/>
    <x v="0"/>
    <n v="1"/>
    <s v="Year"/>
    <n v="80000000"/>
    <n v="80000000"/>
  </r>
  <r>
    <s v="OPEX"/>
    <n v="660000032"/>
    <s v="PERIJINAN &amp; LISENSI"/>
    <s v="PERIJINAN"/>
    <s v="LICENSES APPLICATION"/>
    <m/>
    <s v="MALL"/>
    <x v="0"/>
    <n v="1"/>
    <s v="Year"/>
    <n v="35680000"/>
    <n v="35680000"/>
  </r>
  <r>
    <s v="OPEX"/>
    <n v="660000032"/>
    <s v="PERIJINAN &amp; LISENSI"/>
    <s v="PERIJINAN"/>
    <s v="SUBSCRIBE WEB DOMAIN &amp; HOSTING MALLS"/>
    <d v="2025-10-21T00:00:00"/>
    <s v="MALL"/>
    <x v="0"/>
    <n v="1"/>
    <s v="Year"/>
    <n v="800000"/>
    <n v="800000"/>
  </r>
  <r>
    <s v="OPEX"/>
    <n v="660000032"/>
    <s v="PERIJINAN &amp; LISENSI"/>
    <s v="PERIJINAN"/>
    <s v="ERP : AWS SUBSCRIPTION"/>
    <m/>
    <s v="MALL"/>
    <x v="0"/>
    <n v="12"/>
    <s v="Month"/>
    <n v="4436943"/>
    <n v="53243312"/>
  </r>
  <r>
    <s v="OPEX"/>
    <n v="660000032"/>
    <s v="PERIJINAN &amp; LISENSI"/>
    <s v="PERIJINAN"/>
    <s v="ERP : ODOO SUBSCRIPTION FOR 3 YEARS USAGE (AKMA CHARGE : MGM FEE)"/>
    <m/>
    <s v="MALL"/>
    <x v="0"/>
    <n v="5"/>
    <s v="Month"/>
    <n v="2144370"/>
    <n v="10721850.68"/>
  </r>
  <r>
    <s v="OPEX"/>
    <n v="660000032"/>
    <s v="PERIJINAN &amp; LISENSI"/>
    <s v="PERIJINAN"/>
    <s v="MPP 2025 (HR EST) : LICENSE ANTIVIRUS + SUPPORT"/>
    <m/>
    <s v="MALL"/>
    <x v="0"/>
    <n v="12"/>
    <s v="Month"/>
    <n v="760000"/>
    <n v="9120000"/>
  </r>
  <r>
    <s v="OPEX"/>
    <n v="660000032"/>
    <s v="PERIJINAN &amp; LISENSI"/>
    <s v="PERIJINAN"/>
    <s v="MPP 2025 (HR EST) : LICENSE MANAGE ENGINE"/>
    <m/>
    <s v="MALL"/>
    <x v="0"/>
    <n v="12"/>
    <s v="Month"/>
    <n v="15625"/>
    <n v="187500"/>
  </r>
  <r>
    <s v="OPEX"/>
    <n v="660000030"/>
    <s v="SEWA"/>
    <s v="SEWA PERALATAN"/>
    <s v="SEWA PERANGKAT PRINTER / FOTOCOPY"/>
    <d v="2025-12-19T00:00:00"/>
    <s v="MALL"/>
    <x v="0"/>
    <n v="12"/>
    <s v="Month"/>
    <n v="600000"/>
    <n v="7200000"/>
  </r>
  <r>
    <s v="OPEX"/>
    <n v="660000030"/>
    <s v="SEWA"/>
    <s v="SEWA PERALATAN"/>
    <s v="SEWA PERANGKAT PRINTER / FOTOCOPY"/>
    <m/>
    <s v="MALL"/>
    <x v="0"/>
    <m/>
    <m/>
    <m/>
    <m/>
  </r>
  <r>
    <s v="OPEX"/>
    <n v="660000030"/>
    <s v="SEWA"/>
    <s v="SEWA PERALATAN"/>
    <s v="SEWA PERANGKAT PRINTER / FOTOCOPY"/>
    <m/>
    <s v="MALL"/>
    <x v="0"/>
    <m/>
    <m/>
    <m/>
    <m/>
  </r>
  <r>
    <s v="OPEX"/>
    <n v="660000030"/>
    <s v="SEWA"/>
    <s v="SEWA PERALATAN"/>
    <s v="SEWA PERANGKAT PRINTER / FOTOCOPY"/>
    <m/>
    <s v="MALL"/>
    <x v="0"/>
    <m/>
    <m/>
    <m/>
    <m/>
  </r>
  <r>
    <s v="OPEX"/>
    <n v="660000030"/>
    <s v="SEWA"/>
    <s v="SEWA PERALATAN"/>
    <s v="SEWA PERANGKAT PRINTER / FOTOCOPY"/>
    <m/>
    <s v="MALL"/>
    <x v="0"/>
    <m/>
    <m/>
    <m/>
    <m/>
  </r>
  <r>
    <s v="OPEX"/>
    <n v="660000030"/>
    <s v="SEWA"/>
    <s v="SEWA PERALATAN"/>
    <s v="SEWA PERANGKAT PRINTER / FOTOCOPY"/>
    <m/>
    <s v="MALL"/>
    <x v="0"/>
    <m/>
    <m/>
    <m/>
    <m/>
  </r>
  <r>
    <s v="OPEX"/>
    <n v="660000030"/>
    <s v="SEWA"/>
    <s v="SEWA PERALATAN"/>
    <s v="SEWA PERANGKAT PRINTER / FOTOCOPY"/>
    <m/>
    <s v="MALL"/>
    <x v="0"/>
    <m/>
    <m/>
    <m/>
    <m/>
  </r>
  <r>
    <s v="OPEX"/>
    <n v="660000028"/>
    <s v="DONASI DAN HIBURAN"/>
    <s v="ENTERTAINTMENT"/>
    <s v="ENTERTAINMENT"/>
    <m/>
    <s v="CORP"/>
    <x v="1"/>
    <n v="12"/>
    <s v="Month"/>
    <n v="1500000"/>
    <n v="18000000"/>
  </r>
  <r>
    <s v="OPEX"/>
    <n v="660000028"/>
    <s v="DONASI DAN HIBURAN"/>
    <s v="ENTERTAINTMENT"/>
    <s v="ENTERTAINMENT"/>
    <m/>
    <s v="CORP"/>
    <x v="1"/>
    <m/>
    <m/>
    <m/>
    <m/>
  </r>
  <r>
    <s v="OPEX"/>
    <n v="660000028"/>
    <s v="DONASI DAN HIBURAN"/>
    <s v="ENTERTAINTMENT"/>
    <s v="ENTERTAINMENT"/>
    <m/>
    <s v="CORP"/>
    <x v="1"/>
    <m/>
    <m/>
    <m/>
    <m/>
  </r>
  <r>
    <s v="OPEX"/>
    <n v="660000006"/>
    <s v="PENGIRIMAN, TELEKOMUNIKASI DAN INTERNET"/>
    <s v="PULSA KARYAWAN"/>
    <s v="PULSA KARYAWAN GENERAL MANAGER @1"/>
    <m/>
    <s v="CORP"/>
    <x v="1"/>
    <n v="12"/>
    <s v="Month"/>
    <n v="700000"/>
    <n v="8400000"/>
  </r>
  <r>
    <s v="OPEX"/>
    <n v="660000006"/>
    <s v="PENGIRIMAN, TELEKOMUNIKASI DAN INTERNET"/>
    <s v="PULSA KARYAWAN"/>
    <s v="PULSA KARYAWAN MANAGER @2 : JOHARI, VACANT"/>
    <m/>
    <s v="CORP"/>
    <x v="1"/>
    <n v="12"/>
    <s v="Month"/>
    <n v="700000"/>
    <n v="8400000"/>
  </r>
  <r>
    <s v="OPEX"/>
    <n v="660000006"/>
    <s v="PENGIRIMAN, TELEKOMUNIKASI DAN INTERNET"/>
    <s v="PULSA KARYAWAN"/>
    <s v="PULSA KARYAWAN SENIOR MANAGER @1 : WUWANJIE"/>
    <m/>
    <s v="CORP"/>
    <x v="1"/>
    <n v="12"/>
    <s v="Month"/>
    <n v="500000"/>
    <n v="6000000"/>
  </r>
  <r>
    <s v="OPEX"/>
    <n v="660000006"/>
    <s v="PENGIRIMAN, TELEKOMUNIKASI DAN INTERNET"/>
    <s v="PULSA KARYAWAN"/>
    <s v="PULSA KARYAWAN SPV @3"/>
    <m/>
    <s v="CORP"/>
    <x v="1"/>
    <n v="12"/>
    <s v="Month"/>
    <n v="600000"/>
    <n v="7200000"/>
  </r>
  <r>
    <s v="OPEX"/>
    <n v="660000006"/>
    <s v="PENGIRIMAN, TELEKOMUNIKASI DAN INTERNET"/>
    <s v="PULSA KARYAWAN"/>
    <s v="PULSA KARYAWAN STAFF @8"/>
    <m/>
    <s v="CORP"/>
    <x v="1"/>
    <n v="12"/>
    <s v="Month"/>
    <n v="800000"/>
    <n v="9600000"/>
  </r>
  <r>
    <s v="OPEX"/>
    <n v="660000006"/>
    <s v="PENGIRIMAN, TELEKOMUNIKASI DAN INTERNET"/>
    <s v="PULSA KARYAWAN"/>
    <s v="PENGIRIMAN DOKUMEN"/>
    <m/>
    <s v="CORP"/>
    <x v="1"/>
    <n v="12"/>
    <s v="Month"/>
    <n v="500000"/>
    <n v="6000000"/>
  </r>
  <r>
    <s v="OPEX"/>
    <n v="660000038"/>
    <s v="PENGIRIMAN, TELEKOMUNIKASI DAN INTERNET"/>
    <s v="INTERNET"/>
    <s v="INTERNET SERVICE PROVIDER "/>
    <m/>
    <s v="CORP"/>
    <x v="1"/>
    <n v="12"/>
    <s v="Month"/>
    <n v="10000000"/>
    <n v="120000000"/>
  </r>
  <r>
    <s v="OPEX"/>
    <n v="660000019"/>
    <s v="PERBAIKAN DAN PEMELIHARAAN"/>
    <s v="SERVICE PERALATAN KANTOR"/>
    <s v="SPAREPART , SERVICE &amp; MAINTENANCE"/>
    <d v="2025-11-30T00:00:00"/>
    <s v="CORP"/>
    <x v="1"/>
    <n v="12"/>
    <s v="Month"/>
    <n v="6916667"/>
    <n v="83000000"/>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d v="2025-11-30T00:00:00"/>
    <s v="CORP"/>
    <x v="1"/>
    <m/>
    <m/>
    <m/>
    <m/>
  </r>
  <r>
    <s v="OPEX"/>
    <n v="660000019"/>
    <s v="PERBAIKAN DAN PEMELIHARAAN"/>
    <s v="SERVICE PERALATAN KANTOR"/>
    <s v="SPAREPART , SERVICE &amp; MAINTENANCE"/>
    <s v="-"/>
    <s v="CORP"/>
    <x v="1"/>
    <m/>
    <m/>
    <m/>
    <m/>
  </r>
  <r>
    <s v="OPEX"/>
    <n v="660000019"/>
    <s v="PERBAIKAN DAN PEMELIHARAAN"/>
    <s v="SERVICE PERALATAN KANTOR"/>
    <s v="SPAREPART , SERVICE &amp; MAINTENANCE"/>
    <s v="-"/>
    <s v="CORP"/>
    <x v="1"/>
    <m/>
    <m/>
    <m/>
    <m/>
  </r>
  <r>
    <s v="OPEX"/>
    <n v="660000019"/>
    <s v="PERBAIKAN DAN PEMELIHARAAN"/>
    <s v="SERVICE PERALATAN KANTOR"/>
    <s v="PENDUKUNG ACCESSORIES PERANGKAT KERJA"/>
    <m/>
    <s v="CORP"/>
    <x v="1"/>
    <n v="1"/>
    <s v="Year"/>
    <m/>
    <m/>
  </r>
  <r>
    <s v="OPEX"/>
    <n v="660000032"/>
    <s v="PERIJINAN &amp; LISENSI"/>
    <s v="PERIJINAN"/>
    <s v="ERP : MICROSOFT GP MOBILE ASSET LICENSE"/>
    <m/>
    <s v="CORP"/>
    <x v="1"/>
    <n v="1"/>
    <s v="Year"/>
    <s v="-   "/>
    <s v="-"/>
  </r>
  <r>
    <s v="OPEX"/>
    <n v="660000032"/>
    <s v="PERIJINAN &amp; LISENSI"/>
    <s v="PERIJINAN"/>
    <s v="LICENSE ANTIVIRUS + SUPPORT"/>
    <d v="2025-10-29T00:00:00"/>
    <s v="CORP"/>
    <x v="1"/>
    <n v="1"/>
    <s v="Year"/>
    <n v="61560000"/>
    <n v="61560000"/>
  </r>
  <r>
    <s v="OPEX"/>
    <n v="660000032"/>
    <s v="PERIJINAN &amp; LISENSI"/>
    <s v="PERIJINAN"/>
    <s v="LICENSE EMAIL EXCHANGE ASG-SUNFISH"/>
    <m/>
    <s v="CORP"/>
    <x v="1"/>
    <n v="1"/>
    <s v="Year"/>
    <n v="7000000"/>
    <n v="7000000"/>
  </r>
  <r>
    <s v="OPEX"/>
    <n v="660000032"/>
    <s v="PERIJINAN &amp; LISENSI"/>
    <s v="PERIJINAN"/>
    <s v="LICENSE EMAIL EXCHANGE ASG-SUNFISH 2025 MAINTENANCE"/>
    <m/>
    <s v="CORP"/>
    <x v="1"/>
    <n v="8"/>
    <s v="Unit"/>
    <n v="700000"/>
    <n v="5600000"/>
  </r>
  <r>
    <s v="OPEX"/>
    <n v="660000032"/>
    <s v="PERIJINAN &amp; LISENSI"/>
    <s v="PERIJINAN"/>
    <s v="LICENSE EMAIL EXCHANGE ASG-SUNFISH 2025 PURCHASE"/>
    <m/>
    <s v="CORP"/>
    <x v="1"/>
    <n v="8"/>
    <s v="Unit"/>
    <n v="3300000"/>
    <n v="26400000"/>
  </r>
  <r>
    <s v="OPEX"/>
    <n v="660000032"/>
    <s v="PERIJINAN &amp; LISENSI"/>
    <s v="PERIJINAN"/>
    <s v="LICENSE MANAGE ENGINE (SDP,ENDPOINT + SUPPORT) - EXISTING 12 , ADD ON  8 TECHNICIAN (800 NODE) TOTAL 20 TECHNICIAN)"/>
    <d v="2025-09-06T00:00:00"/>
    <s v="CORP"/>
    <x v="1"/>
    <n v="1"/>
    <s v="Year"/>
    <n v="200000000"/>
    <n v="200000000"/>
  </r>
  <r>
    <s v="OPEX"/>
    <n v="660000032"/>
    <s v="PERIJINAN &amp; LISENSI"/>
    <s v="PERIJINAN"/>
    <s v="LICENSE MICROSOFT 365 without EMS -SPLIT CORP SC3"/>
    <d v="2026-05-19T00:00:00"/>
    <s v="CORP"/>
    <x v="1"/>
    <n v="1"/>
    <s v="Year"/>
    <n v="215944190"/>
    <n v="231640190"/>
  </r>
  <r>
    <s v="OPEX"/>
    <n v="660000032"/>
    <s v="PERIJINAN &amp; LISENSI"/>
    <s v="PERIJINAN"/>
    <s v="LICENSE POWER BI PROFESSIONAL @ 18 USERS"/>
    <m/>
    <s v="CORP"/>
    <x v="1"/>
    <n v="1"/>
    <s v="Year"/>
    <n v="36000000"/>
    <n v="36000000"/>
  </r>
  <r>
    <s v="OPEX"/>
    <n v="660000032"/>
    <s v="PERIJINAN &amp; LISENSI"/>
    <s v="PERIJINAN"/>
    <s v="LICENSE PRTG + SUPPORT"/>
    <d v="2026-05-25T00:00:00"/>
    <s v="CORP"/>
    <x v="1"/>
    <n v="1"/>
    <s v="Year"/>
    <n v="137700000"/>
    <n v="137700000"/>
  </r>
  <r>
    <s v="OPEX"/>
    <n v="660000032"/>
    <s v="PERIJINAN &amp; LISENSI"/>
    <s v="PERIJINAN"/>
    <s v="ERP : AWS SUBSCRIPTION"/>
    <m/>
    <s v="CORP"/>
    <x v="1"/>
    <n v="12"/>
    <s v="Month"/>
    <n v="16715924"/>
    <n v="200591083"/>
  </r>
  <r>
    <s v="OPEX"/>
    <n v="660000032"/>
    <s v="PERIJINAN &amp; LISENSI"/>
    <s v="PERIJINAN"/>
    <s v="ERP : MICROSOFT GP SUPPORT (ARTHA INFOTAMA)"/>
    <d v="2025-11-04T00:00:00"/>
    <s v="CORP"/>
    <x v="1"/>
    <n v="1"/>
    <s v="Year"/>
    <n v="200000000"/>
    <n v="200000000"/>
  </r>
  <r>
    <s v="OPEX"/>
    <n v="660000032"/>
    <s v="PERIJINAN &amp; LISENSI"/>
    <s v="PERIJINAN"/>
    <s v="LICENSES SOPHOS + SUPPORT"/>
    <d v="2025-11-28T00:00:00"/>
    <s v="CORP"/>
    <x v="1"/>
    <n v="1"/>
    <s v="Year"/>
    <n v="80000000"/>
    <n v="80000000"/>
  </r>
  <r>
    <s v="OPEX"/>
    <n v="660000032"/>
    <s v="PERIJINAN &amp; LISENSI"/>
    <s v="PERIJINAN"/>
    <s v="ERP : ODOO SUBSCRIPTION FOR 3 YEARS USAGE (AKMA CHARGE : MGM FEE)"/>
    <m/>
    <s v="CORP"/>
    <x v="1"/>
    <n v="5"/>
    <s v="Month"/>
    <n v="8078790"/>
    <n v="40393950"/>
  </r>
  <r>
    <s v="OPEX"/>
    <n v="660000032"/>
    <s v="PERIJINAN &amp; LISENSI"/>
    <s v="PERIJINAN"/>
    <s v="INNOVATION - Google Cloud Service"/>
    <m/>
    <s v="CORP"/>
    <x v="1"/>
    <n v="12"/>
    <s v="Month"/>
    <n v="20000000"/>
    <n v="240000000"/>
  </r>
  <r>
    <s v="OPEX"/>
    <n v="660000032"/>
    <s v="PERIJINAN &amp; LISENSI"/>
    <s v="PERIJINAN"/>
    <s v="Azure"/>
    <m/>
    <s v="CORP"/>
    <x v="1"/>
    <n v="12"/>
    <s v="Month"/>
    <s v="-   "/>
    <m/>
  </r>
  <r>
    <s v="OPEX"/>
    <n v="660000032"/>
    <s v="PERIJINAN &amp; LISENSI"/>
    <s v="PERIJINAN"/>
    <s v="INNOVATION - Cloudflare Firewall"/>
    <m/>
    <s v="CORP"/>
    <x v="1"/>
    <n v="12"/>
    <s v="Month"/>
    <n v="3100000"/>
    <n v="37200000"/>
  </r>
  <r>
    <s v="OPEX"/>
    <n v="660000032"/>
    <s v="PERIJINAN &amp; LISENSI"/>
    <s v="PERIJINAN"/>
    <s v="INNOVATION - Domain asriliving"/>
    <d v="2025-07-03T00:00:00"/>
    <s v="CORP"/>
    <x v="1"/>
    <n v="12"/>
    <s v="Month"/>
    <n v="37500"/>
    <n v="450000"/>
  </r>
  <r>
    <s v="OPEX"/>
    <n v="660000026"/>
    <s v="PERIJINAN &amp; LISENSI"/>
    <s v="MEMBERS &amp; SUBSCRIPTION"/>
    <s v="INNOVATION - Reporting BI"/>
    <m/>
    <s v="CORP"/>
    <x v="1"/>
    <n v="12"/>
    <s v="Month"/>
    <n v="6600000"/>
    <n v="79200000"/>
  </r>
  <r>
    <s v="OPEX"/>
    <n v="660000032"/>
    <s v="PERIJINAN &amp; LISENSI"/>
    <s v="PERIJINAN"/>
    <s v="INNOVATION - OCR Glair (Sem1)"/>
    <d v="2025-06-30T00:00:00"/>
    <s v="CORP"/>
    <x v="1"/>
    <n v="12"/>
    <s v="Month"/>
    <n v="18500000"/>
    <n v="222000000"/>
  </r>
  <r>
    <s v="OPEX"/>
    <n v="660000032"/>
    <s v="PERIJINAN &amp; LISENSI"/>
    <s v="PERIJINAN"/>
    <s v="INNOVATION - Aplikasi Canva"/>
    <m/>
    <s v="CORP"/>
    <x v="1"/>
    <n v="1"/>
    <s v="Year"/>
    <n v="2190000"/>
    <n v="2190000"/>
  </r>
  <r>
    <s v="OPEX"/>
    <n v="660000032"/>
    <s v="PERIJINAN &amp; LISENSI"/>
    <s v="PERIJINAN"/>
    <s v="Aplikasi PandaDoc - Innovation"/>
    <m/>
    <s v="CORP"/>
    <x v="1"/>
    <n v="1"/>
    <s v="Year"/>
    <n v="19404000"/>
    <n v="19404000"/>
  </r>
  <r>
    <s v="OPEX"/>
    <n v="660000032"/>
    <s v="PERIJINAN &amp; LISENSI"/>
    <s v="PERIJINAN"/>
    <s v="INNOVATION - Aplikasi TypeForm"/>
    <m/>
    <s v="CORP"/>
    <x v="1"/>
    <n v="1"/>
    <s v="Year"/>
    <n v="17968500"/>
    <n v="17968500"/>
  </r>
  <r>
    <s v="OPEX"/>
    <n v="660000032"/>
    <s v="PERIJINAN &amp; LISENSI"/>
    <s v="PERIJINAN"/>
    <s v="INNOVATION - Aplikasi Zapier"/>
    <m/>
    <s v="CORP"/>
    <x v="1"/>
    <n v="1"/>
    <s v="Year"/>
    <n v="36000000"/>
    <n v="36000000"/>
  </r>
  <r>
    <s v="OPEX"/>
    <n v="660000032"/>
    <s v="PERIJINAN &amp; LISENSI"/>
    <s v="PERIJINAN"/>
    <s v="INNOVATION - Aplikasi Jetbrains Ultimate"/>
    <m/>
    <s v="CORP"/>
    <x v="1"/>
    <n v="1"/>
    <s v="Year"/>
    <n v="18000000"/>
    <n v="18000000"/>
  </r>
  <r>
    <s v="OPEX"/>
    <n v="660000032"/>
    <s v="PERIJINAN &amp; LISENSI"/>
    <s v="PERIJINAN"/>
    <s v="Aplikasi GitHub"/>
    <m/>
    <s v="CORP"/>
    <x v="1"/>
    <n v="1"/>
    <s v="Year"/>
    <n v="2000000"/>
    <n v="2000000"/>
  </r>
  <r>
    <s v="OPEX"/>
    <n v="660000032"/>
    <s v="PERIJINAN &amp; LISENSI"/>
    <s v="PERIJINAN"/>
    <s v="INNOVATION - Aplikasi Apple Store Subscription"/>
    <m/>
    <s v="CORP"/>
    <x v="1"/>
    <n v="1"/>
    <s v="Year"/>
    <n v="1800000"/>
    <n v="1800000"/>
  </r>
  <r>
    <s v="OPEX"/>
    <n v="660000032"/>
    <s v="PERIJINAN &amp; LISENSI"/>
    <s v="PERIJINAN"/>
    <s v="ZOOM @ 3 USER ACCOUNT"/>
    <m/>
    <s v="CORP"/>
    <x v="1"/>
    <n v="1"/>
    <s v="Year"/>
    <n v="10800000"/>
    <n v="10800000"/>
  </r>
  <r>
    <s v="OPEX"/>
    <n v="660000026"/>
    <s v="PERIJINAN &amp; LISENSI"/>
    <s v="MEMBERS &amp; SUBSCRIPTION"/>
    <s v="SUBSCRIBE WEB DOMAIN &amp; HOSTING MALLS"/>
    <d v="2025-09-09T00:00:00"/>
    <s v="CORP"/>
    <x v="1"/>
    <n v="1"/>
    <s v="Year"/>
    <n v="9000000"/>
    <n v="9000000"/>
  </r>
  <r>
    <s v="OPEX"/>
    <n v="660000032"/>
    <s v="PERIJINAN &amp; LISENSI"/>
    <s v="PERIJINAN"/>
    <s v="REMOTE SUPPORT ANYDESK @ 20 TECHNICIAN"/>
    <d v="2025-11-30T00:00:00"/>
    <s v="CORP"/>
    <x v="1"/>
    <n v="1"/>
    <s v="Year"/>
    <n v="6000000"/>
    <n v="6000000"/>
  </r>
  <r>
    <s v="OPEX"/>
    <n v="660000032"/>
    <s v="PERIJINAN &amp; LISENSI"/>
    <s v="PERIJINAN"/>
    <s v="LICENSES APPLICATION"/>
    <m/>
    <s v="CORP"/>
    <x v="1"/>
    <n v="1"/>
    <s v="Year"/>
    <n v="121180000"/>
    <n v="121180000"/>
  </r>
  <r>
    <s v="OPEX"/>
    <n v="660000032"/>
    <s v="PERIJINAN &amp; LISENSI"/>
    <s v="PERIJINAN"/>
    <s v="SSL MANAGE ENGINE"/>
    <m/>
    <s v="CORP"/>
    <x v="1"/>
    <n v="1"/>
    <s v="Year"/>
    <n v="2000000"/>
    <n v="2000000"/>
  </r>
  <r>
    <s v="OPEX"/>
    <n v="660000032"/>
    <s v="PERIJINAN &amp; LISENSI"/>
    <s v="PERIJINAN"/>
    <s v="LICENSES APPLICATION : BIM"/>
    <m/>
    <s v="CORP"/>
    <x v="1"/>
    <n v="1"/>
    <s v="Year"/>
    <m/>
    <m/>
  </r>
  <r>
    <s v="OPEX"/>
    <n v="660000032"/>
    <s v="PERIJINAN &amp; LISENSI"/>
    <s v="PERIJINAN"/>
    <s v="LICENSES APPLICATION : COREL DRAW"/>
    <m/>
    <s v="CORP"/>
    <x v="1"/>
    <n v="1"/>
    <s v="Year"/>
    <m/>
    <m/>
  </r>
  <r>
    <s v="OPEX"/>
    <n v="660000032"/>
    <s v="PERIJINAN &amp; LISENSI"/>
    <s v="PERIJINAN"/>
    <s v="LICENSES APPLICATION : SHAREPOINT STORAGE 2.5 TB"/>
    <m/>
    <s v="CORP"/>
    <x v="1"/>
    <n v="1"/>
    <s v="Year"/>
    <m/>
    <m/>
  </r>
  <r>
    <s v="OPEX"/>
    <n v="660000032"/>
    <s v="PERIJINAN &amp; LISENSI"/>
    <s v="PERIJINAN"/>
    <s v="LICENSES APPLICATION : VISIO"/>
    <m/>
    <s v="CORP"/>
    <x v="1"/>
    <n v="1"/>
    <s v="Year"/>
    <n v="17500000"/>
    <n v="17500000"/>
  </r>
  <r>
    <s v="OPEX"/>
    <n v="660000032"/>
    <s v="PERIJINAN &amp; LISENSI"/>
    <s v="PERIJINAN"/>
    <s v="MPP 2025 (HR EST) : LICENSE ANTIVIRUS + SUPPORT"/>
    <d v="2025-12-20T00:00:00"/>
    <s v="CORP"/>
    <x v="1"/>
    <n v="12"/>
    <s v="Month"/>
    <n v="4560000"/>
    <n v="54720000"/>
  </r>
  <r>
    <s v="OPEX"/>
    <n v="660000032"/>
    <s v="PERIJINAN &amp; LISENSI"/>
    <s v="PERIJINAN"/>
    <s v="MPP 2025 (HR EST) : LICENSE MANAGE ENGINE"/>
    <m/>
    <s v="CORP"/>
    <x v="1"/>
    <n v="12"/>
    <s v="Month"/>
    <n v="93750"/>
    <n v="1125000"/>
  </r>
  <r>
    <s v="OPEX"/>
    <n v="660000015"/>
    <s v="PERJALANAN DAN AKOMODASI"/>
    <s v="TRANSPORT"/>
    <s v="TRANSPORT"/>
    <m/>
    <s v="CORP"/>
    <x v="1"/>
    <n v="12"/>
    <s v="Month"/>
    <n v="1500000"/>
    <n v="18000000"/>
  </r>
  <r>
    <s v="OPEX"/>
    <n v="660000015"/>
    <s v="PERJALANAN DAN AKOMODASI"/>
    <s v="TRANSPORT"/>
    <s v="TRAVEL"/>
    <m/>
    <s v="CORP"/>
    <x v="1"/>
    <n v="1"/>
    <s v="Year"/>
    <n v="0"/>
    <n v="0"/>
  </r>
  <r>
    <s v="OPEX"/>
    <n v="660000022"/>
    <s v="PERLENGKAPAN KANTOR"/>
    <s v="ALAT TULIS KANTOR"/>
    <s v="ALAT TULIS KANTOR"/>
    <m/>
    <s v="CORP"/>
    <x v="1"/>
    <n v="12"/>
    <s v="Month"/>
    <n v="500000"/>
    <n v="6000000"/>
  </r>
  <r>
    <s v="OPEX"/>
    <n v="660000024"/>
    <s v="PERLENGKAPAN KANTOR"/>
    <s v="MEETING &amp; MEALS"/>
    <s v="MEETING &amp; MEALS"/>
    <m/>
    <s v="CORP"/>
    <x v="1"/>
    <n v="12"/>
    <s v="Month"/>
    <n v="1000000"/>
    <n v="12000000"/>
  </r>
  <r>
    <s v="OPEX"/>
    <n v="660000014"/>
    <s v="PERLENGKAPAN KANTOR"/>
    <s v="PERALATAN KANTOR UMUM LAINNYA"/>
    <s v="Mobile : Samsung"/>
    <m/>
    <s v="CORP"/>
    <x v="1"/>
    <n v="2"/>
    <s v="Unit"/>
    <n v="3000000"/>
    <n v="6000000"/>
  </r>
  <r>
    <s v="OPEX"/>
    <n v="660000014"/>
    <s v="PERLENGKAPAN KANTOR"/>
    <s v="PERALATAN KANTOR UMUM LAINNYA"/>
    <s v="Scanner : Fujitsu"/>
    <m/>
    <s v="CORP"/>
    <x v="1"/>
    <n v="10"/>
    <s v="Unit"/>
    <n v="3815000"/>
    <n v="38150000"/>
  </r>
  <r>
    <s v="OPEX"/>
    <n v="660000014"/>
    <s v="PERLENGKAPAN KANTOR"/>
    <s v="PERALATAN KANTOR UMUM LAINNYA"/>
    <s v="Barcode Honeywell"/>
    <m/>
    <s v="CORP"/>
    <x v="1"/>
    <n v="1"/>
    <s v="Unit"/>
    <n v="1600000"/>
    <n v="1600000"/>
  </r>
  <r>
    <s v="OPEX"/>
    <n v="660000013"/>
    <s v="SEMINAR &amp; TRAINING"/>
    <s v="SEMINAR AND TRAINING"/>
    <s v="SEMINAR &amp; TRAINING"/>
    <m/>
    <s v="CORP"/>
    <x v="1"/>
    <n v="1"/>
    <s v="Year"/>
    <n v="98540000"/>
    <n v="98540000"/>
  </r>
  <r>
    <s v="OPEX"/>
    <n v="660000030"/>
    <s v="SEWA"/>
    <s v="SEWA PERALATAN / KENDARAAN"/>
    <s v="SEWA PERANGKAT PRINTER / FOTOCOPY"/>
    <d v="2025-12-31T00:00:00"/>
    <s v="CORP"/>
    <x v="1"/>
    <n v="12"/>
    <s v="Month"/>
    <n v="5000000"/>
    <n v="60000000"/>
  </r>
  <r>
    <s v="OPEX"/>
    <n v="660000030"/>
    <s v="SEWA"/>
    <s v="SEWA PERALATAN / KENDARAAN"/>
    <s v="SEWA PERANGKAT PRINTER / FOTOCOPY"/>
    <m/>
    <s v="CORP"/>
    <x v="1"/>
    <m/>
    <m/>
    <m/>
    <m/>
  </r>
  <r>
    <s v="OPEX"/>
    <n v="660000030"/>
    <s v="SEWA"/>
    <s v="SEWA PERALATAN / KENDARAAN"/>
    <s v="SEWA PERANGKAT PRINTER / FOTOCOPY"/>
    <m/>
    <s v="CORP"/>
    <x v="1"/>
    <m/>
    <m/>
    <m/>
    <m/>
  </r>
  <r>
    <s v="OPEX"/>
    <n v="660000030"/>
    <s v="SEWA"/>
    <s v="SEWA PERALATAN / KENDARAAN"/>
    <s v="SEWA PERANGKAT PRINTER / FOTOCOPY"/>
    <m/>
    <s v="CORP"/>
    <x v="1"/>
    <m/>
    <m/>
    <m/>
    <m/>
  </r>
  <r>
    <s v="OPEX"/>
    <n v="660000030"/>
    <s v="SEWA"/>
    <s v="SEWA PERALATAN / KENDARAAN"/>
    <s v="SEWA PERANGKAT PRINTER / FOTOCOPY"/>
    <m/>
    <s v="CORP"/>
    <x v="1"/>
    <m/>
    <m/>
    <m/>
    <m/>
  </r>
  <r>
    <s v="OPEX"/>
    <n v="660000025"/>
    <s v="JASA PROFESIONAL"/>
    <s v="JASA PROFFESIONAL"/>
    <s v="Google GCP Architectural Support (Consultant)"/>
    <m/>
    <s v="MALL"/>
    <x v="2"/>
    <n v="1"/>
    <s v="Year"/>
    <n v="200000000"/>
    <n v="200000000"/>
  </r>
  <r>
    <s v="OPEX"/>
    <n v="660000032"/>
    <s v="PERIJINAN &amp; LISENSI"/>
    <s v="PERIJINAN"/>
    <s v="LICENSE MICROSOFT 365 without EMS -SPLIT CORP SC3"/>
    <m/>
    <s v="MALL"/>
    <x v="2"/>
    <n v="1"/>
    <s v="Year"/>
    <n v="131181050"/>
    <n v="140337050"/>
  </r>
  <r>
    <s v="OPEX"/>
    <n v="660000032"/>
    <s v="PERIJINAN &amp; LISENSI"/>
    <s v="PERIJINAN"/>
    <s v="INNOVATION - Aplikasi Sleekflow (Chatbot)"/>
    <d v="2025-05-31T00:00:00"/>
    <s v="MALL"/>
    <x v="2"/>
    <n v="1"/>
    <s v="Year"/>
    <n v="201600000"/>
    <n v="201600000"/>
  </r>
  <r>
    <s v="OPEX"/>
    <n v="660000032"/>
    <s v="PERIJINAN &amp; LISENSI"/>
    <s v="PERIJINAN"/>
    <s v="INNOVATION - Aplikasi Sleekflow (Chatbot)"/>
    <m/>
    <s v="MALL"/>
    <x v="2"/>
    <m/>
    <m/>
    <m/>
    <m/>
  </r>
  <r>
    <s v="OPEX"/>
    <n v="660000032"/>
    <s v="PERIJINAN &amp; LISENSI"/>
    <s v="PERIJINAN"/>
    <s v="AWS CLOUD SERVICE (Migrate onprem server to cloud)"/>
    <s v="tbc"/>
    <s v="MALL"/>
    <x v="2"/>
    <n v="12"/>
    <s v="Month"/>
    <n v="17000000"/>
    <n v="204000000"/>
  </r>
  <r>
    <s v="OPEX"/>
    <n v="660000032"/>
    <s v="PERIJINAN &amp; LISENSI"/>
    <s v="PERIJINAN"/>
    <s v="Research Google Vertex &amp; Big Query"/>
    <m/>
    <s v="MALL"/>
    <x v="2"/>
    <n v="1"/>
    <s v="Year"/>
    <n v="180000000"/>
    <n v="180000000"/>
  </r>
  <r>
    <s v="OPEX"/>
    <n v="660000032"/>
    <s v="PERIJINAN &amp; LISENSI"/>
    <s v="PERIJINAN"/>
    <s v="MPP 2025 (HR EST) : LICENSE MANAGE ENGINE"/>
    <d v="2026-05-19T00:00:00"/>
    <s v="MALL"/>
    <x v="2"/>
    <n v="12"/>
    <s v="Month"/>
    <n v="54687"/>
    <n v="656244"/>
  </r>
  <r>
    <s v="OPEX"/>
    <n v="660000030"/>
    <s v="SEWA"/>
    <s v="SEWA / SERVICE CHARGE GEDUNG / LAHAN"/>
    <s v="MANAGE SERVICE EDC"/>
    <m/>
    <s v="MALL"/>
    <x v="2"/>
    <n v="6"/>
    <s v="Bulan"/>
    <n v="25000000"/>
    <n v="150000000"/>
  </r>
  <r>
    <s v="OPEX"/>
    <n v="660000038"/>
    <s v="PENGIRIMAN, TELEKOMUNIKASI DAN INTERNET"/>
    <s v="INTERNET"/>
    <s v="INTERNET SERVICE PROVIDER"/>
    <m/>
    <s v="POM"/>
    <x v="3"/>
    <n v="10"/>
    <s v="Month"/>
    <n v="10000000"/>
    <n v="100000000"/>
  </r>
  <r>
    <s v="OPEX"/>
    <n v="660000019"/>
    <s v="PERBAIKAN DAN PEMELIHARAAN"/>
    <s v="SERVICE PERALATAN KANTOR"/>
    <s v="SPAREPART , SERVICE &amp; MAINTENANCE"/>
    <m/>
    <s v="POM"/>
    <x v="3"/>
    <n v="12"/>
    <s v="Month"/>
    <n v="2708333"/>
    <n v="32500000"/>
  </r>
  <r>
    <s v="OPEX"/>
    <n v="660000019"/>
    <s v="PERBAIKAN DAN PEMELIHARAAN"/>
    <s v="SERVICE PERALATAN KANTOR"/>
    <s v="SPAREPART , SERVICE &amp; MAINTENANCE"/>
    <m/>
    <s v="POM"/>
    <x v="3"/>
    <n v="12"/>
    <s v="Month"/>
    <n v="1354167"/>
    <n v="16250000"/>
  </r>
  <r>
    <s v="OPEX"/>
    <n v="660000019"/>
    <s v="PERBAIKAN DAN PEMELIHARAAN"/>
    <s v="SERVICE PERALATAN KANTOR"/>
    <s v="SPAREPART , SERVICE &amp; MAINTENANCE"/>
    <m/>
    <s v="POM"/>
    <x v="3"/>
    <n v="12"/>
    <s v="Month"/>
    <n v="541667"/>
    <n v="6500000"/>
  </r>
  <r>
    <s v="OPEX"/>
    <n v="660000019"/>
    <s v="PERBAIKAN DAN PEMELIHARAAN"/>
    <s v="SERVICE PERALATAN KANTOR"/>
    <s v="SPAREPART , SERVICE &amp; MAINTENANCE"/>
    <m/>
    <s v="POM"/>
    <x v="3"/>
    <n v="12"/>
    <s v="Month"/>
    <n v="812500"/>
    <n v="9750000"/>
  </r>
  <r>
    <s v="OPEX"/>
    <n v="660000032"/>
    <s v="PERIJINAN &amp; LISENSI"/>
    <s v="PERIJINAN"/>
    <s v="LICENSE ANTIVIRUS + SUPPORT"/>
    <d v="2025-10-29T00:00:00"/>
    <s v="POM"/>
    <x v="3"/>
    <n v="1"/>
    <s v="Year"/>
    <n v="52398000"/>
    <n v="52398000"/>
  </r>
  <r>
    <s v="OPEX"/>
    <n v="660000026"/>
    <s v="PERIJINAN &amp; LISENSI"/>
    <s v="MEMBERS &amp; SUBSCRIPTION"/>
    <s v="SUBSCRIBE WEB DOMAIN &amp; HOSTING MALLS"/>
    <d v="2026-11-17T00:00:00"/>
    <s v="POM"/>
    <x v="3"/>
    <n v="1"/>
    <s v="Year"/>
    <n v="1500000"/>
    <n v="1500000"/>
  </r>
  <r>
    <s v="OPEX"/>
    <n v="660000032"/>
    <s v="PERIJINAN &amp; LISENSI"/>
    <s v="PERIJINAN"/>
    <s v="LICENSE APPLICATION : CORELDRAW"/>
    <m/>
    <s v="POM"/>
    <x v="3"/>
    <n v="1"/>
    <s v="Year"/>
    <n v="38075159"/>
    <n v="38075159"/>
  </r>
  <r>
    <s v="OPEX"/>
    <n v="660000032"/>
    <s v="PERIJINAN &amp; LISENSI"/>
    <s v="PERIJINAN"/>
    <s v="LICENSE EMAIL EXCHANGE ASG-SUNFISH"/>
    <m/>
    <s v="POM"/>
    <x v="3"/>
    <n v="12"/>
    <s v="Month"/>
    <n v="100000"/>
    <n v="1200000"/>
  </r>
  <r>
    <s v="OPEX"/>
    <n v="660000032"/>
    <s v="PERIJINAN &amp; LISENSI"/>
    <s v="PERIJINAN"/>
    <s v="LICENSE EMAIL EXCHANGE ASG-SUNFISH 2025 MAINTENANCE"/>
    <m/>
    <s v="POM"/>
    <x v="3"/>
    <n v="2"/>
    <s v="Unit"/>
    <n v="700000"/>
    <n v="1400000"/>
  </r>
  <r>
    <s v="OPEX"/>
    <n v="660000032"/>
    <s v="PERIJINAN &amp; LISENSI"/>
    <s v="PERIJINAN"/>
    <s v="ERP : AWS SUBSCRIPTION"/>
    <m/>
    <s v="POM"/>
    <x v="3"/>
    <n v="9"/>
    <s v="Month"/>
    <n v="12691720"/>
    <n v="106225478"/>
  </r>
  <r>
    <s v="OPEX"/>
    <n v="660000032"/>
    <s v="PERIJINAN &amp; LISENSI"/>
    <s v="PERIJINAN"/>
    <s v="LICENSE EMAIL EXCHANGE ASG-SUNFISH 2025 PURCHASE"/>
    <m/>
    <s v="POM"/>
    <x v="3"/>
    <n v="2"/>
    <s v="Unit"/>
    <n v="3300000"/>
    <n v="6600000"/>
  </r>
  <r>
    <s v="OPEX"/>
    <n v="660000032"/>
    <s v="PERIJINAN &amp; LISENSI"/>
    <s v="PERIJINAN"/>
    <s v="LICENSE MERAKI"/>
    <m/>
    <s v="POM"/>
    <x v="3"/>
    <n v="1"/>
    <s v="Year"/>
    <n v="190000000"/>
    <n v="190000000"/>
  </r>
  <r>
    <s v="OPEX"/>
    <n v="660000032"/>
    <s v="PERIJINAN &amp; LISENSI"/>
    <s v="PERIJINAN"/>
    <s v="ERP : ODOO SUBSCRIPTION FOR 3 YEARS USAGE (AKMA CHARGE : MGM FEE)"/>
    <m/>
    <s v="POM"/>
    <x v="3"/>
    <n v="1"/>
    <s v="Year"/>
    <n v="73606752"/>
    <n v="73606751.640000001"/>
  </r>
  <r>
    <s v="OPEX"/>
    <n v="660000032"/>
    <s v="PERIJINAN &amp; LISENSI"/>
    <s v="PERIJINAN"/>
    <s v="ERP : ODOO ERP SYSTEM (AKMA CHARGE : MGM FEE)"/>
    <m/>
    <s v="POM"/>
    <x v="3"/>
    <n v="1"/>
    <s v="Year"/>
    <n v="321465701"/>
    <n v="321465701.31"/>
  </r>
  <r>
    <s v="OPEX"/>
    <n v="660000032"/>
    <s v="PERIJINAN &amp; LISENSI"/>
    <s v="PERIJINAN"/>
    <s v="LICENSE MICROSOFT 365 without EMS"/>
    <m/>
    <s v="POM"/>
    <x v="3"/>
    <n v="1"/>
    <s v="Year"/>
    <n v="146413278"/>
    <n v="146413278"/>
  </r>
  <r>
    <s v="OPEX"/>
    <n v="660000032"/>
    <s v="PERIJINAN &amp; LISENSI"/>
    <s v="PERIJINAN"/>
    <s v="LICENSES APPLICATION"/>
    <m/>
    <s v="POM"/>
    <x v="3"/>
    <n v="1"/>
    <s v="Year"/>
    <n v="3840000"/>
    <n v="3840000"/>
  </r>
  <r>
    <s v="OPEX"/>
    <n v="660000032"/>
    <s v="PERIJINAN &amp; LISENSI"/>
    <s v="PERIJINAN"/>
    <s v="LICENSES APPLICATION : ADOBE CREATIVE CLOUD"/>
    <m/>
    <s v="POM"/>
    <x v="3"/>
    <n v="1"/>
    <s v="Year"/>
    <n v="40000000"/>
    <n v="40000000"/>
  </r>
  <r>
    <s v="OPEX"/>
    <n v="660000032"/>
    <s v="PERIJINAN &amp; LISENSI"/>
    <s v="PERIJINAN"/>
    <s v="LICENSES APPLICATION : AUTOCAD"/>
    <m/>
    <s v="POM"/>
    <x v="3"/>
    <n v="1"/>
    <s v="Year"/>
    <n v="30000000"/>
    <n v="30000000"/>
  </r>
  <r>
    <s v="OPEX"/>
    <n v="660000032"/>
    <s v="PERIJINAN &amp; LISENSI"/>
    <s v="PERIJINAN"/>
    <s v="LICENSES APPLICATION : AUTOCAD LT"/>
    <m/>
    <s v="POM"/>
    <x v="3"/>
    <n v="1"/>
    <s v="Year"/>
    <n v="30000000"/>
    <n v="30000000"/>
  </r>
  <r>
    <s v="OPEX"/>
    <n v="660000032"/>
    <s v="PERIJINAN &amp; LISENSI"/>
    <s v="PERIJINAN"/>
    <s v="LICENSES APPLICATION : SKETCHUP PRO"/>
    <m/>
    <s v="POM"/>
    <x v="3"/>
    <n v="1"/>
    <s v="Year"/>
    <n v="50000000"/>
    <n v="50000000"/>
  </r>
  <r>
    <s v="OPEX"/>
    <n v="660000032"/>
    <s v="PERIJINAN &amp; LISENSI"/>
    <s v="PERIJINAN"/>
    <s v="LICENSES SOPHOS + SUPPORT"/>
    <d v="2025-11-01T00:00:00"/>
    <s v="POM"/>
    <x v="3"/>
    <n v="1"/>
    <s v="Year"/>
    <n v="200000000"/>
    <n v="200000000"/>
  </r>
  <r>
    <s v="OPEX"/>
    <n v="660000032"/>
    <s v="PERIJINAN &amp; LISENSI"/>
    <s v="PERIJINAN"/>
    <s v="MPP 2025 (HR EST) : LICENSE ANTIVIRUS + SUPPORT"/>
    <m/>
    <s v="POM"/>
    <x v="3"/>
    <n v="12"/>
    <s v="Month"/>
    <n v="9372000"/>
    <n v="112464000"/>
  </r>
  <r>
    <s v="OPEX"/>
    <n v="660000032"/>
    <s v="PERIJINAN &amp; LISENSI"/>
    <s v="PERIJINAN"/>
    <s v="MPP 2025 (HR EST) : LICENSE MANAGE ENGINE"/>
    <m/>
    <s v="POM"/>
    <x v="3"/>
    <n v="12"/>
    <s v="Month"/>
    <n v="171875"/>
    <n v="2062500"/>
  </r>
  <r>
    <s v="OPEX"/>
    <n v="660000032"/>
    <s v="PERIJINAN &amp; LISENSI"/>
    <s v="PERIJINAN"/>
    <s v="MPP 2025 (HR EST) : LICENSE O365 EMAIL &amp; TEAMS"/>
    <m/>
    <s v="POM"/>
    <x v="3"/>
    <n v="12"/>
    <s v="Month"/>
    <n v="4097940"/>
    <n v="49175280"/>
  </r>
  <r>
    <s v="OPEX"/>
    <n v="660000038"/>
    <s v="PENGIRIMAN, TELEKOMUNIKASI DAN INTERNET"/>
    <s v="INTERNET"/>
    <s v="INTERNET SERVICE PROVIDER"/>
    <m/>
    <s v="POM"/>
    <x v="4"/>
    <n v="10"/>
    <s v="Month"/>
    <n v="10000000"/>
    <n v="100000000"/>
  </r>
  <r>
    <s v="OPEX"/>
    <n v="660000019"/>
    <s v="PERBAIKAN DAN PEMELIHARAAN"/>
    <s v="SERVICE PERALATAN KANTOR"/>
    <s v="SPAREPART , SERVICE &amp; MAINTENANCE"/>
    <m/>
    <s v="POM"/>
    <x v="4"/>
    <n v="12"/>
    <s v="Month"/>
    <n v="916667"/>
    <n v="11000000"/>
  </r>
  <r>
    <s v="OPEX"/>
    <n v="660000019"/>
    <s v="PERBAIKAN DAN PEMELIHARAAN"/>
    <s v="SERVICE PERALATAN KANTOR"/>
    <s v="SEWA PERANGKAT PRINTER / FOTOCOPY"/>
    <m/>
    <s v="POM"/>
    <x v="4"/>
    <n v="12"/>
    <s v="Month"/>
    <n v="3500000"/>
    <n v="42000000"/>
  </r>
  <r>
    <s v="OPEX"/>
    <n v="660000019"/>
    <s v="PERBAIKAN DAN PEMELIHARAAN"/>
    <s v="SERVICE PERALATAN KANTOR"/>
    <s v="SEWA PERANGKAT PRINTER / FOTOCOPY"/>
    <m/>
    <s v="POM"/>
    <x v="4"/>
    <m/>
    <m/>
    <m/>
    <m/>
  </r>
  <r>
    <s v="OPEX"/>
    <n v="660000019"/>
    <s v="PERBAIKAN DAN PEMELIHARAAN"/>
    <s v="SERVICE PERALATAN KANTOR"/>
    <s v="SEWA PERANGKAT PRINTER / FOTOCOPY"/>
    <m/>
    <s v="POM"/>
    <x v="4"/>
    <m/>
    <m/>
    <m/>
    <m/>
  </r>
  <r>
    <s v="OPEX"/>
    <n v="660000019"/>
    <s v="PERBAIKAN DAN PEMELIHARAAN"/>
    <s v="SERVICE PERALATAN KANTOR"/>
    <s v="SEWA PERANGKAT PRINTER / FOTOCOPY"/>
    <m/>
    <s v="POM"/>
    <x v="4"/>
    <m/>
    <m/>
    <m/>
    <m/>
  </r>
  <r>
    <s v="OPEX"/>
    <n v="660000019"/>
    <s v="PERBAIKAN DAN PEMELIHARAAN"/>
    <s v="SERVICE PERALATAN KANTOR"/>
    <s v="SEWA PERANGKAT PRINTER / FOTOCOPY"/>
    <m/>
    <s v="POM"/>
    <x v="4"/>
    <m/>
    <m/>
    <m/>
    <m/>
  </r>
  <r>
    <s v="OPEX"/>
    <n v="660000019"/>
    <s v="PERBAIKAN DAN PEMELIHARAAN"/>
    <s v="SERVICE PERALATAN KANTOR"/>
    <s v="SEWA PERANGKAT PRINTER / FOTOCOPY"/>
    <m/>
    <s v="POM"/>
    <x v="4"/>
    <m/>
    <m/>
    <m/>
    <m/>
  </r>
  <r>
    <s v="OPEX"/>
    <n v="660000019"/>
    <s v="PERBAIKAN DAN PEMELIHARAAN"/>
    <s v="SERVICE PERALATAN KANTOR"/>
    <s v="SEWA PERANGKAT PRINTER / FOTOCOPY"/>
    <m/>
    <s v="POM"/>
    <x v="4"/>
    <m/>
    <m/>
    <m/>
    <m/>
  </r>
  <r>
    <s v="OPEX"/>
    <n v="660000019"/>
    <s v="PERBAIKAN DAN PEMELIHARAAN"/>
    <s v="SERVICE PERALATAN KANTOR"/>
    <s v="PENDUKUNG ACCESSORIES PERANGKAT KERJA"/>
    <m/>
    <s v="POM"/>
    <x v="4"/>
    <n v="1"/>
    <s v="Year"/>
    <n v="0"/>
    <n v="0"/>
  </r>
  <r>
    <s v="OPEX"/>
    <n v="660000032"/>
    <s v="PERIJINAN &amp; LISENSI"/>
    <s v="PERIJINAN"/>
    <s v="LICENSE ANTIVIRUS + SUPPORT"/>
    <d v="2025-10-29T00:00:00"/>
    <s v="POM"/>
    <x v="4"/>
    <n v="1"/>
    <s v="Year"/>
    <n v="12354000"/>
    <n v="12354000"/>
  </r>
  <r>
    <s v="OPEX"/>
    <n v="660000032"/>
    <s v="PERIJINAN &amp; LISENSI"/>
    <s v="PERIJINAN"/>
    <s v="LICENSE MICROSOFT 365 EMS only"/>
    <m/>
    <s v="POM"/>
    <x v="4"/>
    <n v="1"/>
    <s v="Year"/>
    <s v="-   "/>
    <s v="-"/>
  </r>
  <r>
    <s v="OPEX"/>
    <n v="660000032"/>
    <s v="PERIJINAN &amp; LISENSI"/>
    <s v="PERIJINAN"/>
    <s v="LICENSE MICROSOFT 365 without EMS"/>
    <m/>
    <s v="POM"/>
    <x v="4"/>
    <n v="1"/>
    <s v="Year"/>
    <n v="41741370"/>
    <n v="41741370"/>
  </r>
  <r>
    <s v="OPEX"/>
    <n v="660000032"/>
    <s v="PERIJINAN &amp; LISENSI"/>
    <s v="PERIJINAN"/>
    <s v="SUBSCRIBE WEB DOMAIN &amp; HOSTING MALLS"/>
    <d v="2026-03-15T00:00:00"/>
    <s v="POM"/>
    <x v="4"/>
    <n v="1"/>
    <s v="Year"/>
    <n v="350000"/>
    <n v="350000"/>
  </r>
  <r>
    <s v="OPEX"/>
    <n v="660000032"/>
    <s v="PERIJINAN &amp; LISENSI"/>
    <s v="PERIJINAN"/>
    <s v="ERP : AWS SUBSCRIPTION"/>
    <m/>
    <s v="POM"/>
    <x v="4"/>
    <n v="12"/>
    <s v="Month"/>
    <n v="2992357"/>
    <n v="35908284"/>
  </r>
  <r>
    <s v="OPEX"/>
    <n v="660000032"/>
    <s v="PERIJINAN &amp; LISENSI"/>
    <s v="PERIJINAN"/>
    <s v="ERP : ODOO SUBSCRIPTION FOR 3 YEARS USAGE (AKMA CHARGE : MGM FEE)"/>
    <m/>
    <s v="POM"/>
    <x v="4"/>
    <n v="1"/>
    <s v="Year"/>
    <n v="17354437"/>
    <n v="17354437"/>
  </r>
  <r>
    <s v="OPEX"/>
    <n v="660000032"/>
    <s v="PERIJINAN &amp; LISENSI"/>
    <s v="PERIJINAN"/>
    <s v="ERP : ODOO ERP SYSTEM (AKMA CHARGE : MGM FEE)"/>
    <m/>
    <s v="POM"/>
    <x v="4"/>
    <n v="1"/>
    <s v="Year"/>
    <n v="75792726"/>
    <n v="75792726"/>
  </r>
  <r>
    <s v="OPEX"/>
    <n v="660000032"/>
    <s v="PERIJINAN &amp; LISENSI"/>
    <s v="PERIJINAN"/>
    <s v="LICENSES SOPHOS + SUPPORT"/>
    <d v="2026-05-29T00:00:00"/>
    <s v="POM"/>
    <x v="4"/>
    <n v="1"/>
    <s v="Year"/>
    <n v="80000000"/>
    <n v="80000000"/>
  </r>
  <r>
    <s v="OPEX"/>
    <n v="660000032"/>
    <s v="PERIJINAN &amp; LISENSI"/>
    <s v="PERIJINAN"/>
    <s v="LICENSES APPLICATION"/>
    <m/>
    <s v="POM"/>
    <x v="4"/>
    <n v="1"/>
    <s v="Year"/>
    <n v="9280000"/>
    <n v="9280000"/>
  </r>
  <r>
    <s v="OPEX"/>
    <n v="660000032"/>
    <s v="PERIJINAN &amp; LISENSI"/>
    <s v="PERIJINAN"/>
    <s v="MPP 2025 (HR EST) : LICENSE ANTIVIRUS + SUPPORT"/>
    <m/>
    <s v="POM"/>
    <x v="4"/>
    <n v="12"/>
    <s v="Month"/>
    <n v="2130000"/>
    <n v="25560000"/>
  </r>
  <r>
    <s v="OPEX"/>
    <n v="660000032"/>
    <s v="PERIJINAN &amp; LISENSI"/>
    <s v="PERIJINAN"/>
    <s v="MPP 2025 (HR EST) : LICENSE MANAGE ENGINE"/>
    <m/>
    <s v="POM"/>
    <x v="4"/>
    <n v="12"/>
    <s v="Month"/>
    <n v="39063"/>
    <n v="468750"/>
  </r>
  <r>
    <s v="OPEX"/>
    <n v="660000032"/>
    <s v="PERIJINAN &amp; LISENSI"/>
    <s v="PERIJINAN"/>
    <s v="MPP 2025 (HR EST) : LICENSE O365 EMAIL &amp; TEAMS"/>
    <m/>
    <s v="POM"/>
    <x v="4"/>
    <n v="12"/>
    <s v="Month"/>
    <n v="931350"/>
    <n v="11176200"/>
  </r>
  <r>
    <s v="OPEX"/>
    <n v="660000032"/>
    <s v="PERIJINAN &amp; LISENSI"/>
    <s v="PERIJINAN"/>
    <s v="MPP 2025 (HR EST) : LICENSE O365 EMS"/>
    <m/>
    <s v="POM"/>
    <x v="4"/>
    <n v="12"/>
    <s v="Month"/>
    <n v="0"/>
    <n v="0"/>
  </r>
  <r>
    <s v="OPEX"/>
    <n v="660000019"/>
    <s v="PERBAIKAN DAN PEMELIHARAAN"/>
    <s v="SERVICE PERALATAN KANTOR"/>
    <s v="MAINTENANCE (SERVER, CCTV, ACCESS CARD, , HARDWARE POS WEARNESS, MINI PC, LED)"/>
    <m/>
    <s v="CINEMA"/>
    <x v="5"/>
    <n v="12"/>
    <s v="Month"/>
    <n v="1500000"/>
    <n v="18000000"/>
  </r>
  <r>
    <s v="OPEX"/>
    <n v="660000032"/>
    <s v="PERIJINAN &amp; LISENSI"/>
    <s v="PERIJINAN"/>
    <s v="ANNUAL VISTA SYSTEM"/>
    <d v="2025-12-31T00:00:00"/>
    <s v="CINEMA"/>
    <x v="5"/>
    <n v="12"/>
    <s v="Month"/>
    <n v="10000000"/>
    <n v="120000000"/>
  </r>
  <r>
    <s v="OPEX"/>
    <n v="660000019"/>
    <s v="PERBAIKAN DAN PEMELIHARAAN"/>
    <s v="SERVICE PERALATAN KANTOR"/>
    <s v="MAINTENANCE (SERVER, CCTV, ACCESS CARD, , HARDWARE POS WEARNESS, MINI PC, LED)"/>
    <m/>
    <s v="CINEMA"/>
    <x v="6"/>
    <n v="12"/>
    <s v="Month"/>
    <n v="2000000"/>
    <n v="24000000"/>
  </r>
  <r>
    <s v="OPEX"/>
    <n v="660000032"/>
    <s v="PERIJINAN &amp; LISENSI"/>
    <s v="PERIJINAN"/>
    <s v="ANNUAL VISTA SYSTEM"/>
    <d v="2025-12-31T00:00:00"/>
    <s v="CINEMA"/>
    <x v="6"/>
    <n v="12"/>
    <s v="Month"/>
    <n v="12000000"/>
    <n v="144000000"/>
  </r>
  <r>
    <s v="OPEX"/>
    <n v="660000019"/>
    <s v="PERBAIKAN DAN PEMELIHARAAN"/>
    <s v="SERVICE PERALATAN KANTOR"/>
    <s v="MAINTENANCE (SERVER, CCTV, ACCESS CARD, , HARDWARE POS WEARNESS, MINI PC, LED)"/>
    <m/>
    <s v="CINEMA"/>
    <x v="7"/>
    <n v="12"/>
    <s v="Month"/>
    <n v="4000000"/>
    <n v="48000000"/>
  </r>
  <r>
    <s v="OPEX"/>
    <n v="660000032"/>
    <s v="PERIJINAN &amp; LISENSI"/>
    <s v="PERIJINAN"/>
    <s v="ANNUAL VISTA SYSTEM"/>
    <d v="2025-12-31T00:00:00"/>
    <s v="CINEMA"/>
    <x v="7"/>
    <n v="12"/>
    <s v="Month"/>
    <n v="10000000"/>
    <n v="120000000"/>
  </r>
  <r>
    <s v="OPEX"/>
    <n v="660000019"/>
    <s v="PERBAIKAN DAN PEMELIHARAAN"/>
    <s v="SERVICE PERALATAN KANTOR"/>
    <s v="MAINTENANCE (SERVER, CCTV, ACCESS CARD, , HARDWARE POS WEARNESS, MINI PC, LED)"/>
    <m/>
    <s v="CINEMA"/>
    <x v="8"/>
    <n v="12"/>
    <s v="Month"/>
    <n v="2500000"/>
    <n v="30000000"/>
  </r>
  <r>
    <s v="OPEX"/>
    <n v="660000032"/>
    <s v="PERIJINAN &amp; LISENSI"/>
    <s v="PERIJINAN"/>
    <s v="ANNUAL VISTA SYSTEM"/>
    <d v="2025-12-31T00:00:00"/>
    <s v="CINEMA"/>
    <x v="8"/>
    <n v="12"/>
    <s v="Month"/>
    <n v="12000000"/>
    <n v="144000000"/>
  </r>
  <r>
    <s v="OPEX"/>
    <n v="660000019"/>
    <s v="PERBAIKAN DAN PEMELIHARAAN"/>
    <s v="SERVICE PERALATAN KANTOR"/>
    <s v="MAINTENANCE (SERVER, CCTV, ACCESS CARD, HARDWARE POS WEARNESS, MINI PC, LED)"/>
    <m/>
    <s v="CINEMA"/>
    <x v="9"/>
    <n v="12"/>
    <s v="Month"/>
    <n v="2500000"/>
    <n v="30000000"/>
  </r>
  <r>
    <s v="OPEX"/>
    <n v="660000032"/>
    <s v="PERIJINAN &amp; LISENSI"/>
    <s v="PERIJINAN"/>
    <s v="ANNUAL VISTA SYSTEM"/>
    <d v="2025-12-31T00:00:00"/>
    <s v="CINEMA"/>
    <x v="9"/>
    <n v="12"/>
    <s v="Month"/>
    <n v="11000000"/>
    <n v="132000000"/>
  </r>
  <r>
    <s v="OPEX"/>
    <n v="660000019"/>
    <s v="PERBAIKAN DAN PEMELIHARAAN"/>
    <s v="SERVICE PERALATAN KANTOR"/>
    <s v="ANNUAL MAINTENANCE CONTRACT WEB AND MOBILE APPS"/>
    <d v="2025-12-31T00:00:00"/>
    <s v="CINEMA"/>
    <x v="10"/>
    <n v="12"/>
    <s v="Month"/>
    <n v="10000000"/>
    <n v="120000000"/>
  </r>
  <r>
    <s v="OPEX"/>
    <n v="660000019"/>
    <s v="PERBAIKAN DAN PEMELIHARAAN"/>
    <s v="SERVICE PERALATAN KANTOR"/>
    <s v="MAINTENANCE (SERVER, CCTV, ACCESS CARD, HARDWARE POS WEARNESS, MINI PC, LED)"/>
    <m/>
    <s v="CINEMA"/>
    <x v="10"/>
    <n v="12"/>
    <s v="Month"/>
    <n v="2000000"/>
    <n v="24000000"/>
  </r>
  <r>
    <s v="OPEX"/>
    <n v="660000032"/>
    <s v="PERIJINAN &amp; LISENSI"/>
    <s v="PERIJINAN"/>
    <s v="AZURE CLOUD FOR WEBSITE AND APPS FLIX"/>
    <m/>
    <s v="CINEMA"/>
    <x v="10"/>
    <n v="12"/>
    <s v="Month"/>
    <n v="8000000"/>
    <n v="96000000"/>
  </r>
  <r>
    <s v="OPEX"/>
    <n v="660000032"/>
    <s v="PERIJINAN &amp; LISENSI"/>
    <s v="PERIJINAN"/>
    <s v="LICENSE ANTIVIRUS + SUPPORT"/>
    <d v="2025-10-29T00:00:00"/>
    <s v="CINEMA"/>
    <x v="10"/>
    <n v="1"/>
    <s v="Year"/>
    <n v="5700000"/>
    <n v="5700000"/>
  </r>
  <r>
    <s v="OPEX"/>
    <n v="660000032"/>
    <s v="PERIJINAN &amp; LISENSI"/>
    <s v="PERIJINAN"/>
    <s v="SMS OTP WEBSITE &amp; APPS FLIX"/>
    <d v="2025-08-31T00:00:00"/>
    <s v="CINEMA"/>
    <x v="10"/>
    <n v="12"/>
    <s v="Month"/>
    <n v="1750000"/>
    <n v="21000000"/>
  </r>
  <r>
    <s v="OPEX"/>
    <n v="660000032"/>
    <s v="PERIJINAN &amp; LISENSI"/>
    <s v="PERIJINAN"/>
    <s v="SSL FLIXCINEMA.COM"/>
    <s v="31/09/2025"/>
    <s v="CINEMA"/>
    <x v="10"/>
    <n v="1"/>
    <s v="Year"/>
    <n v="1200000"/>
    <n v="1200000"/>
  </r>
  <r>
    <s v="OPEX"/>
    <n v="660000032"/>
    <s v="PERIJINAN &amp; LISENSI"/>
    <s v="PERIJINAN"/>
    <s v="SUBSCRIBE WEB DOMAIN"/>
    <d v="2026-04-12T00:00:00"/>
    <s v="CINEMA"/>
    <x v="10"/>
    <n v="1"/>
    <s v="Year"/>
    <n v="500000"/>
    <n v="500000"/>
  </r>
  <r>
    <s v="OPEX"/>
    <n v="660000032"/>
    <s v="PERIJINAN &amp; LISENSI"/>
    <s v="PERIJINAN"/>
    <s v="LICENSE MICROSOFT 365 without EMS"/>
    <d v="2026-05-19T00:00:00"/>
    <s v="CINEMA"/>
    <x v="10"/>
    <n v="1"/>
    <s v="Year"/>
    <n v="24618000"/>
    <n v="24618000"/>
  </r>
  <r>
    <s v="OPEX"/>
    <n v="660000032"/>
    <s v="PERIJINAN &amp; LISENSI"/>
    <s v="PERIJINAN"/>
    <s v="MPP 2025 (HR EST) : LICENSE ANTIVIRUS + SUPPORT"/>
    <d v="2025-10-29T00:00:00"/>
    <s v="CINEMA"/>
    <x v="10"/>
    <n v="12"/>
    <s v="Month"/>
    <n v="760000"/>
    <n v="9120000"/>
  </r>
  <r>
    <s v="OPEX"/>
    <n v="660000032"/>
    <s v="PERIJINAN &amp; LISENSI"/>
    <s v="PERIJINAN"/>
    <s v="MPP 2025 (HR EST) : LICENSE MANAGE ENGINE"/>
    <d v="2026-09-06T00:00:00"/>
    <s v="CINEMA"/>
    <x v="10"/>
    <n v="12"/>
    <s v="Month"/>
    <n v="15625"/>
    <n v="187500"/>
  </r>
  <r>
    <s v="OPEX"/>
    <n v="660000032"/>
    <s v="PERIJINAN &amp; LISENSI"/>
    <s v="PERIJINAN"/>
    <s v="MPP 2025 (HR EST) : LICENSE O365 EMAIL &amp; TEAMS"/>
    <d v="2026-05-19T00:00:00"/>
    <s v="CINEMA"/>
    <x v="10"/>
    <n v="12"/>
    <s v="Month"/>
    <n v="218000"/>
    <n v="2616000"/>
  </r>
  <r>
    <s v="OPEX"/>
    <n v="660000038"/>
    <s v="PENGIRIMAN, TELEKOMUNIKASI DAN INTERNET"/>
    <s v="INTERNET"/>
    <s v="INTERNET SERVICE PROVIDER"/>
    <d v="2025-07-31T00:00:00"/>
    <s v="MALL"/>
    <x v="11"/>
    <n v="12"/>
    <s v="Month"/>
    <n v="16000000"/>
    <n v="192000000"/>
  </r>
  <r>
    <s v="OPEX"/>
    <n v="660000038"/>
    <s v="PENGIRIMAN, TELEKOMUNIKASI DAN INTERNET"/>
    <s v="INTERNET"/>
    <s v="INTERNET SERVICE PROVIDER"/>
    <d v="2025-07-31T00:00:00"/>
    <s v="MALL"/>
    <x v="11"/>
    <m/>
    <m/>
    <m/>
    <m/>
  </r>
  <r>
    <s v="OPEX"/>
    <n v="660000038"/>
    <s v="PENGIRIMAN, TELEKOMUNIKASI DAN INTERNET"/>
    <s v="INTERNET"/>
    <s v="INTERNET SERVICE PROVIDER"/>
    <d v="2025-07-31T00:00:00"/>
    <s v="MALL"/>
    <x v="11"/>
    <m/>
    <m/>
    <m/>
    <m/>
  </r>
  <r>
    <s v="OPEX"/>
    <n v="660000038"/>
    <s v="PENGIRIMAN, TELEKOMUNIKASI DAN INTERNET"/>
    <s v="INTERNET"/>
    <s v="INTERNET SERVICE PROVIDER"/>
    <d v="2025-07-31T00:00:00"/>
    <s v="MALL"/>
    <x v="11"/>
    <m/>
    <m/>
    <m/>
    <m/>
  </r>
  <r>
    <s v="OPEX"/>
    <n v="660000038"/>
    <s v="PENGIRIMAN, TELEKOMUNIKASI DAN INTERNET"/>
    <s v="INTERNET"/>
    <s v="INTERNET SERVICE PROVIDER"/>
    <d v="2025-07-31T00:00:00"/>
    <s v="MALL"/>
    <x v="11"/>
    <m/>
    <m/>
    <m/>
    <m/>
  </r>
  <r>
    <s v="OPEX"/>
    <n v="660000038"/>
    <s v="PENGIRIMAN, TELEKOMUNIKASI DAN INTERNET"/>
    <s v="INTERNET"/>
    <s v="INTERNET SERVICE PROVIDER"/>
    <d v="2025-07-31T00:00:00"/>
    <s v="MALL"/>
    <x v="11"/>
    <m/>
    <m/>
    <m/>
    <m/>
  </r>
  <r>
    <s v="OPEX"/>
    <n v="660000038"/>
    <s v="PENGIRIMAN, TELEKOMUNIKASI DAN INTERNET"/>
    <s v="INTERNET"/>
    <s v="INTERNET SERVICE PROVIDER"/>
    <d v="2025-08-25T00:00:00"/>
    <s v="MALL"/>
    <x v="11"/>
    <m/>
    <m/>
    <m/>
    <m/>
  </r>
  <r>
    <s v="OPEX"/>
    <n v="660000038"/>
    <s v="PENGIRIMAN, TELEKOMUNIKASI DAN INTERNET"/>
    <s v="INTERNET"/>
    <s v="INTERNET SERVICE PROVIDER"/>
    <d v="2025-08-25T00:00:00"/>
    <s v="MALL"/>
    <x v="11"/>
    <m/>
    <m/>
    <m/>
    <m/>
  </r>
  <r>
    <s v="OPEX"/>
    <n v="660000038"/>
    <s v="PENGIRIMAN, TELEKOMUNIKASI DAN INTERNET"/>
    <s v="INTERNET"/>
    <s v="INTERNET SERVICE PROVIDER"/>
    <d v="2025-08-25T00:00:00"/>
    <s v="MALL"/>
    <x v="11"/>
    <m/>
    <m/>
    <m/>
    <m/>
  </r>
  <r>
    <s v="OPEX"/>
    <n v="660000038"/>
    <s v="PENGIRIMAN, TELEKOMUNIKASI DAN INTERNET"/>
    <s v="INTERNET"/>
    <s v="INTERNET SERVICE PROVIDER"/>
    <d v="2025-08-25T00:00:00"/>
    <s v="MALL"/>
    <x v="11"/>
    <m/>
    <m/>
    <m/>
    <m/>
  </r>
  <r>
    <s v="OPEX"/>
    <n v="660000038"/>
    <s v="PENGIRIMAN, TELEKOMUNIKASI DAN INTERNET"/>
    <s v="INTERNET"/>
    <s v="INTERNET SERVICE PROVIDER"/>
    <d v="2025-08-25T00:00:00"/>
    <s v="MALL"/>
    <x v="11"/>
    <m/>
    <m/>
    <m/>
    <m/>
  </r>
  <r>
    <s v="OPEX"/>
    <n v="660000038"/>
    <s v="PENGIRIMAN, TELEKOMUNIKASI DAN INTERNET"/>
    <s v="INTERNET"/>
    <s v="INTERNET SERVICE PROVIDER"/>
    <d v="2025-08-25T00:00:00"/>
    <s v="MALL"/>
    <x v="11"/>
    <m/>
    <m/>
    <m/>
    <m/>
  </r>
  <r>
    <s v="OPEX"/>
    <n v="660000019"/>
    <s v="PERBAIKAN DAN PEMELIHARAAN"/>
    <s v="SERVICE PERALATAN KANTOR"/>
    <s v="SPAREPART , SERVICE &amp; MAINTENANCE"/>
    <m/>
    <s v="MALL"/>
    <x v="11"/>
    <n v="12"/>
    <s v="Month"/>
    <n v="1791667"/>
    <n v="21500000"/>
  </r>
  <r>
    <s v="OPEX"/>
    <n v="660000019"/>
    <s v="PERBAIKAN DAN PEMELIHARAAN"/>
    <s v="SERVICE PERALATAN KANTOR"/>
    <s v="PENDUKUNG ACCESSORIES PERANGKAT KERJA"/>
    <m/>
    <s v="MALL"/>
    <x v="11"/>
    <n v="1"/>
    <s v="Year"/>
    <s v="-   "/>
    <s v="-"/>
  </r>
  <r>
    <s v="OPEX"/>
    <n v="660000032"/>
    <s v="PERIJINAN &amp; LISENSI"/>
    <s v="PERIJINAN"/>
    <s v="LICENSE ANTIVIRUS + SUPPORT"/>
    <d v="2025-10-29T00:00:00"/>
    <s v="MALL"/>
    <x v="11"/>
    <n v="1"/>
    <s v="Year"/>
    <n v="18240000"/>
    <n v="18240000"/>
  </r>
  <r>
    <s v="OPEX"/>
    <n v="660000032"/>
    <s v="PERIJINAN &amp; LISENSI"/>
    <s v="PERIJINAN"/>
    <s v="LICENSE MICROSOFT 365 without EMS"/>
    <m/>
    <s v="MALL"/>
    <x v="11"/>
    <n v="1"/>
    <s v="Year"/>
    <n v="34016400"/>
    <n v="34016400"/>
  </r>
  <r>
    <s v="OPEX"/>
    <n v="660000032"/>
    <s v="PERIJINAN &amp; LISENSI"/>
    <s v="PERIJINAN"/>
    <s v="LICENSES SOPHOS + SUPPORT"/>
    <d v="2025-12-21T00:00:00"/>
    <s v="MALL"/>
    <x v="11"/>
    <n v="1"/>
    <s v="Year"/>
    <n v="80000000"/>
    <n v="80000000"/>
  </r>
  <r>
    <s v="OPEX"/>
    <n v="660000032"/>
    <s v="PERIJINAN &amp; LISENSI"/>
    <s v="PERIJINAN"/>
    <s v="LICENSES APPLICATION"/>
    <m/>
    <s v="MALL"/>
    <x v="11"/>
    <n v="1"/>
    <s v="Year"/>
    <n v="30240000"/>
    <n v="30240000"/>
  </r>
  <r>
    <s v="OPEX"/>
    <n v="660000032"/>
    <s v="PERIJINAN &amp; LISENSI"/>
    <s v="PERIJINAN"/>
    <s v="SUBSCRIBE WEB DOMAIN &amp; HOSTING MALLS"/>
    <d v="2025-11-02T00:00:00"/>
    <s v="MALL"/>
    <x v="11"/>
    <n v="1"/>
    <s v="Year"/>
    <n v="300000"/>
    <n v="300000"/>
  </r>
  <r>
    <s v="OPEX"/>
    <n v="660000032"/>
    <s v="PERIJINAN &amp; LISENSI"/>
    <s v="PERIJINAN"/>
    <s v="ERP : AWS SUBSCRIPTION"/>
    <m/>
    <s v="MALL"/>
    <x v="11"/>
    <n v="12"/>
    <s v="Month"/>
    <n v="4952866"/>
    <n v="59434395"/>
  </r>
  <r>
    <s v="OPEX"/>
    <n v="660000032"/>
    <s v="PERIJINAN &amp; LISENSI"/>
    <s v="PERIJINAN"/>
    <s v="ERP : ODOO SUBSCRIPTION FOR 3 YEARS USAGE (AKMA CHARGE : MGM FEE)"/>
    <m/>
    <s v="MALL"/>
    <x v="11"/>
    <n v="5"/>
    <s v="Month"/>
    <n v="2393716"/>
    <n v="11968577.5"/>
  </r>
  <r>
    <s v="OPEX"/>
    <n v="660000014"/>
    <s v="PERLENGKAPAN KANTOR"/>
    <s v="PERALATAN KANTOR UMUM LAINNYA"/>
    <s v="Printer A4"/>
    <m/>
    <s v="MALL"/>
    <x v="11"/>
    <n v="1"/>
    <s v="Unit"/>
    <n v="4050000"/>
    <n v="4050000"/>
  </r>
  <r>
    <s v="OPEX"/>
    <n v="660000014"/>
    <s v="PERLENGKAPAN KANTOR"/>
    <s v="PERALATAN KANTOR UMUM LAINNYA"/>
    <s v="Scanner : Fujitsu"/>
    <m/>
    <s v="MALL"/>
    <x v="11"/>
    <n v="1"/>
    <s v="Unit"/>
    <n v="3815000"/>
    <n v="3815000"/>
  </r>
  <r>
    <s v="OPEX"/>
    <n v="660000030"/>
    <s v="SEWA"/>
    <s v="SEWA PERALATAN"/>
    <s v="SEWA PERANGKAT PRINTER / FOTOCOPY"/>
    <m/>
    <s v="MALL"/>
    <x v="11"/>
    <n v="12"/>
    <s v="Month"/>
    <n v="600000"/>
    <n v="7200000"/>
  </r>
  <r>
    <s v="OPEX"/>
    <n v="660000030"/>
    <s v="SEWA"/>
    <s v="SEWA PERALATAN"/>
    <s v="SEWA PERANGKAT PRINTER / FOTOCOPY"/>
    <m/>
    <s v="MALL"/>
    <x v="11"/>
    <m/>
    <m/>
    <m/>
    <m/>
  </r>
  <r>
    <s v="OPEX"/>
    <n v="660000030"/>
    <s v="SEWA"/>
    <s v="SEWA PERALATAN"/>
    <s v="SEWA PERANGKAT PRINTER / FOTOCOPY"/>
    <m/>
    <s v="MALL"/>
    <x v="11"/>
    <m/>
    <m/>
    <m/>
    <m/>
  </r>
  <r>
    <s v="OPEX"/>
    <n v="660000030"/>
    <s v="SEWA"/>
    <s v="SEWA PERALATAN"/>
    <s v="SEWA PERANGKAT PRINTER / FOTOCOPY"/>
    <m/>
    <s v="MALL"/>
    <x v="11"/>
    <m/>
    <m/>
    <m/>
    <m/>
  </r>
  <r>
    <s v="OPEX"/>
    <n v="660000030"/>
    <s v="SEWA"/>
    <s v="SEWA PERALATAN"/>
    <s v="SEWA PERANGKAT PRINTER / FOTOCOPY"/>
    <m/>
    <s v="MALL"/>
    <x v="11"/>
    <m/>
    <m/>
    <m/>
    <m/>
  </r>
  <r>
    <s v="OPEX"/>
    <n v="660000030"/>
    <s v="SEWA"/>
    <s v="SEWA PERALATAN"/>
    <s v="SEWA PERANGKAT PRINTER / FOTOCOPY"/>
    <m/>
    <s v="MALL"/>
    <x v="11"/>
    <m/>
    <m/>
    <m/>
    <m/>
  </r>
  <r>
    <s v="OPEX"/>
    <n v="660000038"/>
    <s v="PENGIRIMAN, TELEKOMUNIKASI DAN INTERNET"/>
    <s v="INTERNET"/>
    <s v="INTERNET SERVICE PROVIDER"/>
    <d v="2025-09-01T00:00:00"/>
    <s v="MALL"/>
    <x v="12"/>
    <n v="12"/>
    <s v="Month"/>
    <n v="10000000"/>
    <n v="120000000"/>
  </r>
  <r>
    <s v="OPEX"/>
    <n v="660000038"/>
    <s v="PENGIRIMAN, TELEKOMUNIKASI DAN INTERNET"/>
    <s v="INTERNET"/>
    <s v="INTERNET SERVICE PROVIDER"/>
    <d v="2025-09-01T00:00:00"/>
    <s v="MALL"/>
    <x v="12"/>
    <m/>
    <m/>
    <m/>
    <m/>
  </r>
  <r>
    <s v="OPEX"/>
    <n v="660000038"/>
    <s v="PENGIRIMAN, TELEKOMUNIKASI DAN INTERNET"/>
    <s v="INTERNET"/>
    <s v="INTERNET SERVICE PROVIDER"/>
    <d v="2025-09-01T00:00:00"/>
    <s v="MALL"/>
    <x v="12"/>
    <m/>
    <m/>
    <m/>
    <m/>
  </r>
  <r>
    <s v="OPEX"/>
    <n v="660000038"/>
    <s v="PENGIRIMAN, TELEKOMUNIKASI DAN INTERNET"/>
    <s v="INTERNET"/>
    <s v="INTERNET SERVICE PROVIDER"/>
    <d v="2025-09-01T00:00:00"/>
    <s v="MALL"/>
    <x v="12"/>
    <m/>
    <m/>
    <m/>
    <m/>
  </r>
  <r>
    <s v="OPEX"/>
    <n v="660000038"/>
    <s v="PENGIRIMAN, TELEKOMUNIKASI DAN INTERNET"/>
    <s v="INTERNET"/>
    <s v="INTERNET SERVICE PROVIDER"/>
    <d v="2025-09-01T00:00:00"/>
    <s v="MALL"/>
    <x v="12"/>
    <m/>
    <m/>
    <m/>
    <m/>
  </r>
  <r>
    <s v="OPEX"/>
    <n v="660000038"/>
    <s v="PENGIRIMAN, TELEKOMUNIKASI DAN INTERNET"/>
    <s v="INTERNET"/>
    <s v="INTERNET SERVICE PROVIDER"/>
    <d v="2025-09-01T00:00:00"/>
    <s v="MALL"/>
    <x v="12"/>
    <m/>
    <m/>
    <m/>
    <m/>
  </r>
  <r>
    <s v="OPEX"/>
    <n v="660000019"/>
    <s v="PERBAIKAN DAN PEMELIHARAAN"/>
    <s v="SERVICE PERALATAN KANTOR"/>
    <s v="SPAREPART , SERVICE &amp; MAINTENANCE"/>
    <m/>
    <s v="MALL"/>
    <x v="12"/>
    <n v="12"/>
    <s v="Month"/>
    <n v="1833333"/>
    <n v="22000000"/>
  </r>
  <r>
    <s v="OPEX"/>
    <n v="660000019"/>
    <s v="PERBAIKAN DAN PEMELIHARAAN"/>
    <s v="SERVICE PERALATAN KANTOR"/>
    <s v="PENDUKUNG ACCESSORIES PERANGKAT KERJA"/>
    <m/>
    <s v="MALL"/>
    <x v="12"/>
    <n v="1"/>
    <s v="Year"/>
    <s v="-   "/>
    <s v="-"/>
  </r>
  <r>
    <s v="OPEX"/>
    <n v="660000032"/>
    <s v="PERIJINAN &amp; LISENSI"/>
    <s v="PERIJINAN"/>
    <s v="LICENSE ANTIVIRUS + SUPPORT"/>
    <d v="2025-10-29T00:00:00"/>
    <s v="MALL"/>
    <x v="12"/>
    <n v="1"/>
    <s v="Year"/>
    <n v="9120000"/>
    <n v="9120000"/>
  </r>
  <r>
    <s v="OPEX"/>
    <n v="660000032"/>
    <s v="PERIJINAN &amp; LISENSI"/>
    <s v="PERIJINAN"/>
    <s v="LICENSE MICROSOFT 365 without EMS"/>
    <d v="2026-05-19T00:00:00"/>
    <s v="MALL"/>
    <x v="12"/>
    <n v="1"/>
    <s v="Year"/>
    <n v="22334400"/>
    <n v="22334400"/>
  </r>
  <r>
    <s v="OPEX"/>
    <n v="660000032"/>
    <s v="PERIJINAN &amp; LISENSI"/>
    <s v="PERIJINAN"/>
    <s v="LICENSES SOPHOS + SUPPORT"/>
    <d v="2025-12-21T00:00:00"/>
    <s v="MALL"/>
    <x v="12"/>
    <n v="1"/>
    <s v="Year"/>
    <n v="80000000"/>
    <n v="80000000"/>
  </r>
  <r>
    <s v="OPEX"/>
    <n v="660000032"/>
    <s v="PERIJINAN &amp; LISENSI"/>
    <s v="PERIJINAN"/>
    <s v="LICENSES APPLICATION"/>
    <m/>
    <s v="MALL"/>
    <x v="12"/>
    <n v="1"/>
    <s v="Year"/>
    <n v="30240000"/>
    <n v="30240000"/>
  </r>
  <r>
    <s v="OPEX"/>
    <n v="660000032"/>
    <s v="PERIJINAN &amp; LISENSI"/>
    <s v="PERIJINAN"/>
    <s v="MPP 2025 (HR EST) : LICENSE ANTIVIRUS + SUPPORT"/>
    <m/>
    <s v="MALL"/>
    <x v="12"/>
    <n v="12"/>
    <s v="Month"/>
    <n v="1140000"/>
    <n v="13680000"/>
  </r>
  <r>
    <s v="OPEX"/>
    <n v="660000032"/>
    <s v="PERIJINAN &amp; LISENSI"/>
    <s v="PERIJINAN"/>
    <s v="SUBSCRIBE WEB DOMAIN &amp; HOSTING MALLS"/>
    <d v="2026-06-24T00:00:00"/>
    <s v="MALL"/>
    <x v="12"/>
    <n v="1"/>
    <s v="Year"/>
    <n v="800000"/>
    <n v="800000"/>
  </r>
  <r>
    <s v="OPEX"/>
    <n v="660000032"/>
    <s v="PERIJINAN &amp; LISENSI"/>
    <s v="PERIJINAN"/>
    <s v="ERP : AWS SUBSCRIPTION"/>
    <m/>
    <s v="MALL"/>
    <x v="12"/>
    <n v="12"/>
    <s v="Month"/>
    <n v="2476433"/>
    <n v="29717197"/>
  </r>
  <r>
    <s v="OPEX"/>
    <n v="660000032"/>
    <s v="PERIJINAN &amp; LISENSI"/>
    <s v="PERIJINAN"/>
    <s v="ERP : ODOO SUBSCRIPTION FOR 3 YEARS USAGE (AKMA CHARGE : MGM FEE)"/>
    <m/>
    <s v="MALL"/>
    <x v="12"/>
    <n v="5"/>
    <s v="Month"/>
    <n v="1196858"/>
    <n v="5984288.75"/>
  </r>
  <r>
    <s v="OPEX"/>
    <n v="660000032"/>
    <s v="PERIJINAN &amp; LISENSI"/>
    <s v="PERIJINAN"/>
    <s v="MPP 2025 (HR EST) : LICENSE MANAGE ENGINE"/>
    <m/>
    <s v="MALL"/>
    <x v="12"/>
    <n v="12"/>
    <s v="Month"/>
    <n v="23438"/>
    <n v="281256"/>
  </r>
  <r>
    <s v="OPEX"/>
    <n v="660000032"/>
    <s v="PERIJINAN &amp; LISENSI"/>
    <s v="PERIJINAN"/>
    <s v="MPP 2025 (HR EST) : LICENSE O365 EMAIL &amp; TEAMS"/>
    <d v="2026-05-19T00:00:00"/>
    <s v="MALL"/>
    <x v="12"/>
    <n v="12"/>
    <s v="Month"/>
    <n v="327000"/>
    <n v="3924000"/>
  </r>
  <r>
    <s v="OPEX"/>
    <n v="660000030"/>
    <s v="SEWA"/>
    <s v="SEWA PERALATAN / KENDARAAN"/>
    <s v="SEWA PERANGKAT PRINTER / FOTOCOPY"/>
    <m/>
    <s v="MALL"/>
    <x v="12"/>
    <n v="12"/>
    <s v="Month"/>
    <n v="600000"/>
    <n v="7200000"/>
  </r>
  <r>
    <s v="OPEX"/>
    <n v="660000030"/>
    <s v="SEWA"/>
    <s v="SEWA PERALATAN / KENDARAAN"/>
    <s v="SEWA PERANGKAT PRINTER / FOTOCOPY"/>
    <m/>
    <s v="MALL"/>
    <x v="12"/>
    <m/>
    <m/>
    <m/>
    <m/>
  </r>
  <r>
    <s v="OPEX"/>
    <n v="660000030"/>
    <s v="SEWA"/>
    <s v="SEWA PERALATAN / KENDARAAN"/>
    <s v="SEWA PERANGKAT PRINTER / FOTOCOPY"/>
    <m/>
    <s v="MALL"/>
    <x v="12"/>
    <m/>
    <m/>
    <m/>
    <m/>
  </r>
  <r>
    <s v="OPEX"/>
    <n v="660000030"/>
    <s v="SEWA"/>
    <s v="SEWA PERALATAN / KENDARAAN"/>
    <s v="SEWA PERANGKAT PRINTER / FOTOCOPY"/>
    <m/>
    <s v="MALL"/>
    <x v="12"/>
    <m/>
    <m/>
    <m/>
    <m/>
  </r>
  <r>
    <s v="OPEX"/>
    <n v="660000030"/>
    <s v="SEWA"/>
    <s v="SEWA PERALATAN / KENDARAAN"/>
    <s v="SEWA PERANGKAT PRINTER / FOTOCOPY"/>
    <m/>
    <s v="MALL"/>
    <x v="12"/>
    <m/>
    <m/>
    <m/>
    <m/>
  </r>
  <r>
    <s v="OPEX"/>
    <n v="660000030"/>
    <s v="SEWA"/>
    <s v="SEWA PERALATAN / KENDARAAN"/>
    <s v="SEWA PERANGKAT PRINTER / FOTOCOPY"/>
    <m/>
    <s v="MALL"/>
    <x v="12"/>
    <m/>
    <m/>
    <m/>
    <m/>
  </r>
  <r>
    <m/>
    <n v="660000038"/>
    <s v="PENGIRIMAN, TELEKOMUNIKASI DAN INTERNET"/>
    <s v="INTERNET"/>
    <s v="INTERNET SERVICE PROVIDER"/>
    <d v="2025-02-27T00:00:00"/>
    <s v="MALL"/>
    <x v="13"/>
    <n v="12"/>
    <s v="Month"/>
    <n v="19000000"/>
    <n v="228000000"/>
  </r>
  <r>
    <m/>
    <n v="660000038"/>
    <s v="PENGIRIMAN, TELEKOMUNIKASI DAN INTERNET"/>
    <s v="INTERNET"/>
    <s v="INTERNET SERVICE PROVIDER"/>
    <d v="2025-02-27T00:00:00"/>
    <s v="MALL"/>
    <x v="13"/>
    <m/>
    <m/>
    <m/>
    <m/>
  </r>
  <r>
    <s v="OPEX"/>
    <n v="660000038"/>
    <s v="PENGIRIMAN, TELEKOMUNIKASI DAN INTERNET"/>
    <s v="INTERNET"/>
    <s v="INTERNET SERVICE PROVIDER"/>
    <d v="2026-02-26T00:00:00"/>
    <s v="MALL"/>
    <x v="13"/>
    <m/>
    <m/>
    <m/>
    <m/>
  </r>
  <r>
    <m/>
    <n v="660000038"/>
    <s v="PENGIRIMAN, TELEKOMUNIKASI DAN INTERNET"/>
    <s v="INTERNET"/>
    <s v="INTERNET SERVICE PROVIDER"/>
    <d v="2026-02-26T00:00:00"/>
    <s v="MALL"/>
    <x v="13"/>
    <m/>
    <m/>
    <m/>
    <m/>
  </r>
  <r>
    <m/>
    <n v="660000038"/>
    <s v="PENGIRIMAN, TELEKOMUNIKASI DAN INTERNET"/>
    <s v="INTERNET"/>
    <s v="INTERNET SERVICE PROVIDER"/>
    <d v="2026-02-26T00:00:00"/>
    <s v="MALL"/>
    <x v="13"/>
    <m/>
    <m/>
    <m/>
    <m/>
  </r>
  <r>
    <m/>
    <n v="660000038"/>
    <s v="PENGIRIMAN, TELEKOMUNIKASI DAN INTERNET"/>
    <s v="INTERNET"/>
    <s v="INTERNET SERVICE PROVIDER"/>
    <d v="2026-02-26T00:00:00"/>
    <s v="MALL"/>
    <x v="13"/>
    <m/>
    <m/>
    <m/>
    <m/>
  </r>
  <r>
    <m/>
    <n v="660000038"/>
    <s v="PENGIRIMAN, TELEKOMUNIKASI DAN INTERNET"/>
    <s v="INTERNET"/>
    <s v="INTERNET SERVICE PROVIDER"/>
    <d v="2025-05-31T00:00:00"/>
    <s v="MALL"/>
    <x v="13"/>
    <m/>
    <m/>
    <m/>
    <m/>
  </r>
  <r>
    <m/>
    <n v="660000038"/>
    <s v="PENGIRIMAN, TELEKOMUNIKASI DAN INTERNET"/>
    <s v="INTERNET"/>
    <s v="INTERNET SERVICE PROVIDER"/>
    <d v="2025-05-31T00:00:00"/>
    <s v="MALL"/>
    <x v="13"/>
    <m/>
    <m/>
    <m/>
    <m/>
  </r>
  <r>
    <m/>
    <n v="660000038"/>
    <s v="PENGIRIMAN, TELEKOMUNIKASI DAN INTERNET"/>
    <s v="INTERNET"/>
    <s v="INTERNET SERVICE PROVIDER"/>
    <d v="2025-05-31T00:00:00"/>
    <s v="MALL"/>
    <x v="13"/>
    <m/>
    <m/>
    <m/>
    <m/>
  </r>
  <r>
    <m/>
    <n v="660000038"/>
    <s v="PENGIRIMAN, TELEKOMUNIKASI DAN INTERNET"/>
    <s v="INTERNET"/>
    <s v="INTERNET SERVICE PROVIDER"/>
    <d v="2025-05-31T00:00:00"/>
    <s v="MALL"/>
    <x v="13"/>
    <m/>
    <m/>
    <m/>
    <m/>
  </r>
  <r>
    <m/>
    <n v="660000038"/>
    <s v="PENGIRIMAN, TELEKOMUNIKASI DAN INTERNET"/>
    <s v="INTERNET"/>
    <s v="INTERNET SERVICE PROVIDER"/>
    <d v="2025-05-31T00:00:00"/>
    <s v="MALL"/>
    <x v="13"/>
    <m/>
    <m/>
    <m/>
    <m/>
  </r>
  <r>
    <m/>
    <n v="660000038"/>
    <s v="PENGIRIMAN, TELEKOMUNIKASI DAN INTERNET"/>
    <s v="INTERNET"/>
    <s v="INTERNET SERVICE PROVIDER"/>
    <d v="2025-05-31T00:00:00"/>
    <s v="MALL"/>
    <x v="13"/>
    <m/>
    <m/>
    <m/>
    <m/>
  </r>
  <r>
    <s v="OPEX"/>
    <n v="660000006"/>
    <s v="PENGIRIMAN, TELEKOMUNIKASI DAN INTERNET"/>
    <s v="PULSA KARYAWAN"/>
    <s v="PULSA KARYAWAN SPV @1 : HARDI"/>
    <m/>
    <s v="MALL"/>
    <x v="13"/>
    <n v="12"/>
    <s v="Month"/>
    <n v="150000"/>
    <n v="1800000"/>
  </r>
  <r>
    <s v="OPEX"/>
    <n v="660000019"/>
    <s v="PERBAIKAN DAN PEMELIHARAAN"/>
    <s v="SERVICE PERALATAN KANTOR"/>
    <s v="SPAREPART , SERVICE &amp; MAINTENANCE"/>
    <m/>
    <s v="MALL"/>
    <x v="13"/>
    <n v="12"/>
    <s v="Month"/>
    <n v="5833333"/>
    <n v="70000000"/>
  </r>
  <r>
    <s v="OPEX"/>
    <n v="660000019"/>
    <s v="PERBAIKAN DAN PEMELIHARAAN"/>
    <s v="SERVICE PERALATAN KANTOR"/>
    <s v="PENDUKUNG ACCESSORIES PERANGKAT KERJA"/>
    <m/>
    <s v="MALL"/>
    <x v="13"/>
    <n v="1"/>
    <s v="Year"/>
    <s v="-   "/>
    <s v="-"/>
  </r>
  <r>
    <s v="OPEX"/>
    <n v="660000032"/>
    <s v="PERIJINAN &amp; LISENSI"/>
    <s v="PERIJINAN"/>
    <s v="LICENSE ANTIVIRUS + SUPPORT"/>
    <d v="2025-10-29T00:00:00"/>
    <s v="MALL"/>
    <x v="13"/>
    <n v="1"/>
    <s v="Year"/>
    <n v="45600000"/>
    <n v="45600000"/>
  </r>
  <r>
    <s v="OPEX"/>
    <n v="660000032"/>
    <s v="PERIJINAN &amp; LISENSI"/>
    <s v="PERIJINAN"/>
    <s v="LICENSE MICROSOFT 365 without EMS"/>
    <m/>
    <s v="MALL"/>
    <x v="13"/>
    <n v="1"/>
    <s v="Year"/>
    <m/>
    <m/>
  </r>
  <r>
    <s v="OPEX"/>
    <n v="660000032"/>
    <s v="PERIJINAN &amp; LISENSI"/>
    <s v="PERIJINAN"/>
    <s v="LICENSE MICROSOFT 365 without EMS"/>
    <d v="2026-05-19T00:00:00"/>
    <s v="MALL"/>
    <x v="13"/>
    <n v="1"/>
    <s v="Year"/>
    <n v="54753600"/>
    <n v="54753600"/>
  </r>
  <r>
    <s v="OPEX"/>
    <n v="660000032"/>
    <s v="PERIJINAN &amp; LISENSI"/>
    <s v="PERIJINAN"/>
    <s v="LICENSE MICROSOFT 365 without EMS -SPLIT CORP SC3"/>
    <m/>
    <s v="MALL"/>
    <x v="13"/>
    <n v="1"/>
    <s v="Year"/>
    <m/>
    <m/>
  </r>
  <r>
    <s v="OPEX"/>
    <m/>
    <s v="PERIJINAN &amp; LISENSI"/>
    <s v="PERIJINAN"/>
    <s v="LICENSE MICROSOFT 365 without EMS -SPLIT CORP SC3"/>
    <d v="2026-05-19T00:00:00"/>
    <s v="MALL"/>
    <x v="13"/>
    <n v="1"/>
    <s v="Year"/>
    <n v="54490590.000000007"/>
    <n v="54490590.000000007"/>
  </r>
  <r>
    <s v="OPEX"/>
    <n v="660000032"/>
    <s v="PERIJINAN &amp; LISENSI"/>
    <s v="PERIJINAN"/>
    <s v="LICENSES APPLICATION"/>
    <m/>
    <s v="MALL"/>
    <x v="13"/>
    <n v="1"/>
    <s v="Year"/>
    <n v="35680000"/>
    <n v="35680000"/>
  </r>
  <r>
    <s v="OPEX"/>
    <n v="660000032"/>
    <s v="PERIJINAN &amp; LISENSI"/>
    <s v="PERIJINAN"/>
    <s v="LICENSES APPLICATION : ADOBE ACROBAT PRO"/>
    <m/>
    <s v="MALL"/>
    <x v="13"/>
    <n v="1"/>
    <s v="Year"/>
    <n v="69120000"/>
    <n v="69120000"/>
  </r>
  <r>
    <s v="OPEX"/>
    <n v="660000032"/>
    <s v="PERIJINAN &amp; LISENSI"/>
    <s v="PERIJINAN"/>
    <s v="LICENSES APPLICATION : ADOBE CREATIVE CLOUD"/>
    <m/>
    <s v="MALL"/>
    <x v="13"/>
    <n v="1"/>
    <s v="Year"/>
    <n v="34560000"/>
    <n v="34560000"/>
  </r>
  <r>
    <s v="OPEX"/>
    <n v="660000032"/>
    <s v="PERIJINAN &amp; LISENSI"/>
    <s v="PERIJINAN"/>
    <s v="MPP 2025 (HR EST) : LICENSE ANTIVIRUS + SUPPORT"/>
    <m/>
    <s v="MALL"/>
    <x v="13"/>
    <n v="12"/>
    <s v="Month"/>
    <n v="1140000"/>
    <n v="13680000"/>
  </r>
  <r>
    <s v="OPEX"/>
    <n v="660000032"/>
    <s v="PERIJINAN &amp; LISENSI"/>
    <s v="PERIJINAN"/>
    <s v="MPP 2025 (HR EST) : LICENSE MANAGE ENGINE"/>
    <m/>
    <s v="MALL"/>
    <x v="13"/>
    <n v="12"/>
    <s v="Month"/>
    <n v="23437"/>
    <n v="281244"/>
  </r>
  <r>
    <s v="OPEX"/>
    <n v="660000026"/>
    <s v="PERIJINAN &amp; LISENSI"/>
    <s v="MEMBERS &amp; SUBSCRIPTION"/>
    <s v="SUBSCRIBE WEB DOMAIN &amp; HOSTING MALLS"/>
    <d v="2026-06-02T00:00:00"/>
    <s v="MALL"/>
    <x v="13"/>
    <n v="1"/>
    <s v="Year"/>
    <n v="300000"/>
    <n v="300000"/>
  </r>
  <r>
    <s v="OPEX"/>
    <n v="660000032"/>
    <s v="PERIJINAN &amp; LISENSI"/>
    <s v="PERIJINAN"/>
    <s v="ERP : AWS SUBSCRIPTION"/>
    <m/>
    <s v="MALL"/>
    <x v="13"/>
    <n v="12"/>
    <s v="Month"/>
    <n v="12382166"/>
    <n v="148585987"/>
  </r>
  <r>
    <s v="OPEX"/>
    <n v="660000032"/>
    <s v="PERIJINAN &amp; LISENSI"/>
    <s v="PERIJINAN"/>
    <s v="ERP : ODOO SUBSCRIPTION FOR 3 YEARS USAGE (AKMA CHARGE : MGM FEE)"/>
    <m/>
    <s v="MALL"/>
    <x v="13"/>
    <n v="5"/>
    <s v="Month"/>
    <n v="5984289"/>
    <n v="29921443.760000002"/>
  </r>
  <r>
    <s v="OPEX"/>
    <n v="660000032"/>
    <s v="PERIJINAN &amp; LISENSI"/>
    <s v="PERIJINAN"/>
    <s v="MPP 2025 (HR EST) : LICENSE O365 EMAIL &amp; TEAMS"/>
    <m/>
    <s v="MALL"/>
    <x v="13"/>
    <m/>
    <s v="Month"/>
    <m/>
    <m/>
  </r>
  <r>
    <s v="OPEX"/>
    <m/>
    <s v="PERIJINAN &amp; LISENSI"/>
    <s v="PERIJINAN"/>
    <s v="MPP 2025 (HR EST) : LICENSE O365 EMAIL &amp; TEAMS"/>
    <d v="2026-05-19T00:00:00"/>
    <s v="MALL"/>
    <x v="13"/>
    <n v="12"/>
    <s v="Month"/>
    <n v="327000"/>
    <n v="3924000"/>
  </r>
  <r>
    <s v="OPEX"/>
    <n v="660000030"/>
    <s v="SEWA"/>
    <s v="SEWA PERALATAN / KENDARAAN"/>
    <s v="SEWA PERANGKAT PRINTER / FOTOCOPY"/>
    <m/>
    <s v="MALL"/>
    <x v="13"/>
    <n v="12"/>
    <s v="Month"/>
    <n v="3000000"/>
    <n v="36000000"/>
  </r>
  <r>
    <s v="OPEX"/>
    <n v="660000030"/>
    <s v="SEWA"/>
    <s v="SEWA PERALATAN / KENDARAAN"/>
    <s v="SEWA PERANGKAT PRINTER / FOTOCOPY"/>
    <m/>
    <s v="MALL"/>
    <x v="13"/>
    <m/>
    <m/>
    <m/>
    <m/>
  </r>
  <r>
    <s v="OPEX"/>
    <n v="660000030"/>
    <s v="SEWA"/>
    <s v="SEWA PERALATAN / KENDARAAN"/>
    <s v="SEWA PERANGKAT PRINTER / FOTOCOPY"/>
    <m/>
    <s v="MALL"/>
    <x v="13"/>
    <m/>
    <m/>
    <m/>
    <m/>
  </r>
  <r>
    <s v="OPEX"/>
    <n v="660000030"/>
    <s v="SEWA"/>
    <s v="SEWA PERALATAN / KENDARAAN"/>
    <s v="SEWA PERANGKAT PRINTER / FOTOCOPY"/>
    <m/>
    <s v="MALL"/>
    <x v="13"/>
    <m/>
    <m/>
    <m/>
    <m/>
  </r>
  <r>
    <s v="OPEX"/>
    <n v="660000030"/>
    <s v="SEWA"/>
    <s v="SEWA PERALATAN / KENDARAAN"/>
    <s v="SEWA PERANGKAT PRINTER / FOTOCOPY"/>
    <m/>
    <s v="MALL"/>
    <x v="13"/>
    <m/>
    <m/>
    <m/>
    <m/>
  </r>
  <r>
    <s v="OPEX"/>
    <n v="660000030"/>
    <s v="SEWA"/>
    <s v="SEWA / SERVICE CHARGE GEDUNG / LAHAN"/>
    <s v="SEWA LOKASI (LAHAN) PENGUAT SIGNAL MOI 5 YEARS"/>
    <d v="2025-02-28T00:00:00"/>
    <s v="MALL"/>
    <x v="14"/>
    <n v="5"/>
    <s v="Year"/>
    <n v="20000000"/>
    <n v="100000000"/>
  </r>
  <r>
    <s v="OPEX"/>
    <n v="660000038"/>
    <s v="PENGIRIMAN, TELEKOMUNIKASI DAN INTERNET"/>
    <s v="INTERNET"/>
    <s v="INTERNET SERVICE PROVIDER"/>
    <d v="2026-01-28T00:00:00"/>
    <s v="POM"/>
    <x v="15"/>
    <n v="10"/>
    <s v="Month"/>
    <n v="10000000"/>
    <n v="100000000"/>
  </r>
  <r>
    <s v="OPEX"/>
    <n v="660000038"/>
    <s v="PENGIRIMAN, TELEKOMUNIKASI DAN INTERNET"/>
    <s v="INTERNET"/>
    <s v="INTERNET SERVICE PROVIDER"/>
    <d v="2026-01-28T00:00:00"/>
    <s v="POM"/>
    <x v="15"/>
    <m/>
    <m/>
    <m/>
    <m/>
  </r>
  <r>
    <s v="OPEX"/>
    <n v="660000038"/>
    <s v="PENGIRIMAN, TELEKOMUNIKASI DAN INTERNET"/>
    <s v="INTERNET"/>
    <s v="INTERNET SERVICE PROVIDER"/>
    <d v="2026-01-28T00:00:00"/>
    <s v="POM"/>
    <x v="15"/>
    <m/>
    <m/>
    <m/>
    <m/>
  </r>
  <r>
    <s v="OPEX"/>
    <n v="660000038"/>
    <s v="PENGIRIMAN, TELEKOMUNIKASI DAN INTERNET"/>
    <s v="INTERNET"/>
    <s v="INTERNET SERVICE PROVIDER"/>
    <d v="2026-01-28T00:00:00"/>
    <s v="POM"/>
    <x v="15"/>
    <m/>
    <m/>
    <m/>
    <m/>
  </r>
  <r>
    <s v="OPEX"/>
    <n v="660000038"/>
    <s v="PENGIRIMAN, TELEKOMUNIKASI DAN INTERNET"/>
    <s v="INTERNET"/>
    <s v="INTERNET SERVICE PROVIDER"/>
    <d v="2026-01-28T00:00:00"/>
    <s v="POM"/>
    <x v="15"/>
    <m/>
    <m/>
    <m/>
    <m/>
  </r>
  <r>
    <s v="OPEX"/>
    <n v="660000038"/>
    <s v="PENGIRIMAN, TELEKOMUNIKASI DAN INTERNET"/>
    <s v="INTERNET"/>
    <s v="INTERNET SERVICE PROVIDER"/>
    <d v="2026-01-28T00:00:00"/>
    <s v="POM"/>
    <x v="15"/>
    <m/>
    <m/>
    <m/>
    <m/>
  </r>
  <r>
    <s v="OPEX"/>
    <n v="660000019"/>
    <s v="PERBAIKAN DAN PEMELIHARAAN"/>
    <s v="SERVICE PERALATAN KANTOR"/>
    <s v="MANAGE SERVICE NETWORK"/>
    <m/>
    <s v="POM"/>
    <x v="15"/>
    <n v="12"/>
    <s v="Month"/>
    <s v="-   "/>
    <s v="-"/>
  </r>
  <r>
    <s v="OPEX"/>
    <n v="660000019"/>
    <s v="PERBAIKAN DAN PEMELIHARAAN"/>
    <s v="SERVICE PERALATAN KANTOR"/>
    <s v="SPAREPART , SERVICE &amp; MAINTENANCE"/>
    <m/>
    <s v="POM"/>
    <x v="15"/>
    <n v="12"/>
    <s v="Month"/>
    <n v="1700000"/>
    <n v="20400000"/>
  </r>
  <r>
    <s v="OPEX"/>
    <n v="660000019"/>
    <s v="PERBAIKAN DAN PEMELIHARAAN"/>
    <s v="SERVICE PERALATAN KANTOR"/>
    <s v="SEWA PERANGKAT PRINTER / FOTOCOPY"/>
    <m/>
    <s v="POM"/>
    <x v="15"/>
    <n v="12"/>
    <s v="Month"/>
    <n v="3000000"/>
    <n v="36000000"/>
  </r>
  <r>
    <s v="OPEX"/>
    <n v="660000019"/>
    <s v="PERBAIKAN DAN PEMELIHARAAN"/>
    <s v="SERVICE PERALATAN KANTOR"/>
    <s v="SEWA PERANGKAT PRINTER / FOTOCOPY"/>
    <m/>
    <s v="POM"/>
    <x v="15"/>
    <m/>
    <m/>
    <m/>
    <m/>
  </r>
  <r>
    <s v="OPEX"/>
    <n v="660000019"/>
    <s v="PERBAIKAN DAN PEMELIHARAAN"/>
    <s v="SERVICE PERALATAN KANTOR"/>
    <s v="SEWA PERANGKAT PRINTER / FOTOCOPY"/>
    <m/>
    <s v="POM"/>
    <x v="15"/>
    <m/>
    <m/>
    <m/>
    <m/>
  </r>
  <r>
    <s v="OPEX"/>
    <n v="660000019"/>
    <s v="PERBAIKAN DAN PEMELIHARAAN"/>
    <s v="SERVICE PERALATAN KANTOR"/>
    <s v="SEWA PERANGKAT PRINTER / FOTOCOPY"/>
    <m/>
    <s v="POM"/>
    <x v="15"/>
    <m/>
    <m/>
    <m/>
    <m/>
  </r>
  <r>
    <s v="OPEX"/>
    <n v="660000019"/>
    <s v="PERBAIKAN DAN PEMELIHARAAN"/>
    <s v="SERVICE PERALATAN KANTOR"/>
    <s v="SEWA PERANGKAT PRINTER / FOTOCOPY"/>
    <m/>
    <s v="POM"/>
    <x v="15"/>
    <m/>
    <m/>
    <m/>
    <m/>
  </r>
  <r>
    <s v="OPEX"/>
    <n v="660000019"/>
    <s v="PERBAIKAN DAN PEMELIHARAAN"/>
    <s v="SERVICE PERALATAN KANTOR"/>
    <s v="SEWA PERANGKAT PRINTER / FOTOCOPY"/>
    <m/>
    <s v="POM"/>
    <x v="15"/>
    <m/>
    <m/>
    <m/>
    <m/>
  </r>
  <r>
    <s v="OPEX"/>
    <n v="660000019"/>
    <s v="PERBAIKAN DAN PEMELIHARAAN"/>
    <s v="SERVICE PERALATAN KANTOR"/>
    <s v="PENDUKUNG ACCESSORIES PERANGKAT KERJA"/>
    <m/>
    <s v="POM"/>
    <x v="15"/>
    <n v="1"/>
    <s v="Year"/>
    <s v="-   "/>
    <s v="-"/>
  </r>
  <r>
    <s v="OPEX"/>
    <n v="660000032"/>
    <s v="PERIJINAN &amp; LISENSI"/>
    <s v="PERIJINAN"/>
    <s v="LICENSE ANTIVIRUS + SUPPORT"/>
    <d v="2025-10-29T00:00:00"/>
    <s v="POM"/>
    <x v="15"/>
    <n v="1"/>
    <s v="Year"/>
    <n v="13632000"/>
    <n v="13632000"/>
  </r>
  <r>
    <s v="OPEX"/>
    <n v="660000032"/>
    <s v="PERIJINAN &amp; LISENSI"/>
    <s v="PERIJINAN"/>
    <s v="LICENSE MICROSOFT 365 EMS only"/>
    <m/>
    <s v="POM"/>
    <x v="15"/>
    <n v="1"/>
    <s v="Year"/>
    <s v="-   "/>
    <s v="-"/>
  </r>
  <r>
    <s v="OPEX"/>
    <n v="660000032"/>
    <s v="PERIJINAN &amp; LISENSI"/>
    <s v="PERIJINAN"/>
    <s v="SUBSCRIBE WEB DOMAIN &amp; HOSTING MALLS"/>
    <d v="2025-12-08T00:00:00"/>
    <s v="POM"/>
    <x v="15"/>
    <n v="1"/>
    <s v="Year"/>
    <n v="350000"/>
    <n v="350000"/>
  </r>
  <r>
    <s v="OPEX"/>
    <n v="660000032"/>
    <s v="PERIJINAN &amp; LISENSI"/>
    <s v="PERIJINAN"/>
    <s v="LICENSE MICROSOFT 365 without EMS"/>
    <m/>
    <s v="POM"/>
    <x v="15"/>
    <n v="1"/>
    <s v="Year"/>
    <n v="41543370"/>
    <n v="41543370"/>
  </r>
  <r>
    <s v="OPEX"/>
    <n v="660000032"/>
    <s v="PERIJINAN &amp; LISENSI"/>
    <s v="PERIJINAN"/>
    <s v="ERP : AWS SUBSCRIPTION"/>
    <m/>
    <s v="POM"/>
    <x v="15"/>
    <n v="12"/>
    <s v="Month"/>
    <n v="3301911"/>
    <n v="39622930"/>
  </r>
  <r>
    <s v="OPEX"/>
    <n v="660000032"/>
    <s v="PERIJINAN &amp; LISENSI"/>
    <s v="PERIJINAN"/>
    <s v="ERP : ODOO SUBSCRIPTION FOR 3 YEARS USAGE (AKMA CHARGE : MGM FEE)"/>
    <m/>
    <s v="POM"/>
    <x v="15"/>
    <n v="1"/>
    <s v="Year"/>
    <n v="19149724"/>
    <n v="19149724"/>
  </r>
  <r>
    <s v="OPEX"/>
    <n v="660000032"/>
    <s v="PERIJINAN &amp; LISENSI"/>
    <s v="PERIJINAN"/>
    <s v="ERP : ODOO ERP SYSTEM (AKMA CHARGE : MGM FEE)"/>
    <m/>
    <s v="POM"/>
    <x v="15"/>
    <n v="1"/>
    <s v="Year"/>
    <n v="83633353"/>
    <n v="83633353"/>
  </r>
  <r>
    <s v="OPEX"/>
    <n v="660000032"/>
    <s v="PERIJINAN &amp; LISENSI"/>
    <s v="PERIJINAN"/>
    <s v="LICENSES SOPHOS + SUPPORT"/>
    <d v="2026-05-30T00:00:00"/>
    <s v="POM"/>
    <x v="15"/>
    <n v="1"/>
    <s v="Year"/>
    <n v="80000000"/>
    <n v="80000000"/>
  </r>
  <r>
    <s v="OPEX"/>
    <n v="660000032"/>
    <s v="PERIJINAN &amp; LISENSI"/>
    <s v="PERIJINAN"/>
    <s v="LICENSES APPLICATION"/>
    <m/>
    <s v="POM"/>
    <x v="15"/>
    <n v="1"/>
    <s v="Year"/>
    <n v="57280000"/>
    <n v="57280000"/>
  </r>
  <r>
    <s v="OPEX"/>
    <n v="660000032"/>
    <s v="PERIJINAN &amp; LISENSI"/>
    <s v="PERIJINAN"/>
    <s v="MPP 2025 (HR EST) : LICENSE ANTIVIRUS + SUPPORT"/>
    <m/>
    <s v="POM"/>
    <x v="15"/>
    <n v="12"/>
    <s v="Month"/>
    <n v="852000"/>
    <n v="10224000"/>
  </r>
  <r>
    <s v="OPEX"/>
    <n v="660000032"/>
    <s v="PERIJINAN &amp; LISENSI"/>
    <s v="PERIJINAN"/>
    <s v="MPP 2025 (HR EST) : LICENSE MANAGE ENGINE"/>
    <m/>
    <s v="POM"/>
    <x v="15"/>
    <n v="12"/>
    <s v="Month"/>
    <n v="15625"/>
    <n v="187500"/>
  </r>
  <r>
    <s v="OPEX"/>
    <n v="660000032"/>
    <s v="PERIJINAN &amp; LISENSI"/>
    <s v="PERIJINAN"/>
    <s v="MPP 2025 (HR EST) : LICENSE O365 EMAIL &amp; TEAMS"/>
    <m/>
    <s v="POM"/>
    <x v="15"/>
    <n v="12"/>
    <s v="Month"/>
    <n v="372540"/>
    <n v="4470480"/>
  </r>
  <r>
    <s v="OPEX"/>
    <n v="660000032"/>
    <s v="PERIJINAN &amp; LISENSI"/>
    <s v="PERIJINAN"/>
    <s v="MPP 2025 (HR EST) : LICENSE O365 EMS"/>
    <m/>
    <s v="POM"/>
    <x v="15"/>
    <n v="12"/>
    <s v="Month"/>
    <s v="-   "/>
    <s v="-"/>
  </r>
  <r>
    <s v="OPEX"/>
    <n v="660000032"/>
    <s v="PERIJINAN &amp; LISENSI"/>
    <s v="PERIJINAN"/>
    <s v="LICENSES APPLICATION : ADOBE CREATIVE CLOUD"/>
    <m/>
    <s v="MALL"/>
    <x v="16"/>
    <n v="1"/>
    <s v="Year"/>
    <n v="18000000"/>
    <n v="18000000"/>
  </r>
  <r>
    <s v="OPEX"/>
    <n v="660000038"/>
    <s v="PENGIRIMAN, TELEKOMUNIKASI DAN INTERNET"/>
    <s v="INTERNET"/>
    <s v="INTERNET SERVICE PROVIDER"/>
    <d v="2025-09-01T00:00:00"/>
    <s v="MALL"/>
    <x v="17"/>
    <n v="12"/>
    <s v="Month"/>
    <n v="15000000"/>
    <n v="180000000"/>
  </r>
  <r>
    <s v="OPEX"/>
    <n v="660000038"/>
    <s v="PENGIRIMAN, TELEKOMUNIKASI DAN INTERNET"/>
    <s v="INTERNET"/>
    <s v="INTERNET SERVICE PROVIDER"/>
    <d v="2025-09-01T00:00:00"/>
    <s v="MALL"/>
    <x v="17"/>
    <m/>
    <m/>
    <m/>
    <m/>
  </r>
  <r>
    <s v="OPEX"/>
    <n v="660000038"/>
    <s v="PENGIRIMAN, TELEKOMUNIKASI DAN INTERNET"/>
    <s v="INTERNET"/>
    <s v="INTERNET SERVICE PROVIDER"/>
    <d v="2025-09-01T00:00:00"/>
    <s v="MALL"/>
    <x v="17"/>
    <m/>
    <m/>
    <m/>
    <m/>
  </r>
  <r>
    <s v="OPEX"/>
    <n v="660000038"/>
    <s v="PENGIRIMAN, TELEKOMUNIKASI DAN INTERNET"/>
    <s v="INTERNET"/>
    <s v="INTERNET SERVICE PROVIDER"/>
    <d v="2025-09-01T00:00:00"/>
    <s v="MALL"/>
    <x v="17"/>
    <m/>
    <m/>
    <m/>
    <m/>
  </r>
  <r>
    <s v="OPEX"/>
    <n v="660000038"/>
    <s v="PENGIRIMAN, TELEKOMUNIKASI DAN INTERNET"/>
    <s v="INTERNET"/>
    <s v="INTERNET SERVICE PROVIDER"/>
    <d v="2025-09-01T00:00:00"/>
    <s v="MALL"/>
    <x v="17"/>
    <m/>
    <m/>
    <m/>
    <m/>
  </r>
  <r>
    <s v="OPEX"/>
    <n v="660000038"/>
    <s v="PENGIRIMAN, TELEKOMUNIKASI DAN INTERNET"/>
    <s v="INTERNET"/>
    <s v="INTERNET SERVICE PROVIDER"/>
    <d v="2025-09-01T00:00:00"/>
    <s v="MALL"/>
    <x v="17"/>
    <m/>
    <m/>
    <m/>
    <m/>
  </r>
  <r>
    <s v="OPEX"/>
    <n v="660000038"/>
    <s v="PENGIRIMAN, TELEKOMUNIKASI DAN INTERNET"/>
    <s v="INTERNET"/>
    <s v="INTERNET SERVICE PROVIDER"/>
    <d v="2025-05-16T00:00:00"/>
    <s v="MALL"/>
    <x v="17"/>
    <m/>
    <m/>
    <m/>
    <m/>
  </r>
  <r>
    <s v="OPEX"/>
    <n v="660000038"/>
    <s v="PENGIRIMAN, TELEKOMUNIKASI DAN INTERNET"/>
    <s v="INTERNET"/>
    <s v="INTERNET SERVICE PROVIDER"/>
    <d v="2025-05-16T00:00:00"/>
    <s v="MALL"/>
    <x v="17"/>
    <m/>
    <m/>
    <m/>
    <m/>
  </r>
  <r>
    <s v="OPEX"/>
    <n v="660000038"/>
    <s v="PENGIRIMAN, TELEKOMUNIKASI DAN INTERNET"/>
    <s v="INTERNET"/>
    <s v="INTERNET SERVICE PROVIDER"/>
    <d v="2025-05-16T00:00:00"/>
    <s v="MALL"/>
    <x v="17"/>
    <m/>
    <m/>
    <m/>
    <m/>
  </r>
  <r>
    <s v="OPEX"/>
    <n v="660000038"/>
    <s v="PENGIRIMAN, TELEKOMUNIKASI DAN INTERNET"/>
    <s v="INTERNET"/>
    <s v="INTERNET SERVICE PROVIDER"/>
    <d v="2025-05-16T00:00:00"/>
    <s v="MALL"/>
    <x v="17"/>
    <m/>
    <m/>
    <m/>
    <m/>
  </r>
  <r>
    <s v="OPEX"/>
    <n v="660000006"/>
    <s v="PENGIRIMAN, TELEKOMUNIKASI DAN INTERNET"/>
    <s v="PULSA KARYAWAN"/>
    <s v="PULSA KARYAWAN MANAGER @1 : CANDRA"/>
    <m/>
    <s v="MALL"/>
    <x v="17"/>
    <n v="12"/>
    <s v="Month"/>
    <n v="350000"/>
    <n v="4200000"/>
  </r>
  <r>
    <s v="OPEX"/>
    <n v="660000019"/>
    <s v="PERBAIKAN DAN PEMELIHARAAN"/>
    <s v="SERVICE PERALATAN KANTOR"/>
    <s v="SPAREPART , SERVICE &amp; MAINTENANCE"/>
    <d v="2025-11-30T00:00:00"/>
    <s v="MALL"/>
    <x v="17"/>
    <n v="12"/>
    <s v="Month"/>
    <n v="3000000"/>
    <n v="36000000"/>
  </r>
  <r>
    <s v="OPEX"/>
    <n v="660000019"/>
    <s v="PERBAIKAN DAN PEMELIHARAAN"/>
    <s v="SERVICE PERALATAN KANTOR"/>
    <s v="SPAREPART , SERVICE &amp; MAINTENANCE"/>
    <d v="2025-11-30T00:00:00"/>
    <s v="MALL"/>
    <x v="17"/>
    <m/>
    <m/>
    <m/>
    <m/>
  </r>
  <r>
    <s v="OPEX"/>
    <n v="660000019"/>
    <s v="PERBAIKAN DAN PEMELIHARAAN"/>
    <s v="SERVICE PERALATAN KANTOR"/>
    <s v="SPAREPART , SERVICE &amp; MAINTENANCE"/>
    <d v="2025-11-30T00:00:00"/>
    <s v="MALL"/>
    <x v="17"/>
    <m/>
    <m/>
    <m/>
    <m/>
  </r>
  <r>
    <s v="OPEX"/>
    <n v="660000019"/>
    <s v="PERBAIKAN DAN PEMELIHARAAN"/>
    <s v="SERVICE PERALATAN KANTOR"/>
    <s v="SPAREPART , SERVICE &amp; MAINTENANCE"/>
    <d v="2025-11-30T00:00:00"/>
    <s v="MALL"/>
    <x v="17"/>
    <m/>
    <m/>
    <m/>
    <m/>
  </r>
  <r>
    <s v="OPEX"/>
    <n v="660000019"/>
    <s v="PERBAIKAN DAN PEMELIHARAAN"/>
    <s v="SERVICE PERALATAN KANTOR"/>
    <s v="SPAREPART , SERVICE &amp; MAINTENANCE"/>
    <d v="2025-11-30T00:00:00"/>
    <s v="MALL"/>
    <x v="17"/>
    <m/>
    <m/>
    <m/>
    <m/>
  </r>
  <r>
    <s v="OPEX"/>
    <n v="660000019"/>
    <s v="PERBAIKAN DAN PEMELIHARAAN"/>
    <s v="SERVICE PERALATAN KANTOR"/>
    <s v="SPAREPART , SERVICE &amp; MAINTENANCE"/>
    <d v="2025-11-30T00:00:00"/>
    <s v="MALL"/>
    <x v="17"/>
    <m/>
    <m/>
    <m/>
    <m/>
  </r>
  <r>
    <s v="OPEX"/>
    <n v="660000019"/>
    <s v="PERBAIKAN DAN PEMELIHARAAN"/>
    <s v="SERVICE PERALATAN KANTOR"/>
    <s v="SPAREPART , SERVICE &amp; MAINTENANCE"/>
    <d v="2025-11-30T00:00:00"/>
    <s v="MALL"/>
    <x v="17"/>
    <m/>
    <m/>
    <m/>
    <m/>
  </r>
  <r>
    <s v="OPEX"/>
    <n v="660000019"/>
    <s v="PERBAIKAN DAN PEMELIHARAAN"/>
    <s v="SERVICE PERALATAN KANTOR"/>
    <s v="SPAREPART , SERVICE &amp; MAINTENANCE"/>
    <d v="2025-11-30T00:00:00"/>
    <s v="MALL"/>
    <x v="17"/>
    <m/>
    <m/>
    <m/>
    <m/>
  </r>
  <r>
    <s v="OPEX"/>
    <n v="660000032"/>
    <s v="PERIJINAN &amp; LISENSI"/>
    <s v="PERIJINAN"/>
    <s v="LICENSE ANTIVIRUS + SUPPORT"/>
    <d v="2025-10-29T00:00:00"/>
    <s v="MALL"/>
    <x v="17"/>
    <n v="1"/>
    <s v="Year"/>
    <n v="26980000"/>
    <n v="26980000"/>
  </r>
  <r>
    <s v="OPEX"/>
    <n v="660000032"/>
    <s v="PERIJINAN &amp; LISENSI"/>
    <s v="PERIJINAN"/>
    <s v="LICENSE MICROSOFT 365 without EMS"/>
    <d v="2026-05-19T00:00:00"/>
    <s v="MALL"/>
    <x v="17"/>
    <n v="1"/>
    <s v="Year"/>
    <n v="123933770"/>
    <n v="123933770"/>
  </r>
  <r>
    <s v="OPEX"/>
    <n v="660000032"/>
    <s v="PERIJINAN &amp; LISENSI"/>
    <s v="PERIJINAN"/>
    <s v="LICENSES SOPHOS + SUPPORT"/>
    <d v="2025-11-01T00:00:00"/>
    <s v="MALL"/>
    <x v="17"/>
    <n v="1"/>
    <s v="Year"/>
    <n v="80000000"/>
    <n v="80000000"/>
  </r>
  <r>
    <s v="OPEX"/>
    <n v="660000032"/>
    <s v="PERIJINAN &amp; LISENSI"/>
    <s v="PERIJINAN"/>
    <s v="LICENSES APPLICATION"/>
    <m/>
    <s v="MALL"/>
    <x v="17"/>
    <n v="1"/>
    <s v="Year"/>
    <n v="35680000"/>
    <n v="35680000"/>
  </r>
  <r>
    <s v="OPEX"/>
    <n v="660000032"/>
    <s v="PERIJINAN &amp; LISENSI"/>
    <s v="PERIJINAN"/>
    <s v="MPP 2025 (HR EST) : LICENSE ANTIVIRUS + SUPPORT"/>
    <m/>
    <s v="MALL"/>
    <x v="17"/>
    <n v="12"/>
    <s v="Month"/>
    <n v="1520000"/>
    <n v="18240000"/>
  </r>
  <r>
    <s v="OPEX"/>
    <n v="660000032"/>
    <s v="PERIJINAN &amp; LISENSI"/>
    <s v="PERIJINAN"/>
    <s v="MPP 2025 (HR EST) : LICENSE MANAGE ENGINE"/>
    <m/>
    <s v="MALL"/>
    <x v="17"/>
    <n v="12"/>
    <s v="Month"/>
    <n v="31250"/>
    <n v="375000"/>
  </r>
  <r>
    <s v="OPEX"/>
    <n v="660000032"/>
    <s v="PERIJINAN &amp; LISENSI"/>
    <s v="PERIJINAN"/>
    <s v="SUBSCRIBE WEB DOMAIN &amp; HOSTING MALLS"/>
    <d v="2026-12-12T00:00:00"/>
    <s v="MALL"/>
    <x v="17"/>
    <n v="1"/>
    <s v="Year"/>
    <n v="800000"/>
    <n v="800000"/>
  </r>
  <r>
    <s v="OPEX"/>
    <n v="660000032"/>
    <s v="PERIJINAN &amp; LISENSI"/>
    <s v="PERIJINAN"/>
    <s v="ERP : AWS SUBSCRIPTION"/>
    <m/>
    <s v="MALL"/>
    <x v="17"/>
    <n v="12"/>
    <s v="Month"/>
    <n v="7326115"/>
    <n v="87913376"/>
  </r>
  <r>
    <s v="OPEX"/>
    <n v="660000032"/>
    <s v="PERIJINAN &amp; LISENSI"/>
    <s v="PERIJINAN"/>
    <s v="ERP : ODOO SUBSCRIPTION FOR 3 YEARS USAGE (AKMA CHARGE : MGM FEE)"/>
    <m/>
    <s v="MALL"/>
    <x v="17"/>
    <n v="5"/>
    <s v="Mos"/>
    <n v="3540704"/>
    <n v="17703520.890000001"/>
  </r>
  <r>
    <s v="OPEX"/>
    <n v="660000032"/>
    <s v="PERIJINAN &amp; LISENSI"/>
    <s v="PERIJINAN"/>
    <s v="ERP : MICROSOFT AZURE CLOUD GP"/>
    <m/>
    <s v="MALL"/>
    <x v="17"/>
    <n v="1"/>
    <s v="Year"/>
    <n v="710000000"/>
    <n v="710000000"/>
  </r>
  <r>
    <s v="OPEX"/>
    <n v="660000014"/>
    <s v="PERLENGKAPAN KANTOR"/>
    <s v="PERALATAN KANTOR UMUM LAINNYA"/>
    <s v="Printer A4"/>
    <m/>
    <s v="MALL"/>
    <x v="17"/>
    <n v="1"/>
    <s v="Unit"/>
    <n v="4050000"/>
    <n v="4050000"/>
  </r>
  <r>
    <s v="OPEX"/>
    <n v="660000030"/>
    <s v="SEWA"/>
    <s v="SEWA PERALATAN / KENDARAAN"/>
    <s v="SEWA PERANGKAT PRINTER / FOTOCOPY"/>
    <m/>
    <s v="MALL"/>
    <x v="17"/>
    <n v="12"/>
    <s v="Month"/>
    <n v="600000"/>
    <n v="7200000"/>
  </r>
  <r>
    <s v="OPEX"/>
    <n v="660000030"/>
    <s v="SEWA"/>
    <s v="SEWA PERALATAN / KENDARAAN"/>
    <s v="SEWA PERANGKAT PRINTER / FOTOCOPY"/>
    <m/>
    <s v="MALL"/>
    <x v="17"/>
    <m/>
    <m/>
    <m/>
    <m/>
  </r>
  <r>
    <s v="OPEX"/>
    <n v="660000030"/>
    <s v="SEWA"/>
    <s v="SEWA PERALATAN / KENDARAAN"/>
    <s v="SEWA PERANGKAT PRINTER / FOTOCOPY"/>
    <m/>
    <s v="MALL"/>
    <x v="17"/>
    <m/>
    <m/>
    <m/>
    <m/>
  </r>
  <r>
    <s v="OPEX"/>
    <n v="660000030"/>
    <s v="SEWA"/>
    <s v="SEWA PERALATAN / KENDARAAN"/>
    <s v="SEWA PERANGKAT PRINTER / FOTOCOPY"/>
    <m/>
    <s v="MALL"/>
    <x v="17"/>
    <m/>
    <m/>
    <m/>
    <m/>
  </r>
  <r>
    <s v="OPEX"/>
    <n v="660000038"/>
    <s v="PENGIRIMAN, TELEKOMUNIKASI DAN INTERNET"/>
    <s v="INTERNET"/>
    <s v="INTERNET SERVICE PROVIDER"/>
    <d v="2025-02-28T00:00:00"/>
    <s v="POM"/>
    <x v="18"/>
    <n v="10"/>
    <s v="Month"/>
    <n v="13000000"/>
    <n v="130000000"/>
  </r>
  <r>
    <s v="OPEX"/>
    <n v="660000038"/>
    <s v="PENGIRIMAN, TELEKOMUNIKASI DAN INTERNET"/>
    <s v="INTERNET"/>
    <s v="INTERNET SERVICE PROVIDER"/>
    <d v="2025-02-28T00:00:00"/>
    <s v="POM"/>
    <x v="18"/>
    <m/>
    <m/>
    <m/>
    <m/>
  </r>
  <r>
    <s v="OPEX"/>
    <n v="660000038"/>
    <s v="PENGIRIMAN, TELEKOMUNIKASI DAN INTERNET"/>
    <s v="INTERNET"/>
    <s v="INTERNET SERVICE PROVIDER"/>
    <m/>
    <s v="POM"/>
    <x v="18"/>
    <n v="12"/>
    <s v="Month"/>
    <m/>
    <m/>
  </r>
  <r>
    <s v="OPEX"/>
    <n v="660000019"/>
    <s v="PERBAIKAN DAN PEMELIHARAAN"/>
    <s v="SERVICE PERALATAN KANTOR"/>
    <s v="SEWA PERANGKAT PRINTER / FOTOCOPY"/>
    <m/>
    <s v="POM"/>
    <x v="18"/>
    <n v="12"/>
    <s v="Month"/>
    <n v="650000"/>
    <n v="7800000"/>
  </r>
  <r>
    <s v="OPEX"/>
    <n v="660000019"/>
    <s v="PERBAIKAN DAN PEMELIHARAAN"/>
    <s v="SERVICE PERALATAN KANTOR"/>
    <s v="SEWA PERANGKAT PRINTER / FOTOCOPY"/>
    <m/>
    <s v="POM"/>
    <x v="18"/>
    <m/>
    <m/>
    <m/>
    <m/>
  </r>
  <r>
    <s v="OPEX"/>
    <n v="660000019"/>
    <s v="PERBAIKAN DAN PEMELIHARAAN"/>
    <s v="SERVICE PERALATAN KANTOR"/>
    <s v="SEWA PERANGKAT PRINTER / FOTOCOPY"/>
    <m/>
    <s v="POM"/>
    <x v="18"/>
    <m/>
    <m/>
    <m/>
    <m/>
  </r>
  <r>
    <s v="OPEX"/>
    <n v="660000019"/>
    <s v="PERBAIKAN DAN PEMELIHARAAN"/>
    <s v="SERVICE PERALATAN KANTOR"/>
    <s v="SEWA PERANGKAT PRINTER / FOTOCOPY"/>
    <m/>
    <s v="POM"/>
    <x v="18"/>
    <m/>
    <m/>
    <m/>
    <m/>
  </r>
  <r>
    <s v="OPEX"/>
    <n v="660000019"/>
    <s v="PERBAIKAN DAN PEMELIHARAAN"/>
    <s v="SERVICE PERALATAN KANTOR"/>
    <s v="SEWA PERANGKAT PRINTER / FOTOCOPY"/>
    <m/>
    <s v="POM"/>
    <x v="18"/>
    <m/>
    <m/>
    <m/>
    <m/>
  </r>
  <r>
    <s v="OPEX"/>
    <n v="660000019"/>
    <s v="PERBAIKAN DAN PEMELIHARAAN"/>
    <s v="SERVICE PERALATAN KANTOR"/>
    <s v="SEWA PERANGKAT PRINTER / FOTOCOPY"/>
    <m/>
    <s v="POM"/>
    <x v="18"/>
    <m/>
    <m/>
    <m/>
    <m/>
  </r>
  <r>
    <s v="OPEX"/>
    <n v="660000019"/>
    <s v="PERBAIKAN DAN PEMELIHARAAN"/>
    <s v="SERVICE PERALATAN KANTOR"/>
    <s v="SPAREPART , SERVICE &amp; MAINTENANCE"/>
    <s v="-"/>
    <s v="POM"/>
    <x v="18"/>
    <n v="12"/>
    <s v="Month"/>
    <n v="4604167"/>
    <n v="55250000"/>
  </r>
  <r>
    <s v="OPEX"/>
    <n v="660000019"/>
    <s v="PERBAIKAN DAN PEMELIHARAAN"/>
    <s v="SERVICE PERALATAN KANTOR"/>
    <s v="SPAREPART , SERVICE &amp; MAINTENANCE"/>
    <m/>
    <s v="POM"/>
    <x v="18"/>
    <n v="12"/>
    <s v="Month"/>
    <m/>
    <m/>
  </r>
  <r>
    <s v="OPEX"/>
    <n v="660000019"/>
    <s v="PERBAIKAN DAN PEMELIHARAAN"/>
    <s v="SERVICE PERALATAN KANTOR"/>
    <s v="PENDUKUNG ACCESSORIES PERANGKAT KERJA"/>
    <m/>
    <s v="POM"/>
    <x v="18"/>
    <n v="1"/>
    <s v="Year"/>
    <s v="-   "/>
    <s v="-"/>
  </r>
  <r>
    <s v="OPEX"/>
    <n v="660000032"/>
    <s v="PERIJINAN &amp; LISENSI"/>
    <s v="PERIJINAN"/>
    <s v="LICENSE ANTIVIRUS + SUPPORT"/>
    <d v="2025-10-29T00:00:00"/>
    <s v="POM"/>
    <x v="18"/>
    <n v="1"/>
    <s v="Year"/>
    <n v="33654000"/>
    <n v="33654000"/>
  </r>
  <r>
    <s v="OPEX"/>
    <n v="660000032"/>
    <s v="PERIJINAN &amp; LISENSI"/>
    <s v="PERIJINAN"/>
    <s v="LICENSE MICROSOFT 365 EMS only"/>
    <m/>
    <s v="POM"/>
    <x v="18"/>
    <n v="1"/>
    <s v="Year"/>
    <s v="-   "/>
    <s v="-"/>
  </r>
  <r>
    <s v="OPEX"/>
    <n v="660000032"/>
    <s v="PERIJINAN &amp; LISENSI"/>
    <s v="PERIJINAN"/>
    <s v="SUBSCRIBE WEB DOMAIN &amp; HOSTING MALLS"/>
    <d v="2026-01-23T00:00:00"/>
    <s v="POM"/>
    <x v="18"/>
    <n v="1"/>
    <s v="Year"/>
    <n v="400000"/>
    <n v="400000"/>
  </r>
  <r>
    <s v="OPEX"/>
    <n v="660000032"/>
    <s v="PERIJINAN &amp; LISENSI"/>
    <s v="PERIJINAN"/>
    <s v="LICENSE MICROSOFT 365 without EMS"/>
    <d v="2026-05-19T00:00:00"/>
    <s v="POM"/>
    <x v="18"/>
    <n v="1"/>
    <s v="Year"/>
    <n v="79101594"/>
    <n v="79101594"/>
  </r>
  <r>
    <s v="OPEX"/>
    <n v="660000032"/>
    <s v="PERIJINAN &amp; LISENSI"/>
    <s v="PERIJINAN"/>
    <s v="BAMMS CRM"/>
    <m/>
    <s v="POM"/>
    <x v="18"/>
    <n v="12"/>
    <s v="Month"/>
    <n v="8000000"/>
    <n v="96000000"/>
  </r>
  <r>
    <s v="OPEX"/>
    <n v="660000032"/>
    <s v="PERIJINAN &amp; LISENSI"/>
    <s v="PERIJINAN"/>
    <s v="ERP : AWS SUBSCRIPTION"/>
    <m/>
    <s v="POM"/>
    <x v="18"/>
    <n v="12"/>
    <s v="Month"/>
    <n v="8151592"/>
    <n v="97819108"/>
  </r>
  <r>
    <s v="OPEX"/>
    <n v="660000032"/>
    <s v="PERIJINAN &amp; LISENSI"/>
    <s v="PERIJINAN"/>
    <s v="ERP : ODOO SUBSCRIPTION FOR 3 YEARS USAGE (AKMA CHARGE : MGM FEE)"/>
    <m/>
    <s v="POM"/>
    <x v="18"/>
    <n v="1"/>
    <s v="Year"/>
    <n v="47275881"/>
    <n v="47275881"/>
  </r>
  <r>
    <s v="OPEX"/>
    <n v="660000032"/>
    <s v="PERIJINAN &amp; LISENSI"/>
    <s v="PERIJINAN"/>
    <s v="ERP : ODOO ERP SYSTEM (AKMA CHARGE : MGM FEE)"/>
    <m/>
    <s v="POM"/>
    <x v="18"/>
    <n v="1"/>
    <s v="Year"/>
    <n v="206469841"/>
    <n v="206469841"/>
  </r>
  <r>
    <s v="OPEX"/>
    <n v="660000032"/>
    <s v="PERIJINAN &amp; LISENSI"/>
    <s v="PERIJINAN"/>
    <s v="LICENSES SOPHOS + SUPPORT"/>
    <d v="2025-11-01T00:00:00"/>
    <s v="POM"/>
    <x v="18"/>
    <n v="1"/>
    <s v="Year"/>
    <n v="80000000"/>
    <n v="80000000"/>
  </r>
  <r>
    <s v="OPEX"/>
    <n v="660000032"/>
    <s v="PERIJINAN &amp; LISENSI"/>
    <s v="PERIJINAN"/>
    <s v="LICENSES APPLICATION"/>
    <m/>
    <s v="POM"/>
    <x v="18"/>
    <n v="1"/>
    <s v="Year"/>
    <n v="0"/>
    <n v="0"/>
  </r>
  <r>
    <s v="OPEX"/>
    <n v="660000032"/>
    <s v="PERIJINAN &amp; LISENSI"/>
    <s v="PERIJINAN"/>
    <s v="MPP 2025 (HR EST) : LICENSE ANTIVIRUS + SUPPORT"/>
    <m/>
    <s v="POM"/>
    <x v="18"/>
    <n v="12"/>
    <s v="Month"/>
    <n v="426000"/>
    <n v="5112000"/>
  </r>
  <r>
    <s v="OPEX"/>
    <n v="660000032"/>
    <s v="PERIJINAN &amp; LISENSI"/>
    <s v="PERIJINAN"/>
    <s v="MPP 2025 (HR EST) : LICENSE MANAGE ENGINE"/>
    <m/>
    <s v="POM"/>
    <x v="18"/>
    <n v="12"/>
    <s v="Month"/>
    <n v="7813"/>
    <n v="93750"/>
  </r>
  <r>
    <s v="OPEX"/>
    <n v="660000032"/>
    <s v="PERIJINAN &amp; LISENSI"/>
    <s v="PERIJINAN"/>
    <s v="MPP 2025 (HR EST) : LICENSE O365 EMAIL &amp; TEAMS"/>
    <d v="2026-05-19T00:00:00"/>
    <s v="POM"/>
    <x v="18"/>
    <n v="12"/>
    <s v="Month"/>
    <n v="186270"/>
    <n v="2235240"/>
  </r>
  <r>
    <s v="OPEX"/>
    <n v="660000032"/>
    <s v="PERIJINAN &amp; LISENSI"/>
    <s v="PERIJINAN"/>
    <s v="MPP 2025 (HR EST) : LICENSE O365 EMS"/>
    <m/>
    <s v="POM"/>
    <x v="18"/>
    <n v="12"/>
    <s v="Month"/>
    <s v="-   "/>
    <s v="-"/>
  </r>
  <r>
    <m/>
    <m/>
    <m/>
    <m/>
    <m/>
    <m/>
    <m/>
    <x v="19"/>
    <m/>
    <m/>
    <m/>
    <m/>
  </r>
  <r>
    <m/>
    <m/>
    <m/>
    <m/>
    <m/>
    <m/>
    <m/>
    <x v="19"/>
    <m/>
    <m/>
    <m/>
    <m/>
  </r>
  <r>
    <m/>
    <m/>
    <m/>
    <m/>
    <m/>
    <m/>
    <m/>
    <x v="19"/>
    <m/>
    <m/>
    <m/>
    <m/>
  </r>
  <r>
    <m/>
    <m/>
    <m/>
    <m/>
    <m/>
    <m/>
    <m/>
    <x v="19"/>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s v="CAPEX"/>
    <n v="121010005"/>
    <s v="EQP 4Y"/>
    <s v="EQUIPMENT 4 YEARS"/>
    <s v="Laptop : i5"/>
    <s v="MALL"/>
    <x v="0"/>
    <n v="15"/>
    <s v="Unit"/>
    <n v="10000000"/>
    <n v="150000000"/>
  </r>
  <r>
    <s v="CAPEX"/>
    <n v="121010005"/>
    <s v="EQP 4Y"/>
    <s v="EQUIPMENT 4 YEARS"/>
    <s v="Laptop : i5 MPP 2025"/>
    <s v="MALL"/>
    <x v="0"/>
    <n v="2"/>
    <s v="Unit"/>
    <n v="10000000"/>
    <n v="20000000"/>
  </r>
  <r>
    <s v="CAPEX"/>
    <n v="121010005"/>
    <s v="EQP 4Y"/>
    <s v="EQUIPMENT 4 YEARS"/>
    <s v="Laptop : i7 , VGA"/>
    <s v="MALL"/>
    <x v="0"/>
    <n v="2"/>
    <s v="Unit"/>
    <n v="26300000"/>
    <n v="52600000"/>
  </r>
  <r>
    <s v="CAPEX"/>
    <n v="121010005"/>
    <s v="EQP 4Y"/>
    <s v="EQUIPMENT 4 YEARS"/>
    <s v="CORE SWITCH ARUBA"/>
    <s v="MALL"/>
    <x v="0"/>
    <n v="1"/>
    <s v="Unit"/>
    <n v="175000000"/>
    <n v="175000000"/>
  </r>
  <r>
    <s v="CAPEX"/>
    <n v="121010005"/>
    <s v="EQP 4Y"/>
    <s v="EQUIPMENT 4 YEARS"/>
    <s v="DISTRIBUTION SWITCH ARUBA"/>
    <s v="MALL"/>
    <x v="0"/>
    <n v="5"/>
    <s v="Unit"/>
    <n v="50000000"/>
    <n v="250000000"/>
  </r>
  <r>
    <s v="CAPEX"/>
    <n v="121010005"/>
    <s v="EQP 4Y"/>
    <s v="EQUIPMENT 4 YEARS"/>
    <s v="ACCESS POINT ARUBA"/>
    <s v="MALL"/>
    <x v="0"/>
    <n v="5"/>
    <s v="Unit"/>
    <n v="15000000"/>
    <n v="75000000"/>
  </r>
  <r>
    <s v="CAPEX"/>
    <n v="121010005"/>
    <s v="EQP 4Y"/>
    <s v="EQUIPMENT 4 YEARS"/>
    <s v="MOVING CMO TO TREASURY"/>
    <s v="MALL"/>
    <x v="0"/>
    <n v="1"/>
    <s v="Lot"/>
    <n v="150000000"/>
    <n v="150000000"/>
  </r>
  <r>
    <s v="CAPEX"/>
    <n v="121010005"/>
    <s v="EQP 4Y"/>
    <s v="EQUIPMENT 4 YEARS"/>
    <s v="CCTV &amp; AI CCTV"/>
    <s v="MALL"/>
    <x v="0"/>
    <n v="1"/>
    <s v="Lot"/>
    <n v="99173554"/>
    <n v="99173554"/>
  </r>
  <r>
    <s v="CAPEX"/>
    <n v="121010005"/>
    <s v="EQP 4Y"/>
    <s v="EQUIPMENT 4 YEARS"/>
    <s v="BATERAI UPS"/>
    <s v="MALL"/>
    <x v="0"/>
    <n v="1"/>
    <s v="Lot"/>
    <n v="50000000"/>
    <n v="50000000"/>
  </r>
  <r>
    <s v="CAPEX"/>
    <n v="121010005"/>
    <s v="EQP 4Y"/>
    <s v="EQUIPMENT 4 YEARS"/>
    <s v="Printer A3"/>
    <s v="MALL"/>
    <x v="0"/>
    <n v="1"/>
    <s v="Unit"/>
    <n v="12200000"/>
    <n v="12200000"/>
  </r>
  <r>
    <s v="CAPEX"/>
    <n v="121010005"/>
    <s v="EQP 4Y"/>
    <s v="EQUIPMENT 4 YEARS"/>
    <s v="Laptop : Macbook"/>
    <s v="MALL"/>
    <x v="0"/>
    <n v="3"/>
    <s v="Unit"/>
    <n v="17500000"/>
    <n v="52500000"/>
  </r>
  <r>
    <s v="CAPEX"/>
    <n v="121010005"/>
    <s v="EQP 4Y"/>
    <s v="EQUIPMENT 4 YEARS"/>
    <s v="Laptop : i5"/>
    <s v="CORP"/>
    <x v="1"/>
    <n v="34"/>
    <s v="Unit"/>
    <n v="10000000"/>
    <n v="340000000"/>
  </r>
  <r>
    <s v="CAPEX"/>
    <n v="121010005"/>
    <s v="EQP 4Y"/>
    <s v="EQUIPMENT 4 YEARS"/>
    <s v="Laptop : i5 MPP 2025"/>
    <s v="CORP"/>
    <x v="1"/>
    <n v="11"/>
    <s v="Unit"/>
    <n v="10000000"/>
    <n v="110000000"/>
  </r>
  <r>
    <s v="CAPEX"/>
    <n v="121010005"/>
    <s v="EQP 4Y"/>
    <s v="EQUIPMENT 4 YEARS"/>
    <s v="Laptop : i7"/>
    <s v="CORP"/>
    <x v="1"/>
    <n v="8"/>
    <s v="Unit"/>
    <n v="13500000"/>
    <n v="108000000"/>
  </r>
  <r>
    <s v="CAPEX"/>
    <n v="121010005"/>
    <s v="EQP 4Y"/>
    <s v="EQUIPMENT 4 YEARS"/>
    <s v="Laptop : i7 , VGA"/>
    <s v="CORP"/>
    <x v="1"/>
    <n v="1"/>
    <s v="Unit"/>
    <n v="26300000"/>
    <n v="26300000"/>
  </r>
  <r>
    <s v="CAPEX"/>
    <n v="121010005"/>
    <s v="EQP 4Y"/>
    <s v="EQUIPMENT 4 YEARS"/>
    <s v="DISTRIBUTION SWITCH ARUBA"/>
    <s v="CORP"/>
    <x v="1"/>
    <n v="1"/>
    <s v="Unit"/>
    <n v="50000000"/>
    <n v="50000000"/>
  </r>
  <r>
    <s v="CAPEX"/>
    <n v="121010005"/>
    <s v="EQP 4Y"/>
    <s v="EQUIPMENT 4 YEARS"/>
    <s v="ACCESS POINT ARUBA"/>
    <s v="CORP"/>
    <x v="1"/>
    <n v="7"/>
    <s v="Unit"/>
    <n v="15000000"/>
    <n v="105000000"/>
  </r>
  <r>
    <s v="CAPEX"/>
    <n v="121010005"/>
    <s v="EQP 4Y"/>
    <s v="EQUIPMENT 4 YEARS"/>
    <s v="INNOVATION - MOBILE DEVICE"/>
    <s v="CORP"/>
    <x v="1"/>
    <n v="2"/>
    <s v="Unit"/>
    <n v="20000000"/>
    <n v="40000000"/>
  </r>
  <r>
    <s v="CAPEX"/>
    <n v="121010005"/>
    <s v="EQP 4Y"/>
    <s v="EQUIPMENT 4 YEARS"/>
    <s v="INNOVATION : SCAN SNAP"/>
    <s v="CORP"/>
    <x v="1"/>
    <n v="4"/>
    <s v="Unit"/>
    <n v="5000000"/>
    <n v="20000000"/>
  </r>
  <r>
    <s v="CAPEX"/>
    <n v="121010005"/>
    <s v="EQP 4Y"/>
    <s v="EQUIPMENT 4 YEARS"/>
    <s v="Laptop : i7, VGA  MPP 2025 MULTIMEDIA"/>
    <s v="CORP"/>
    <x v="1"/>
    <n v="2"/>
    <s v="Unit"/>
    <n v="26300000"/>
    <n v="52600000"/>
  </r>
  <r>
    <s v="CAPEX"/>
    <n v="121010005"/>
    <s v="EQP 4Y"/>
    <s v="EQUIPMENT 4 YEARS"/>
    <s v="ASRI LIVING : BARCODE SCANNER"/>
    <s v="CORP"/>
    <x v="1"/>
    <n v="1"/>
    <s v="Year"/>
    <n v="44000000"/>
    <n v="44000000"/>
  </r>
  <r>
    <s v="CAPEX"/>
    <n v="121010005"/>
    <s v="EQP 4Y"/>
    <s v="EQUIPMENT 4 YEARS"/>
    <s v="BATERAI UPS"/>
    <s v="CORP"/>
    <x v="1"/>
    <n v="1"/>
    <s v="Lot"/>
    <n v="50000000"/>
    <n v="50000000"/>
  </r>
  <r>
    <s v="CAPEX"/>
    <n v="121010005"/>
    <s v="EQP 4Y"/>
    <s v="EQUIPMENT 4 YEARS"/>
    <s v="MIGRATION : SERVER ON PREMISE - MICROSOFT GP"/>
    <s v="CORP"/>
    <x v="1"/>
    <n v="1"/>
    <s v="Lot"/>
    <n v="600000000"/>
    <n v="600000000"/>
  </r>
  <r>
    <s v="CAPEX"/>
    <n v="121010005"/>
    <s v="EQP 4Y"/>
    <s v="EQUIPMENT 4 YEARS"/>
    <s v="MIGRATION : FEE"/>
    <s v="CORP"/>
    <x v="1"/>
    <n v="1"/>
    <s v="Lot"/>
    <n v="400000000"/>
    <n v="400000000"/>
  </r>
  <r>
    <s v="CAPEX"/>
    <n v="121010005"/>
    <s v="EQP 4Y"/>
    <s v="EQUIPMENT 4 YEARS"/>
    <s v="Printer A3"/>
    <s v="CORP"/>
    <x v="1"/>
    <n v="2"/>
    <s v="Unit"/>
    <n v="12200000"/>
    <n v="24400000"/>
  </r>
  <r>
    <s v="CAPEX"/>
    <n v="121010005"/>
    <s v="EQP 4Y"/>
    <s v="EQUIPMENT 4 YEARS"/>
    <s v="Mobile : Iphone"/>
    <s v="CORP"/>
    <x v="1"/>
    <n v="4"/>
    <s v="Unit"/>
    <n v="22000000"/>
    <n v="88000000"/>
  </r>
  <r>
    <s v="CAPEX"/>
    <n v="121010005"/>
    <s v="EQP 4Y"/>
    <s v="EQUIPMENT 4 YEARS"/>
    <s v="Laptop : Macbook"/>
    <s v="CORP"/>
    <x v="1"/>
    <n v="3"/>
    <s v="Unit"/>
    <n v="17500000"/>
    <n v="52500000"/>
  </r>
  <r>
    <s v="CAPEX"/>
    <n v="121010005"/>
    <s v="EQP 4Y"/>
    <s v="EQUIPMENT 4 YEARS"/>
    <s v="Laptop : i5 MPP 2025"/>
    <s v="MALL"/>
    <x v="2"/>
    <n v="8"/>
    <s v="Unit"/>
    <n v="10000000"/>
    <n v="80000000"/>
  </r>
  <r>
    <s v="CAPEX"/>
    <n v="121010005"/>
    <s v="EQP 4Y"/>
    <s v="EQUIPMENT 4 YEARS"/>
    <s v="Laptop : i5 MPP 2025"/>
    <s v="MALL"/>
    <x v="2"/>
    <n v="4"/>
    <s v="Unit"/>
    <n v="10000000"/>
    <n v="40000000"/>
  </r>
  <r>
    <s v="CAPEX"/>
    <n v="121010005"/>
    <s v="EQP 4Y"/>
    <s v="EQUIPMENT 4 YEARS"/>
    <s v="SECURITY NETWORK SYSTEM"/>
    <s v="MALL"/>
    <x v="2"/>
    <n v="1"/>
    <s v="Lot"/>
    <n v="400000000"/>
    <n v="400000000"/>
  </r>
  <r>
    <s v="CAPEX"/>
    <n v="121010005"/>
    <s v="EQP 4Y"/>
    <s v="EQUIPMENT 4 YEARS"/>
    <s v="Laptop : i7, VGA  MPP 2025 MULTIMEDIA"/>
    <s v="MALL"/>
    <x v="2"/>
    <n v="3"/>
    <s v="Unit"/>
    <n v="26300000"/>
    <n v="78900000"/>
  </r>
  <r>
    <s v="CAPEX"/>
    <n v="121010005"/>
    <s v="EQP 4Y"/>
    <s v="EQUIPMENT 4 YEARS"/>
    <s v="Laptop : i5 (PC/Laptop/TAB)"/>
    <s v="POM"/>
    <x v="3"/>
    <n v="21"/>
    <s v="Unit"/>
    <n v="10000000"/>
    <n v="210000000"/>
  </r>
  <r>
    <s v="CAPEX"/>
    <n v="121010005"/>
    <s v="EQP 4Y"/>
    <s v="EQUIPMENT 4 YEARS"/>
    <s v="Laptop : i5 (PC/Laptop/TAB)"/>
    <s v="POM"/>
    <x v="4"/>
    <n v="29"/>
    <s v="Unit"/>
    <n v="10000000"/>
    <n v="290000000"/>
  </r>
  <r>
    <s v="CAPEX"/>
    <n v="121010005"/>
    <s v="EQP 4Y"/>
    <s v="EQUIPMENT 4 YEARS"/>
    <s v="Laptop : i5 (PC/Laptop/TAB)"/>
    <s v="POM"/>
    <x v="5"/>
    <n v="20"/>
    <s v="Unit"/>
    <n v="10000000"/>
    <n v="200000000"/>
  </r>
  <r>
    <s v="CAPEX"/>
    <n v="121010005"/>
    <s v="EQP 4Y"/>
    <s v="EQUIPMENT 4 YEARS"/>
    <s v="CCTV &amp; AI CCTV"/>
    <s v="POM"/>
    <x v="3"/>
    <n v="1"/>
    <s v="Unit"/>
    <n v="1000000000"/>
    <n v="1000000000"/>
  </r>
  <r>
    <s v="CAPEX"/>
    <n v="121010005"/>
    <s v="EQP 4Y"/>
    <s v="EQUIPMENT 4 YEARS"/>
    <s v="SOPHOS CAPEX XGS4500"/>
    <s v="POM"/>
    <x v="4"/>
    <n v="1"/>
    <s v="Unit"/>
    <n v="378000000"/>
    <n v="378000000"/>
  </r>
  <r>
    <s v="CAPEX"/>
    <n v="121010005"/>
    <s v="EQP 4Y"/>
    <s v="EQUIPMENT 4 YEARS"/>
    <s v="Laptop : i5"/>
    <s v="POM"/>
    <x v="6"/>
    <n v="20"/>
    <s v="Unit"/>
    <n v="10000000"/>
    <n v="200000000"/>
  </r>
  <r>
    <s v="CAPEX"/>
    <n v="121010005"/>
    <s v="EQP 4Y"/>
    <s v="EQUIPMENT 4 YEARS"/>
    <s v="CCTV"/>
    <s v="POM"/>
    <x v="4"/>
    <n v="1"/>
    <s v="Unit"/>
    <n v="1000000000"/>
    <n v="1000000000"/>
  </r>
  <r>
    <s v="CAPEX"/>
    <n v="121010005"/>
    <s v="EQP 4Y"/>
    <s v="EQUIPMENT 4 YEARS"/>
    <s v="CORE SWITCH ARUBA"/>
    <s v="POM"/>
    <x v="4"/>
    <n v="1"/>
    <s v="Unit"/>
    <n v="100000000"/>
    <n v="100000000"/>
  </r>
  <r>
    <s v="CAPEX"/>
    <n v="121010005"/>
    <s v="EQP 4Y"/>
    <s v="EQUIPMENT 4 YEARS"/>
    <s v="ACESSS POINT ARUBA"/>
    <s v="POM"/>
    <x v="4"/>
    <n v="5"/>
    <s v="Unit"/>
    <n v="20000000"/>
    <n v="100000000"/>
  </r>
  <r>
    <s v="CAPEX"/>
    <n v="121010005"/>
    <s v="EQP 4Y"/>
    <s v="EQUIPMENT 4 YEARS"/>
    <s v="SECURITY EMAIL GATEWAY"/>
    <s v="POM"/>
    <x v="4"/>
    <n v="1"/>
    <s v="Unit"/>
    <n v="98000000"/>
    <n v="98000000"/>
  </r>
  <r>
    <s v="CAPEX"/>
    <n v="121010005"/>
    <s v="EQP 4Y"/>
    <s v="EQUIPMENT 4 YEARS"/>
    <s v="Laptop : i7, VGA  MPP 2025 MULTIMEDIA"/>
    <s v="POM"/>
    <x v="3"/>
    <n v="1"/>
    <s v="Unit"/>
    <n v="34000000"/>
    <n v="34000000"/>
  </r>
  <r>
    <s v="CAPEX"/>
    <n v="121010005"/>
    <s v="EQP 4Y"/>
    <s v="EQUIPMENT 4 YEARS"/>
    <s v="CCTV"/>
    <s v="POM"/>
    <x v="7"/>
    <n v="1"/>
    <s v="Lot"/>
    <n v="65000000"/>
    <n v="65000000"/>
  </r>
  <r>
    <s v="CAPEX"/>
    <n v="121010005"/>
    <s v="EQP 4Y"/>
    <s v="EQUIPMENT 4 YEARS"/>
    <s v="Laptop : i5 MPP 2025"/>
    <s v="POM"/>
    <x v="7"/>
    <n v="5"/>
    <s v="Unit"/>
    <n v="10000000"/>
    <n v="50000000"/>
  </r>
  <r>
    <s v="CAPEX"/>
    <n v="121010005"/>
    <s v="EQP 4Y"/>
    <s v="EQUIPMENT 4 YEARS"/>
    <s v="BATERAI UPS"/>
    <s v="CINEMA"/>
    <x v="8"/>
    <n v="1"/>
    <s v="Lot"/>
    <n v="150000000"/>
    <n v="150000000"/>
  </r>
  <r>
    <s v="CAPEX"/>
    <n v="121010005"/>
    <s v="EQP 4Y"/>
    <s v="EQUIPMENT 4 YEARS"/>
    <s v="CCTV"/>
    <s v="CINEMA"/>
    <x v="8"/>
    <n v="1"/>
    <s v="Lot"/>
    <n v="10000000"/>
    <n v="10000000"/>
  </r>
  <r>
    <s v="CAPEX"/>
    <n v="121010005"/>
    <s v="EQP 4Y"/>
    <s v="EQUIPMENT 4 YEARS"/>
    <s v="MINI PC INTEL NUC 7 CORE I5"/>
    <s v="CINEMA"/>
    <x v="8"/>
    <n v="2"/>
    <s v="Unit"/>
    <n v="17000000"/>
    <n v="34000000"/>
  </r>
  <r>
    <s v="CAPEX"/>
    <n v="121010005"/>
    <s v="EQP 4Y"/>
    <s v="EQUIPMENT 4 YEARS"/>
    <s v="MONITOR SIGNAGE 49 INCH"/>
    <s v="CINEMA"/>
    <x v="8"/>
    <n v="1"/>
    <s v="Unit"/>
    <n v="20000000"/>
    <n v="20000000"/>
  </r>
  <r>
    <s v="CAPEX"/>
    <n v="121010005"/>
    <s v="EQP 4Y"/>
    <s v="EQUIPMENT 4 YEARS"/>
    <s v="MONITOR SIGNAGE 55 INCH"/>
    <s v="CINEMA"/>
    <x v="8"/>
    <n v="1"/>
    <s v="Unit"/>
    <n v="22500000"/>
    <n v="22500000"/>
  </r>
  <r>
    <s v="CAPEX"/>
    <n v="121010005"/>
    <s v="EQP 4Y"/>
    <s v="EQUIPMENT 4 YEARS"/>
    <s v="PC FOR OFFICE"/>
    <s v="CINEMA"/>
    <x v="8"/>
    <n v="2"/>
    <s v="Unit"/>
    <n v="17000000"/>
    <n v="34000000"/>
  </r>
  <r>
    <s v="CAPEX"/>
    <n v="121010005"/>
    <s v="EQP 4Y"/>
    <s v="EQUIPMENT 4 YEARS"/>
    <s v="POS WEARNESS FULL SET"/>
    <s v="CINEMA"/>
    <x v="8"/>
    <n v="1"/>
    <s v="Unit"/>
    <n v="25000000"/>
    <n v="25000000"/>
  </r>
  <r>
    <s v="CAPEX"/>
    <n v="121010005"/>
    <s v="EQP 4Y"/>
    <s v="EQUIPMENT 4 YEARS"/>
    <s v="BATERAI UPS"/>
    <s v="CINEMA"/>
    <x v="9"/>
    <n v="1"/>
    <s v="Lot"/>
    <n v="150000000"/>
    <n v="150000000"/>
  </r>
  <r>
    <s v="CAPEX"/>
    <n v="121010005"/>
    <s v="EQP 4Y"/>
    <s v="EQUIPMENT 4 YEARS"/>
    <s v="MONITOR SIGNAGE 55 INCH"/>
    <s v="CINEMA"/>
    <x v="9"/>
    <n v="2"/>
    <s v="Unit"/>
    <n v="22500000"/>
    <n v="45000000"/>
  </r>
  <r>
    <s v="CAPEX"/>
    <n v="121010005"/>
    <s v="EQP 4Y"/>
    <s v="EQUIPMENT 4 YEARS"/>
    <s v="PC FOR OFFICE"/>
    <s v="CINEMA"/>
    <x v="9"/>
    <n v="2"/>
    <s v="Unit"/>
    <n v="17000000"/>
    <n v="34000000"/>
  </r>
  <r>
    <s v="CAPEX"/>
    <n v="121010005"/>
    <s v="EQP 4Y"/>
    <s v="EQUIPMENT 4 YEARS"/>
    <s v="POS WEARNESS FULL SET"/>
    <s v="CINEMA"/>
    <x v="9"/>
    <n v="2"/>
    <s v="Unit"/>
    <n v="25000000"/>
    <n v="50000000"/>
  </r>
  <r>
    <s v="CAPEX"/>
    <n v="121010005"/>
    <s v="EQP 4Y"/>
    <s v="EQUIPMENT 4 YEARS"/>
    <s v="BATERAI UPS"/>
    <s v="CINEMA"/>
    <x v="10"/>
    <n v="1"/>
    <s v="Lot"/>
    <n v="150000000"/>
    <n v="150000000"/>
  </r>
  <r>
    <s v="CAPEX"/>
    <n v="121010005"/>
    <s v="EQP 4Y"/>
    <s v="EQUIPMENT 4 YEARS"/>
    <s v="CCTV"/>
    <s v="CINEMA"/>
    <x v="10"/>
    <n v="1"/>
    <s v="Lot"/>
    <n v="20000000"/>
    <n v="20000000"/>
  </r>
  <r>
    <s v="CAPEX"/>
    <n v="121010005"/>
    <s v="EQP 4Y"/>
    <s v="EQUIPMENT 4 YEARS"/>
    <s v="MINI PC INTEL NUC 7 CORE I5"/>
    <s v="CINEMA"/>
    <x v="10"/>
    <n v="2"/>
    <s v="Unit"/>
    <n v="17000000"/>
    <n v="34000000"/>
  </r>
  <r>
    <s v="CAPEX"/>
    <n v="121010005"/>
    <s v="EQP 4Y"/>
    <s v="EQUIPMENT 4 YEARS"/>
    <s v="MONITOR SIGNAGE 43 INCH "/>
    <s v="CINEMA"/>
    <x v="10"/>
    <n v="1"/>
    <s v="Unit"/>
    <n v="17000000"/>
    <n v="17000000"/>
  </r>
  <r>
    <s v="CAPEX"/>
    <n v="121010005"/>
    <s v="EQP 4Y"/>
    <s v="EQUIPMENT 4 YEARS"/>
    <s v="MONITOR SIGNAGE 50 INCH"/>
    <s v="CINEMA"/>
    <x v="10"/>
    <n v="1"/>
    <s v="Unit"/>
    <n v="20000000"/>
    <n v="20000000"/>
  </r>
  <r>
    <s v="CAPEX"/>
    <n v="121010005"/>
    <s v="EQP 4Y"/>
    <s v="EQUIPMENT 4 YEARS"/>
    <s v="MONITOR SIGNAGE 55 INCH"/>
    <s v="CINEMA"/>
    <x v="10"/>
    <n v="1"/>
    <s v="Unit"/>
    <n v="22500000"/>
    <n v="22500000"/>
  </r>
  <r>
    <s v="CAPEX"/>
    <n v="121010005"/>
    <s v="EQP 4Y"/>
    <s v="EQUIPMENT 4 YEARS"/>
    <s v="VIDEOTRON"/>
    <s v="CINEMA"/>
    <x v="10"/>
    <n v="1"/>
    <s v="Lot"/>
    <n v="250000000"/>
    <n v="250000000"/>
  </r>
  <r>
    <s v="CAPEX"/>
    <n v="121010005"/>
    <s v="EQP 4Y"/>
    <s v="EQUIPMENT 4 YEARS"/>
    <s v="PC FOR OFFICE"/>
    <s v="CINEMA"/>
    <x v="10"/>
    <n v="1"/>
    <s v="Unit"/>
    <n v="17000000"/>
    <n v="17000000"/>
  </r>
  <r>
    <s v="CAPEX"/>
    <n v="121010005"/>
    <s v="EQP 4Y"/>
    <s v="EQUIPMENT 4 YEARS"/>
    <s v="POS WEARNESS FULL SET"/>
    <s v="CINEMA"/>
    <x v="10"/>
    <n v="2"/>
    <s v="Unit"/>
    <n v="25000000"/>
    <n v="50000000"/>
  </r>
  <r>
    <s v="CAPEX"/>
    <n v="121010005"/>
    <s v="EQP 4Y"/>
    <s v="EQUIPMENT 4 YEARS"/>
    <s v="BATERAI UPS"/>
    <s v="CINEMA"/>
    <x v="11"/>
    <n v="1"/>
    <s v="Lot"/>
    <n v="150000000"/>
    <n v="150000000"/>
  </r>
  <r>
    <s v="CAPEX"/>
    <n v="121010005"/>
    <s v="EQP 4Y"/>
    <s v="EQUIPMENT 4 YEARS"/>
    <s v="CCTV"/>
    <s v="CINEMA"/>
    <x v="11"/>
    <n v="1"/>
    <s v="Lot"/>
    <n v="70000000"/>
    <n v="70000000"/>
  </r>
  <r>
    <s v="CAPEX"/>
    <n v="121010005"/>
    <s v="EQP 4Y"/>
    <s v="EQUIPMENT 4 YEARS"/>
    <s v="MONITOR SIGNAGE 55 INCH"/>
    <s v="CINEMA"/>
    <x v="11"/>
    <n v="2"/>
    <s v="Unit"/>
    <n v="22500000"/>
    <n v="45000000"/>
  </r>
  <r>
    <s v="CAPEX"/>
    <n v="121010005"/>
    <s v="EQP 4Y"/>
    <s v="EQUIPMENT 4 YEARS"/>
    <s v="PC FOR OFFICE"/>
    <s v="CINEMA"/>
    <x v="11"/>
    <n v="1"/>
    <s v="Unit"/>
    <n v="17000000"/>
    <n v="17000000"/>
  </r>
  <r>
    <s v="CAPEX"/>
    <n v="121010005"/>
    <s v="EQP 4Y"/>
    <s v="EQUIPMENT 4 YEARS"/>
    <s v="POS WEARNESS FULL SET"/>
    <s v="CINEMA"/>
    <x v="11"/>
    <n v="2"/>
    <s v="Unit"/>
    <n v="25000000"/>
    <n v="50000000"/>
  </r>
  <r>
    <s v="CAPEX"/>
    <n v="121010005"/>
    <s v="EQP 4Y"/>
    <s v="EQUIPMENT 4 YEARS"/>
    <s v="DEVELOPMENT SOFTWARE APPS &amp; WEB FLIX CINEMA"/>
    <s v="CINEMA"/>
    <x v="12"/>
    <n v="1"/>
    <s v="Year"/>
    <n v="1000000000"/>
    <n v="1000000000"/>
  </r>
  <r>
    <s v="CAPEX"/>
    <n v="121010005"/>
    <s v="EQP 4Y"/>
    <s v="EQUIPMENT 4 YEARS"/>
    <s v="Laptop : i5 MPP 2025"/>
    <s v="CINEMA"/>
    <x v="12"/>
    <n v="2"/>
    <s v="Unit"/>
    <n v="10000000"/>
    <n v="20000000"/>
  </r>
  <r>
    <s v="CAPEX"/>
    <n v="121010005"/>
    <s v="EQP 4Y"/>
    <s v="EQUIPMENT 4 YEARS"/>
    <s v="Laptop : i5"/>
    <s v="MALL"/>
    <x v="13"/>
    <n v="14"/>
    <s v="Unit"/>
    <n v="10000000"/>
    <n v="140000000"/>
  </r>
  <r>
    <s v="CAPEX"/>
    <n v="121010005"/>
    <s v="EQP 4Y"/>
    <s v="EQUIPMENT 4 YEARS"/>
    <s v="BATERAI UPS"/>
    <s v="MALL"/>
    <x v="13"/>
    <n v="1"/>
    <s v="Lot"/>
    <n v="50000000"/>
    <n v="50000000"/>
  </r>
  <r>
    <s v="CAPEX"/>
    <n v="121010005"/>
    <s v="EQP 4Y"/>
    <s v="EQUIPMENT 4 YEARS"/>
    <s v="CORE SWITCH ARUBA"/>
    <s v="MALL"/>
    <x v="13"/>
    <n v="1"/>
    <s v="Unit"/>
    <n v="175000000"/>
    <n v="175000000"/>
  </r>
  <r>
    <s v="CAPEX"/>
    <n v="121010005"/>
    <s v="EQP 4Y"/>
    <s v="EQUIPMENT 4 YEARS"/>
    <s v="DISTRIBUTION SWITCH ARUBA"/>
    <s v="MALL"/>
    <x v="13"/>
    <n v="3"/>
    <s v="Unit"/>
    <n v="50000000"/>
    <n v="150000000"/>
  </r>
  <r>
    <s v="CAPEX"/>
    <n v="121010005"/>
    <s v="EQP 4Y"/>
    <s v="EQUIPMENT 4 YEARS"/>
    <s v="ACCESS POINT ARUBA"/>
    <s v="MALL"/>
    <x v="13"/>
    <n v="6"/>
    <s v="Unit"/>
    <n v="15000000"/>
    <n v="90000000"/>
  </r>
  <r>
    <s v="CAPEX"/>
    <n v="121010005"/>
    <s v="EQP 4Y"/>
    <s v="EQUIPMENT 4 YEARS"/>
    <s v="CCTV"/>
    <s v="MALL"/>
    <x v="13"/>
    <n v="1"/>
    <s v="Lot"/>
    <n v="360000000"/>
    <n v="360000000"/>
  </r>
  <r>
    <s v="CAPEX"/>
    <n v="121010005"/>
    <s v="EQP 4Y"/>
    <s v="EQUIPMENT 4 YEARS"/>
    <s v="Laptop : i7 , VGA"/>
    <s v="MALL"/>
    <x v="13"/>
    <n v="2"/>
    <s v="Unit"/>
    <n v="26300000"/>
    <n v="52600000"/>
  </r>
  <r>
    <s v="CAPEX"/>
    <n v="121010005"/>
    <s v="EQP 4Y"/>
    <s v="EQUIPMENT 4 YEARS"/>
    <s v="Laptop : i5"/>
    <s v="MALL"/>
    <x v="14"/>
    <n v="19"/>
    <s v="Unit"/>
    <n v="10000000"/>
    <n v="190000000"/>
  </r>
  <r>
    <s v="CAPEX"/>
    <n v="121010005"/>
    <s v="EQP 4Y"/>
    <s v="EQUIPMENT 4 YEARS"/>
    <s v="Laptop : i5 MPP 2025"/>
    <s v="MALL"/>
    <x v="14"/>
    <n v="2"/>
    <s v="Unit"/>
    <n v="10000000"/>
    <n v="20000000"/>
  </r>
  <r>
    <s v="CAPEX"/>
    <n v="121010005"/>
    <s v="EQP 4Y"/>
    <s v="EQUIPMENT 4 YEARS"/>
    <s v="CORE SWITCH ARUBA"/>
    <s v="MALL"/>
    <x v="14"/>
    <n v="1"/>
    <s v="Unit"/>
    <n v="175000000"/>
    <n v="175000000"/>
  </r>
  <r>
    <s v="CAPEX"/>
    <n v="121010005"/>
    <s v="EQP 4Y"/>
    <s v="EQUIPMENT 4 YEARS"/>
    <s v="DISTRIBUTION SWITCH ARUBA"/>
    <s v="MALL"/>
    <x v="14"/>
    <n v="4"/>
    <s v="Unit"/>
    <n v="50000000"/>
    <n v="200000000"/>
  </r>
  <r>
    <s v="CAPEX"/>
    <n v="121010005"/>
    <s v="EQP 4Y"/>
    <s v="EQUIPMENT 4 YEARS"/>
    <s v="ACCESS POINT ARUBA"/>
    <s v="MALL"/>
    <x v="14"/>
    <n v="6"/>
    <s v="Unit"/>
    <n v="15000000"/>
    <n v="90000000"/>
  </r>
  <r>
    <s v="CAPEX"/>
    <n v="121010005"/>
    <s v="EQP 4Y"/>
    <s v="EQUIPMENT 4 YEARS"/>
    <s v="BATERAI UPS"/>
    <s v="MALL"/>
    <x v="14"/>
    <n v="1"/>
    <s v="Lot"/>
    <n v="50000000"/>
    <n v="50000000"/>
  </r>
  <r>
    <s v="CAPEX"/>
    <n v="121010005"/>
    <s v="EQP 4Y"/>
    <s v="EQUIPMENT 4 YEARS"/>
    <s v="CCTV"/>
    <s v="MALL"/>
    <x v="14"/>
    <n v="1"/>
    <s v="Lot"/>
    <n v="50000000"/>
    <n v="50000000"/>
  </r>
  <r>
    <s v="CAPEX"/>
    <n v="121010005"/>
    <s v="EQP 4Y"/>
    <s v="EQUIPMENT 4 YEARS"/>
    <s v="Printer ID Card"/>
    <s v="MALL"/>
    <x v="14"/>
    <n v="1"/>
    <s v="Unit"/>
    <n v="24500000"/>
    <n v="24500000"/>
  </r>
  <r>
    <s v="CAPEX"/>
    <n v="121010005"/>
    <s v="EQP 4Y"/>
    <s v="EQUIPMENT 4 YEARS"/>
    <s v="Printer Sticker"/>
    <s v="MALL"/>
    <x v="14"/>
    <n v="1"/>
    <s v="Unit"/>
    <n v="2800000"/>
    <n v="2800000"/>
  </r>
  <r>
    <s v="CAPEX"/>
    <n v="121010005"/>
    <s v="EQP 4Y"/>
    <s v="EQUIPMENT 4 YEARS"/>
    <s v="Laptop : i7, VGA  MPP 2025 MULTIMEDIA"/>
    <s v="MALL"/>
    <x v="14"/>
    <n v="1"/>
    <s v="Unit"/>
    <n v="26300000"/>
    <n v="26300000"/>
  </r>
  <r>
    <s v="CAPEX"/>
    <n v="121010005"/>
    <s v="EQP 4Y"/>
    <s v="EQUIPMENT 4 YEARS"/>
    <s v="Laptop : i5"/>
    <s v="MALL"/>
    <x v="15"/>
    <n v="19"/>
    <s v="Unit"/>
    <n v="10000000"/>
    <n v="190000000"/>
  </r>
  <r>
    <s v="CAPEX"/>
    <n v="121010005"/>
    <s v="EQP 4Y"/>
    <s v="EQUIPMENT 4 YEARS"/>
    <s v="Laptop : i5 MPP 2025"/>
    <s v="MALL"/>
    <x v="15"/>
    <n v="1"/>
    <s v="Unit"/>
    <n v="10000000"/>
    <n v="10000000"/>
  </r>
  <r>
    <s v="CAPEX"/>
    <n v="121010005"/>
    <s v="EQP 4Y"/>
    <s v="EQUIPMENT 4 YEARS"/>
    <s v="Laptop : i7"/>
    <s v="MALL"/>
    <x v="15"/>
    <n v="2"/>
    <s v="Unit"/>
    <n v="13500000"/>
    <n v="27000000"/>
  </r>
  <r>
    <s v="CAPEX"/>
    <n v="121010005"/>
    <s v="EQP 4Y"/>
    <s v="EQUIPMENT 4 YEARS"/>
    <s v="FIREWALL SOPHOS"/>
    <s v="MALL"/>
    <x v="15"/>
    <n v="1"/>
    <s v="Lot"/>
    <n v="350000000"/>
    <n v="350000000"/>
  </r>
  <r>
    <s v="CAPEX"/>
    <n v="121010005"/>
    <s v="EQP 4Y"/>
    <s v="EQUIPMENT 4 YEARS"/>
    <s v="DISTRIBUTION SWITCH ARUBA"/>
    <s v="MALL"/>
    <x v="15"/>
    <n v="11"/>
    <s v="Unit"/>
    <n v="50000000"/>
    <n v="550000000"/>
  </r>
  <r>
    <s v="CAPEX"/>
    <n v="121010005"/>
    <s v="EQP 4Y"/>
    <s v="EQUIPMENT 4 YEARS"/>
    <s v="ACCESS POINT ARUBA"/>
    <s v="MALL"/>
    <x v="15"/>
    <n v="9"/>
    <s v="Unit"/>
    <n v="15000000"/>
    <n v="135000000"/>
  </r>
  <r>
    <s v="CAPEX"/>
    <n v="121010005"/>
    <s v="EQP 4Y"/>
    <s v="EQUIPMENT 4 YEARS"/>
    <s v="BATERAI UPS"/>
    <s v="MALL"/>
    <x v="15"/>
    <n v="1"/>
    <s v="Lot"/>
    <n v="50000000"/>
    <n v="50000000"/>
  </r>
  <r>
    <s v="CAPEX"/>
    <n v="121010005"/>
    <s v="EQP 4Y"/>
    <s v="EQUIPMENT 4 YEARS"/>
    <s v="CCTV"/>
    <s v="MALL"/>
    <x v="15"/>
    <n v="1"/>
    <s v="Lot"/>
    <n v="800000000"/>
    <n v="800000000"/>
  </r>
  <r>
    <s v="CAPEX"/>
    <n v="121010005"/>
    <s v="EQP 4Y"/>
    <s v="EQUIPMENT 4 YEARS"/>
    <s v="BACKBONE INFRASTRUKTUR CCTV MALL"/>
    <s v="MALL"/>
    <x v="15"/>
    <n v="1"/>
    <s v="Lot"/>
    <n v="1508571429"/>
    <n v="1508571429"/>
  </r>
  <r>
    <s v="CAPEX"/>
    <n v="121010005"/>
    <s v="EQP 4Y"/>
    <s v="EQUIPMENT 4 YEARS"/>
    <s v="AC Ruangan SERVER MOI"/>
    <s v="MALL"/>
    <x v="15"/>
    <n v="2"/>
    <s v="Unit"/>
    <n v="9000000"/>
    <n v="18000000"/>
  </r>
  <r>
    <s v="CAPEX"/>
    <n v="121010005"/>
    <s v="EQP 4Y"/>
    <s v="EQUIPMENT 4 YEARS"/>
    <s v="Projector"/>
    <s v="MALL"/>
    <x v="15"/>
    <n v="1"/>
    <s v="Unit"/>
    <n v="14650000"/>
    <n v="14650000"/>
  </r>
  <r>
    <s v="CAPEX"/>
    <n v="121010005"/>
    <s v="EQP 4Y"/>
    <s v="EQUIPMENT 4 YEARS"/>
    <s v="Printer ID Card"/>
    <s v="MALL"/>
    <x v="15"/>
    <n v="1"/>
    <s v="Unit"/>
    <n v="24500000"/>
    <n v="24500000"/>
  </r>
  <r>
    <s v="CAPEX"/>
    <n v="121010005"/>
    <s v="EQP 4Y"/>
    <s v="EQUIPMENT 4 YEARS"/>
    <s v="Laptop : i7, VGA  MPP 2025 MULTIMEDIA"/>
    <s v="MALL"/>
    <x v="15"/>
    <n v="2"/>
    <s v="Unit"/>
    <n v="26300000"/>
    <n v="52600000"/>
  </r>
  <r>
    <s v="CAPEX"/>
    <n v="121010005"/>
    <s v="EQP 4Y"/>
    <s v="EQUIPMENT 4 YEARS"/>
    <s v="CCTV"/>
    <s v="POM"/>
    <x v="16"/>
    <n v="1"/>
    <s v="Lot"/>
    <n v="500000000"/>
    <n v="500000000"/>
  </r>
  <r>
    <s v="CAPEX"/>
    <n v="121010005"/>
    <s v="EQP 4Y"/>
    <s v="EQUIPMENT 4 YEARS"/>
    <s v="Access Door"/>
    <s v="POM"/>
    <x v="16"/>
    <n v="1"/>
    <s v="Lot"/>
    <n v="50000000"/>
    <n v="50000000"/>
  </r>
  <r>
    <s v="CAPEX"/>
    <n v="121010005"/>
    <s v="EQP 4Y"/>
    <s v="EQUIPMENT 4 YEARS"/>
    <s v="Laptop : i5 MPP 2025"/>
    <s v="MALL"/>
    <x v="17"/>
    <n v="4"/>
    <s v="Unit"/>
    <n v="10000000"/>
    <n v="40000000"/>
  </r>
  <r>
    <s v="CAPEX"/>
    <n v="121010005"/>
    <s v="EQP 4Y"/>
    <s v="EQUIPMENT 4 YEARS"/>
    <s v="Laptop : i5"/>
    <s v="MALL"/>
    <x v="17"/>
    <n v="20"/>
    <s v="Unit"/>
    <n v="10000000"/>
    <n v="200000000"/>
  </r>
  <r>
    <s v="CAPEX"/>
    <n v="121010005"/>
    <s v="EQP 4Y"/>
    <s v="EQUIPMENT 4 YEARS"/>
    <s v="CORE SWITCH ARUBA"/>
    <s v="MALL"/>
    <x v="17"/>
    <n v="1"/>
    <s v="Unit"/>
    <n v="175000000"/>
    <n v="175000000"/>
  </r>
  <r>
    <s v="CAPEX"/>
    <n v="121010005"/>
    <s v="EQP 4Y"/>
    <s v="EQUIPMENT 4 YEARS"/>
    <s v="DISTRIBUTION SWITCH ARUBA"/>
    <s v="MALL"/>
    <x v="17"/>
    <n v="6"/>
    <s v="Unit"/>
    <n v="50000000"/>
    <n v="300000000"/>
  </r>
  <r>
    <s v="CAPEX"/>
    <n v="121010005"/>
    <s v="EQP 4Y"/>
    <s v="EQUIPMENT 4 YEARS"/>
    <s v="ACCESS POINT ARUBA"/>
    <s v="MALL"/>
    <x v="17"/>
    <n v="6"/>
    <s v="Unit"/>
    <n v="15000000"/>
    <n v="90000000"/>
  </r>
  <r>
    <s v="CAPEX"/>
    <n v="121010005"/>
    <s v="EQP 4Y"/>
    <s v="EQUIPMENT 4 YEARS"/>
    <s v="CCTV &amp; AI CCTV"/>
    <s v="MALL"/>
    <x v="17"/>
    <n v="1"/>
    <s v="Lot"/>
    <n v="550000000"/>
    <n v="550000000"/>
  </r>
  <r>
    <s v="CAPEX"/>
    <n v="121010005"/>
    <s v="EQP 4Y"/>
    <s v="EQUIPMENT 4 YEARS"/>
    <s v="BATERAI UPS"/>
    <s v="MALL"/>
    <x v="17"/>
    <n v="1"/>
    <s v="Lot"/>
    <n v="150000000"/>
    <n v="150000000"/>
  </r>
  <r>
    <s v="CAPEX"/>
    <n v="121010005"/>
    <s v="EQP 4Y"/>
    <s v="EQUIPMENT 4 YEARS"/>
    <s v="Printer A3"/>
    <s v="MALL"/>
    <x v="17"/>
    <n v="2"/>
    <s v="Unit"/>
    <n v="12200000"/>
    <n v="24400000"/>
  </r>
  <r>
    <s v="CAPEX"/>
    <n v="121010005"/>
    <s v="EQP 4Y"/>
    <s v="EQUIPMENT 4 YEARS"/>
    <s v="Laptop : i5 (PC/Laptop/TAB)"/>
    <s v="POM"/>
    <x v="18"/>
    <n v="12"/>
    <s v="Unit"/>
    <n v="10000000"/>
    <n v="120000000"/>
  </r>
  <r>
    <s v="CAPEX"/>
    <n v="121010005"/>
    <s v="EQP 4Y"/>
    <s v="EQUIPMENT 4 YEARS"/>
    <s v="CORE SWITCH ARUBA"/>
    <s v="POM"/>
    <x v="18"/>
    <n v="1"/>
    <s v="Unit"/>
    <n v="100000000"/>
    <n v="100000000"/>
  </r>
  <r>
    <s v="CAPEX"/>
    <n v="121010005"/>
    <s v="EQP 4Y"/>
    <s v="EQUIPMENT 4 YEARS"/>
    <s v="DISTRIBUTION SWITCH ARUBA"/>
    <s v="POM"/>
    <x v="18"/>
    <n v="4"/>
    <s v="Unit"/>
    <n v="50000000"/>
    <n v="200000000"/>
  </r>
  <r>
    <s v="CAPEX"/>
    <n v="121010005"/>
    <s v="EQP 4Y"/>
    <s v="EQUIPMENT 4 YEARS"/>
    <s v="ACCESS POINT ARUBA"/>
    <s v="POM"/>
    <x v="18"/>
    <n v="7"/>
    <s v="Unit"/>
    <n v="20000000"/>
    <n v="140000000"/>
  </r>
  <r>
    <s v="CAPEX"/>
    <n v="121010005"/>
    <s v="EQP 4Y"/>
    <s v="EQUIPMENT 4 YEARS"/>
    <s v="Laptop : i5 MPP 2025 (PC/Laptop/TAB)"/>
    <s v="POM"/>
    <x v="18"/>
    <n v="1"/>
    <s v="Unit"/>
    <n v="10000000"/>
    <n v="1000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
  <r>
    <s v="CAPEX"/>
    <n v="121010005"/>
    <s v="EQP 4Y"/>
    <s v="EQUIPMENT 4 YEARS"/>
    <x v="0"/>
    <x v="0"/>
    <x v="0"/>
    <n v="15"/>
    <s v="Unit"/>
    <n v="10000000"/>
    <n v="150000000"/>
    <n v="105000000"/>
    <n v="45000000"/>
    <m/>
    <m/>
    <m/>
    <m/>
    <s v="PR/ASH/0425/016"/>
    <s v="Pengadaan Laptop Quater 1 - ASHTA (5)"/>
    <s v="OPS"/>
    <s v="Degia"/>
    <s v="Chichil"/>
    <s v="v"/>
    <s v="t"/>
    <d v="2025-04-17T00:00:00"/>
    <d v="2025-04-28T00:00:00"/>
    <s v="CLOSED"/>
    <m/>
    <d v="2025-05-09T00:00:00"/>
    <s v="POP/ASH/0525/004 "/>
    <s v="ZYREXINDO MANDIRI BUANA TBK, PT"/>
    <s v="-"/>
    <m/>
    <m/>
    <m/>
    <m/>
    <m/>
    <m/>
  </r>
  <r>
    <s v="CAPEX"/>
    <n v="121010005"/>
    <s v="EQP 4Y"/>
    <s v="EQUIPMENT 4 YEARS"/>
    <x v="1"/>
    <x v="0"/>
    <x v="0"/>
    <n v="2"/>
    <s v="Unit"/>
    <n v="10000000"/>
    <n v="20000000"/>
    <m/>
    <m/>
    <m/>
    <m/>
    <m/>
    <m/>
    <e v="#N/A"/>
    <m/>
    <m/>
    <m/>
    <m/>
    <m/>
    <m/>
    <m/>
    <m/>
    <m/>
    <m/>
    <m/>
    <m/>
    <m/>
    <m/>
    <m/>
    <m/>
    <m/>
    <m/>
    <m/>
    <m/>
  </r>
  <r>
    <s v="CAPEX"/>
    <n v="121010005"/>
    <s v="EQP 4Y"/>
    <s v="EQUIPMENT 4 YEARS"/>
    <x v="2"/>
    <x v="0"/>
    <x v="0"/>
    <n v="2"/>
    <s v="Unit"/>
    <n v="26300000"/>
    <n v="52600000"/>
    <n v="27810000"/>
    <n v="24790000"/>
    <m/>
    <m/>
    <m/>
    <m/>
    <s v="PR/ASH/0425/016"/>
    <s v="Pengadaan Laptop Quater 1 - ASHTA (1)"/>
    <s v="OPS"/>
    <s v="Degia"/>
    <s v="Chichil"/>
    <s v="v"/>
    <s v="t"/>
    <d v="2025-04-17T00:00:00"/>
    <d v="2025-04-28T00:00:00"/>
    <s v="CLOSED"/>
    <m/>
    <d v="2025-05-09T00:00:00"/>
    <s v="POP/ASH/0525/004 "/>
    <s v="ZYREXINDO MANDIRI BUANA TBK, PT"/>
    <s v="-"/>
    <m/>
    <m/>
    <m/>
    <m/>
    <m/>
    <m/>
  </r>
  <r>
    <s v="CAPEX"/>
    <n v="121010005"/>
    <s v="EQP 4Y"/>
    <s v="EQUIPMENT 4 YEARS"/>
    <x v="3"/>
    <x v="0"/>
    <x v="0"/>
    <n v="1"/>
    <s v="Unit"/>
    <n v="175000000"/>
    <n v="175000000"/>
    <m/>
    <m/>
    <m/>
    <m/>
    <m/>
    <m/>
    <e v="#N/A"/>
    <m/>
    <m/>
    <m/>
    <m/>
    <m/>
    <m/>
    <m/>
    <m/>
    <m/>
    <m/>
    <m/>
    <m/>
    <m/>
    <m/>
    <m/>
    <m/>
    <m/>
    <m/>
    <m/>
    <m/>
  </r>
  <r>
    <s v="CAPEX"/>
    <n v="121010005"/>
    <s v="EQP 4Y"/>
    <s v="EQUIPMENT 4 YEARS"/>
    <x v="4"/>
    <x v="0"/>
    <x v="0"/>
    <n v="5"/>
    <s v="Unit"/>
    <n v="50000000"/>
    <n v="250000000"/>
    <m/>
    <m/>
    <m/>
    <m/>
    <m/>
    <m/>
    <e v="#N/A"/>
    <m/>
    <m/>
    <m/>
    <m/>
    <m/>
    <m/>
    <m/>
    <m/>
    <m/>
    <m/>
    <m/>
    <m/>
    <m/>
    <m/>
    <m/>
    <m/>
    <m/>
    <m/>
    <m/>
    <m/>
  </r>
  <r>
    <s v="CAPEX"/>
    <n v="121010005"/>
    <s v="EQP 4Y"/>
    <s v="EQUIPMENT 4 YEARS"/>
    <x v="5"/>
    <x v="0"/>
    <x v="0"/>
    <n v="5"/>
    <s v="Unit"/>
    <n v="15000000"/>
    <n v="75000000"/>
    <m/>
    <m/>
    <m/>
    <m/>
    <m/>
    <m/>
    <e v="#N/A"/>
    <m/>
    <m/>
    <m/>
    <m/>
    <m/>
    <m/>
    <m/>
    <m/>
    <m/>
    <m/>
    <m/>
    <m/>
    <m/>
    <m/>
    <m/>
    <m/>
    <m/>
    <m/>
    <m/>
    <m/>
  </r>
  <r>
    <s v="CAPEX"/>
    <n v="121010005"/>
    <s v="EQP 4Y"/>
    <s v="EQUIPMENT 4 YEARS"/>
    <x v="6"/>
    <x v="0"/>
    <x v="0"/>
    <n v="1"/>
    <s v="Lot"/>
    <n v="150000000"/>
    <n v="150000000"/>
    <m/>
    <m/>
    <m/>
    <m/>
    <m/>
    <m/>
    <e v="#N/A"/>
    <m/>
    <m/>
    <m/>
    <m/>
    <m/>
    <m/>
    <m/>
    <m/>
    <m/>
    <m/>
    <m/>
    <m/>
    <m/>
    <m/>
    <m/>
    <m/>
    <m/>
    <m/>
    <m/>
    <m/>
  </r>
  <r>
    <s v="CAPEX"/>
    <n v="121010005"/>
    <s v="EQP 4Y"/>
    <s v="EQUIPMENT 4 YEARS"/>
    <x v="7"/>
    <x v="0"/>
    <x v="0"/>
    <n v="1"/>
    <s v="Lot"/>
    <n v="99173554"/>
    <n v="99173554"/>
    <m/>
    <m/>
    <m/>
    <m/>
    <m/>
    <m/>
    <e v="#N/A"/>
    <m/>
    <m/>
    <m/>
    <m/>
    <m/>
    <m/>
    <m/>
    <m/>
    <m/>
    <m/>
    <m/>
    <m/>
    <m/>
    <m/>
    <m/>
    <m/>
    <m/>
    <m/>
    <m/>
    <m/>
  </r>
  <r>
    <s v="CAPEX"/>
    <n v="121010005"/>
    <s v="EQP 4Y"/>
    <s v="EQUIPMENT 4 YEARS"/>
    <x v="8"/>
    <x v="0"/>
    <x v="0"/>
    <n v="1"/>
    <s v="Lot"/>
    <n v="50000000"/>
    <n v="50000000"/>
    <m/>
    <m/>
    <m/>
    <m/>
    <m/>
    <m/>
    <e v="#N/A"/>
    <m/>
    <m/>
    <m/>
    <m/>
    <m/>
    <m/>
    <m/>
    <m/>
    <m/>
    <m/>
    <m/>
    <m/>
    <m/>
    <m/>
    <m/>
    <m/>
    <m/>
    <m/>
    <m/>
    <m/>
  </r>
  <r>
    <s v="CAPEX"/>
    <n v="121010005"/>
    <s v="EQP 4Y"/>
    <s v="EQUIPMENT 4 YEARS"/>
    <x v="9"/>
    <x v="0"/>
    <x v="0"/>
    <n v="1"/>
    <s v="Unit"/>
    <n v="12200000"/>
    <n v="12200000"/>
    <m/>
    <m/>
    <m/>
    <m/>
    <m/>
    <m/>
    <e v="#N/A"/>
    <m/>
    <m/>
    <m/>
    <m/>
    <m/>
    <m/>
    <m/>
    <m/>
    <m/>
    <m/>
    <m/>
    <m/>
    <m/>
    <m/>
    <m/>
    <m/>
    <m/>
    <m/>
    <m/>
    <m/>
  </r>
  <r>
    <s v="CAPEX"/>
    <n v="121010005"/>
    <s v="EQP 4Y"/>
    <s v="EQUIPMENT 4 YEARS"/>
    <x v="10"/>
    <x v="0"/>
    <x v="0"/>
    <n v="3"/>
    <s v="Unit"/>
    <n v="17500000"/>
    <n v="52500000"/>
    <m/>
    <m/>
    <m/>
    <m/>
    <m/>
    <m/>
    <e v="#N/A"/>
    <m/>
    <s v="OPS"/>
    <m/>
    <m/>
    <m/>
    <m/>
    <m/>
    <m/>
    <m/>
    <m/>
    <m/>
    <m/>
    <m/>
    <m/>
    <m/>
    <m/>
    <m/>
    <m/>
    <m/>
    <m/>
  </r>
  <r>
    <s v="CAPEX"/>
    <n v="121010005"/>
    <s v="EQP 4Y"/>
    <s v="EQUIPMENT 4 YEARS"/>
    <x v="0"/>
    <x v="1"/>
    <x v="1"/>
    <n v="34"/>
    <s v="Unit"/>
    <n v="10000000"/>
    <n v="340000000"/>
    <n v="268000000"/>
    <n v="72000000"/>
    <n v="0"/>
    <n v="72000000"/>
    <m/>
    <m/>
    <s v="PR/ASR/0425/011"/>
    <s v="Pengadaan Laptop Quarter 1 - ASRI Corp (8)"/>
    <s v="OPS"/>
    <s v="Degia"/>
    <s v="Chichil"/>
    <s v="v"/>
    <s v="t"/>
    <d v="2025-04-22T00:00:00"/>
    <d v="2025-04-28T00:00:00"/>
    <s v="CLOSED"/>
    <m/>
    <d v="2025-05-23T00:00:00"/>
    <s v="POP/ASR/0525/002"/>
    <s v="ZYREXINDO MANDIRI BUANA TBK, PT                                  "/>
    <s v="-"/>
    <m/>
    <m/>
    <m/>
    <m/>
    <m/>
    <m/>
  </r>
  <r>
    <s v="CAPEX"/>
    <n v="121010005"/>
    <s v="EQP 4Y"/>
    <s v="EQUIPMENT 4 YEARS"/>
    <x v="1"/>
    <x v="1"/>
    <x v="1"/>
    <n v="11"/>
    <s v="Unit"/>
    <n v="10000000"/>
    <n v="110000000"/>
    <m/>
    <m/>
    <m/>
    <m/>
    <m/>
    <m/>
    <m/>
    <m/>
    <s v="OPS"/>
    <m/>
    <m/>
    <m/>
    <m/>
    <m/>
    <m/>
    <m/>
    <m/>
    <m/>
    <m/>
    <m/>
    <m/>
    <m/>
    <m/>
    <m/>
    <m/>
    <m/>
    <m/>
  </r>
  <r>
    <s v="CAPEX"/>
    <n v="121010005"/>
    <s v="EQP 4Y"/>
    <s v="EQUIPMENT 4 YEARS"/>
    <x v="11"/>
    <x v="1"/>
    <x v="1"/>
    <n v="8"/>
    <s v="Unit"/>
    <n v="13500000"/>
    <n v="108000000"/>
    <n v="86500000"/>
    <n v="21500000"/>
    <n v="0"/>
    <n v="21500000"/>
    <m/>
    <m/>
    <s v="PR/ASR/0425/006"/>
    <s v="Laptop Untuk Project Improvement Director "/>
    <s v="OPS"/>
    <s v="Ariya"/>
    <s v="Chichil"/>
    <s v="v"/>
    <s v="t"/>
    <d v="2025-04-16T00:00:00"/>
    <d v="2025-04-17T00:00:00"/>
    <s v="CLOSED"/>
    <m/>
    <d v="2025-04-22T00:00:00"/>
    <s v="POP/ASR/0425/001"/>
    <s v="MITRA SATU SOLUSINDO, PT"/>
    <s v="-"/>
    <m/>
    <m/>
    <m/>
    <s v="Laptop Pro Improv Dir "/>
    <s v="DONE"/>
    <s v="CLOSED"/>
  </r>
  <r>
    <s v="CAPEX"/>
    <n v="121010005"/>
    <s v="EQP 4Y"/>
    <s v="EQUIPMENT 4 YEARS"/>
    <x v="2"/>
    <x v="1"/>
    <x v="1"/>
    <n v="1"/>
    <s v="Unit"/>
    <n v="26300000"/>
    <n v="26300000"/>
    <n v="1510000"/>
    <n v="24790000"/>
    <n v="0"/>
    <n v="24790000"/>
    <m/>
    <m/>
    <s v="PR/ASR/0425/011"/>
    <s v="Pengadaan Laptop Quarter 1 - ASRI Corp (1)"/>
    <s v="OPS"/>
    <s v="Degia"/>
    <s v="Chichil"/>
    <s v="v"/>
    <s v="t"/>
    <d v="2025-04-22T00:00:00"/>
    <d v="2025-04-28T00:00:00"/>
    <s v="CLOSED"/>
    <m/>
    <d v="2025-05-23T00:00:00"/>
    <s v="POP/ASR/0525/002"/>
    <s v="ZYREXINDO MANDIRI BUANA TBK, PT                                  "/>
    <s v="-"/>
    <m/>
    <m/>
    <m/>
    <m/>
    <m/>
    <m/>
  </r>
  <r>
    <s v="CAPEX"/>
    <n v="121010005"/>
    <s v="EQP 4Y"/>
    <s v="EQUIPMENT 4 YEARS"/>
    <x v="4"/>
    <x v="1"/>
    <x v="1"/>
    <n v="1"/>
    <s v="Unit"/>
    <n v="50000000"/>
    <n v="50000000"/>
    <m/>
    <m/>
    <m/>
    <m/>
    <m/>
    <m/>
    <e v="#N/A"/>
    <m/>
    <m/>
    <m/>
    <m/>
    <m/>
    <m/>
    <m/>
    <m/>
    <m/>
    <m/>
    <m/>
    <m/>
    <m/>
    <m/>
    <m/>
    <m/>
    <m/>
    <m/>
    <m/>
    <m/>
  </r>
  <r>
    <s v="CAPEX"/>
    <n v="121010005"/>
    <s v="EQP 4Y"/>
    <s v="EQUIPMENT 4 YEARS"/>
    <x v="5"/>
    <x v="1"/>
    <x v="1"/>
    <n v="7"/>
    <s v="Unit"/>
    <n v="15000000"/>
    <n v="105000000"/>
    <m/>
    <m/>
    <m/>
    <m/>
    <m/>
    <m/>
    <e v="#N/A"/>
    <m/>
    <m/>
    <m/>
    <m/>
    <m/>
    <m/>
    <m/>
    <m/>
    <m/>
    <m/>
    <m/>
    <m/>
    <m/>
    <m/>
    <m/>
    <m/>
    <m/>
    <m/>
    <m/>
    <m/>
  </r>
  <r>
    <s v="CAPEX"/>
    <n v="121010005"/>
    <s v="EQP 4Y"/>
    <s v="EQUIPMENT 4 YEARS"/>
    <x v="12"/>
    <x v="1"/>
    <x v="1"/>
    <n v="2"/>
    <s v="Unit"/>
    <n v="20000000"/>
    <n v="40000000"/>
    <m/>
    <m/>
    <m/>
    <m/>
    <m/>
    <m/>
    <e v="#N/A"/>
    <m/>
    <m/>
    <m/>
    <m/>
    <m/>
    <m/>
    <m/>
    <m/>
    <m/>
    <m/>
    <m/>
    <m/>
    <m/>
    <m/>
    <m/>
    <m/>
    <m/>
    <m/>
    <m/>
    <m/>
  </r>
  <r>
    <s v="CAPEX"/>
    <n v="121010005"/>
    <s v="EQP 4Y"/>
    <s v="EQUIPMENT 4 YEARS"/>
    <x v="13"/>
    <x v="1"/>
    <x v="1"/>
    <n v="4"/>
    <s v="Unit"/>
    <n v="5000000"/>
    <n v="20000000"/>
    <m/>
    <m/>
    <m/>
    <m/>
    <m/>
    <m/>
    <e v="#N/A"/>
    <m/>
    <m/>
    <m/>
    <m/>
    <m/>
    <m/>
    <m/>
    <m/>
    <m/>
    <m/>
    <m/>
    <m/>
    <m/>
    <m/>
    <m/>
    <m/>
    <m/>
    <m/>
    <m/>
    <m/>
  </r>
  <r>
    <s v="CAPEX"/>
    <n v="121010005"/>
    <s v="EQP 4Y"/>
    <s v="EQUIPMENT 4 YEARS"/>
    <x v="14"/>
    <x v="1"/>
    <x v="1"/>
    <n v="2"/>
    <s v="Unit"/>
    <n v="26300000"/>
    <n v="52600000"/>
    <m/>
    <m/>
    <m/>
    <m/>
    <m/>
    <m/>
    <m/>
    <m/>
    <s v="OPS"/>
    <m/>
    <m/>
    <m/>
    <m/>
    <m/>
    <m/>
    <m/>
    <m/>
    <m/>
    <m/>
    <m/>
    <m/>
    <m/>
    <m/>
    <m/>
    <m/>
    <m/>
    <m/>
  </r>
  <r>
    <s v="CAPEX"/>
    <n v="121010005"/>
    <s v="EQP 4Y"/>
    <s v="EQUIPMENT 4 YEARS"/>
    <x v="15"/>
    <x v="1"/>
    <x v="1"/>
    <n v="1"/>
    <s v="Year"/>
    <n v="44000000"/>
    <n v="44000000"/>
    <m/>
    <m/>
    <m/>
    <m/>
    <m/>
    <m/>
    <e v="#N/A"/>
    <m/>
    <m/>
    <m/>
    <m/>
    <m/>
    <m/>
    <m/>
    <m/>
    <m/>
    <m/>
    <m/>
    <m/>
    <m/>
    <m/>
    <m/>
    <m/>
    <m/>
    <m/>
    <m/>
    <m/>
  </r>
  <r>
    <s v="CAPEX"/>
    <n v="121010005"/>
    <s v="EQP 4Y"/>
    <s v="EQUIPMENT 4 YEARS"/>
    <x v="8"/>
    <x v="1"/>
    <x v="1"/>
    <n v="1"/>
    <s v="Lot"/>
    <n v="50000000"/>
    <n v="50000000"/>
    <m/>
    <m/>
    <m/>
    <m/>
    <m/>
    <m/>
    <e v="#N/A"/>
    <m/>
    <m/>
    <m/>
    <m/>
    <m/>
    <m/>
    <m/>
    <m/>
    <m/>
    <m/>
    <m/>
    <m/>
    <m/>
    <m/>
    <m/>
    <m/>
    <m/>
    <m/>
    <m/>
    <m/>
  </r>
  <r>
    <s v="CAPEX"/>
    <n v="121010005"/>
    <s v="EQP 4Y"/>
    <s v="EQUIPMENT 4 YEARS"/>
    <x v="16"/>
    <x v="1"/>
    <x v="1"/>
    <n v="1"/>
    <s v="Lot"/>
    <n v="600000000"/>
    <n v="600000000"/>
    <m/>
    <m/>
    <m/>
    <m/>
    <m/>
    <m/>
    <e v="#N/A"/>
    <m/>
    <m/>
    <m/>
    <m/>
    <m/>
    <m/>
    <m/>
    <m/>
    <m/>
    <m/>
    <m/>
    <m/>
    <m/>
    <m/>
    <m/>
    <m/>
    <m/>
    <m/>
    <m/>
    <m/>
  </r>
  <r>
    <s v="CAPEX"/>
    <n v="121010005"/>
    <s v="EQP 4Y"/>
    <s v="EQUIPMENT 4 YEARS"/>
    <x v="17"/>
    <x v="1"/>
    <x v="1"/>
    <n v="1"/>
    <s v="Lot"/>
    <n v="400000000"/>
    <n v="400000000"/>
    <m/>
    <m/>
    <m/>
    <m/>
    <m/>
    <m/>
    <e v="#N/A"/>
    <m/>
    <m/>
    <m/>
    <m/>
    <m/>
    <m/>
    <m/>
    <m/>
    <m/>
    <m/>
    <m/>
    <m/>
    <m/>
    <m/>
    <m/>
    <m/>
    <m/>
    <m/>
    <m/>
    <m/>
  </r>
  <r>
    <s v="CAPEX"/>
    <n v="121010005"/>
    <s v="EQP 4Y"/>
    <s v="EQUIPMENT 4 YEARS"/>
    <x v="9"/>
    <x v="1"/>
    <x v="1"/>
    <n v="2"/>
    <s v="Unit"/>
    <n v="12200000"/>
    <n v="24400000"/>
    <m/>
    <m/>
    <m/>
    <m/>
    <m/>
    <m/>
    <e v="#N/A"/>
    <m/>
    <m/>
    <m/>
    <m/>
    <m/>
    <m/>
    <m/>
    <m/>
    <m/>
    <m/>
    <m/>
    <m/>
    <m/>
    <m/>
    <m/>
    <m/>
    <m/>
    <m/>
    <m/>
    <m/>
  </r>
  <r>
    <s v="CAPEX"/>
    <n v="121010005"/>
    <s v="EQP 4Y"/>
    <s v="EQUIPMENT 4 YEARS"/>
    <x v="18"/>
    <x v="1"/>
    <x v="1"/>
    <n v="4"/>
    <s v="Unit"/>
    <n v="22000000"/>
    <n v="88000000"/>
    <m/>
    <m/>
    <m/>
    <m/>
    <m/>
    <m/>
    <e v="#N/A"/>
    <m/>
    <m/>
    <m/>
    <m/>
    <m/>
    <m/>
    <m/>
    <m/>
    <m/>
    <m/>
    <m/>
    <m/>
    <m/>
    <m/>
    <m/>
    <m/>
    <m/>
    <m/>
    <m/>
    <m/>
  </r>
  <r>
    <s v="CAPEX"/>
    <n v="121010005"/>
    <s v="EQP 4Y"/>
    <s v="EQUIPMENT 4 YEARS"/>
    <x v="10"/>
    <x v="1"/>
    <x v="1"/>
    <n v="3"/>
    <s v="Unit"/>
    <n v="17500000"/>
    <n v="52500000"/>
    <m/>
    <m/>
    <m/>
    <m/>
    <m/>
    <m/>
    <e v="#N/A"/>
    <m/>
    <s v="OPS"/>
    <m/>
    <m/>
    <m/>
    <m/>
    <m/>
    <m/>
    <m/>
    <m/>
    <m/>
    <m/>
    <m/>
    <m/>
    <m/>
    <m/>
    <m/>
    <m/>
    <m/>
    <m/>
  </r>
  <r>
    <s v="CAPEX"/>
    <n v="121010005"/>
    <s v="EQP 4Y"/>
    <s v="EQUIPMENT 4 YEARS"/>
    <x v="1"/>
    <x v="0"/>
    <x v="2"/>
    <n v="8"/>
    <s v="Unit"/>
    <n v="10000000"/>
    <n v="80000000"/>
    <m/>
    <m/>
    <m/>
    <m/>
    <m/>
    <m/>
    <s v="PR/ASR/0425/012"/>
    <s v="Pengadaan Laptop Quarter 1 - MALL HQ"/>
    <s v="OPS"/>
    <s v="Degia"/>
    <s v="Chichil"/>
    <s v="v"/>
    <s v="t"/>
    <d v="2025-04-22T00:00:00"/>
    <d v="2025-04-28T00:00:00"/>
    <s v="CLOSED"/>
    <m/>
    <d v="2025-05-08T00:00:00"/>
    <s v="POP/ASR/0525/001"/>
    <s v="ZYREXINDO MANDIRI BUANA TBK, PT                                  "/>
    <s v="-"/>
    <m/>
    <m/>
    <m/>
    <m/>
    <m/>
    <m/>
  </r>
  <r>
    <s v="CAPEX"/>
    <n v="121010005"/>
    <s v="EQP 4Y"/>
    <s v="EQUIPMENT 4 YEARS"/>
    <x v="1"/>
    <x v="0"/>
    <x v="2"/>
    <n v="4"/>
    <s v="Unit"/>
    <n v="10000000"/>
    <n v="40000000"/>
    <m/>
    <m/>
    <m/>
    <m/>
    <m/>
    <m/>
    <e v="#N/A"/>
    <m/>
    <s v="OPS"/>
    <m/>
    <m/>
    <m/>
    <m/>
    <m/>
    <m/>
    <m/>
    <m/>
    <m/>
    <m/>
    <m/>
    <m/>
    <m/>
    <m/>
    <m/>
    <m/>
    <m/>
    <m/>
  </r>
  <r>
    <s v="CAPEX"/>
    <n v="121010005"/>
    <s v="EQP 4Y"/>
    <s v="EQUIPMENT 4 YEARS"/>
    <x v="19"/>
    <x v="0"/>
    <x v="2"/>
    <n v="1"/>
    <s v="Lot"/>
    <n v="400000000"/>
    <n v="400000000"/>
    <m/>
    <m/>
    <m/>
    <m/>
    <m/>
    <m/>
    <e v="#N/A"/>
    <m/>
    <m/>
    <m/>
    <m/>
    <m/>
    <m/>
    <m/>
    <m/>
    <m/>
    <m/>
    <m/>
    <m/>
    <m/>
    <m/>
    <m/>
    <m/>
    <m/>
    <m/>
    <m/>
    <m/>
  </r>
  <r>
    <s v="CAPEX"/>
    <n v="121010005"/>
    <s v="EQP 4Y"/>
    <s v="EQUIPMENT 4 YEARS"/>
    <x v="14"/>
    <x v="0"/>
    <x v="2"/>
    <n v="3"/>
    <s v="Unit"/>
    <n v="26300000"/>
    <n v="78900000"/>
    <m/>
    <m/>
    <m/>
    <m/>
    <m/>
    <m/>
    <e v="#N/A"/>
    <m/>
    <s v="OPS"/>
    <m/>
    <m/>
    <m/>
    <m/>
    <m/>
    <m/>
    <m/>
    <m/>
    <m/>
    <m/>
    <m/>
    <m/>
    <m/>
    <m/>
    <m/>
    <m/>
    <m/>
    <m/>
  </r>
  <r>
    <s v="CAPEX"/>
    <n v="121010005"/>
    <s v="EQP 4Y"/>
    <s v="EQUIPMENT 4 YEARS"/>
    <x v="20"/>
    <x v="2"/>
    <x v="3"/>
    <n v="21"/>
    <s v="Unit"/>
    <n v="10000000"/>
    <n v="210000000"/>
    <m/>
    <m/>
    <m/>
    <m/>
    <m/>
    <m/>
    <e v="#N/A"/>
    <m/>
    <s v="OPS"/>
    <m/>
    <m/>
    <m/>
    <m/>
    <m/>
    <m/>
    <m/>
    <m/>
    <m/>
    <m/>
    <m/>
    <m/>
    <m/>
    <m/>
    <m/>
    <m/>
    <m/>
    <m/>
  </r>
  <r>
    <s v="CAPEX"/>
    <n v="121010005"/>
    <s v="EQP 4Y"/>
    <s v="EQUIPMENT 4 YEARS"/>
    <x v="20"/>
    <x v="2"/>
    <x v="4"/>
    <n v="29"/>
    <s v="Unit"/>
    <n v="10000000"/>
    <n v="290000000"/>
    <m/>
    <m/>
    <m/>
    <m/>
    <m/>
    <m/>
    <e v="#N/A"/>
    <m/>
    <s v="OPS"/>
    <m/>
    <m/>
    <m/>
    <m/>
    <m/>
    <m/>
    <m/>
    <m/>
    <m/>
    <m/>
    <m/>
    <m/>
    <m/>
    <m/>
    <m/>
    <m/>
    <m/>
    <m/>
  </r>
  <r>
    <s v="CAPEX"/>
    <n v="121010005"/>
    <s v="EQP 4Y"/>
    <s v="EQUIPMENT 4 YEARS"/>
    <x v="20"/>
    <x v="2"/>
    <x v="5"/>
    <n v="20"/>
    <s v="Unit"/>
    <n v="10000000"/>
    <n v="200000000"/>
    <m/>
    <m/>
    <m/>
    <m/>
    <m/>
    <m/>
    <e v="#N/A"/>
    <m/>
    <s v="OPS"/>
    <m/>
    <m/>
    <m/>
    <m/>
    <m/>
    <m/>
    <m/>
    <m/>
    <m/>
    <m/>
    <m/>
    <m/>
    <m/>
    <m/>
    <m/>
    <m/>
    <m/>
    <m/>
  </r>
  <r>
    <s v="CAPEX"/>
    <n v="121010005"/>
    <s v="EQP 4Y"/>
    <s v="EQUIPMENT 4 YEARS"/>
    <x v="7"/>
    <x v="2"/>
    <x v="3"/>
    <n v="1"/>
    <s v="Unit"/>
    <n v="1000000000"/>
    <n v="1000000000"/>
    <m/>
    <m/>
    <m/>
    <m/>
    <m/>
    <m/>
    <e v="#N/A"/>
    <m/>
    <m/>
    <m/>
    <m/>
    <m/>
    <m/>
    <m/>
    <m/>
    <m/>
    <m/>
    <m/>
    <m/>
    <m/>
    <m/>
    <m/>
    <m/>
    <m/>
    <m/>
    <m/>
    <m/>
  </r>
  <r>
    <s v="CAPEX"/>
    <n v="121010005"/>
    <s v="EQP 4Y"/>
    <s v="EQUIPMENT 4 YEARS"/>
    <x v="21"/>
    <x v="2"/>
    <x v="4"/>
    <n v="1"/>
    <s v="Unit"/>
    <n v="378000000"/>
    <n v="378000000"/>
    <m/>
    <m/>
    <m/>
    <m/>
    <m/>
    <m/>
    <e v="#N/A"/>
    <m/>
    <m/>
    <m/>
    <m/>
    <m/>
    <m/>
    <m/>
    <m/>
    <m/>
    <m/>
    <m/>
    <m/>
    <m/>
    <m/>
    <m/>
    <m/>
    <m/>
    <m/>
    <m/>
    <m/>
  </r>
  <r>
    <s v="CAPEX"/>
    <n v="121010005"/>
    <s v="EQP 4Y"/>
    <s v="EQUIPMENT 4 YEARS"/>
    <x v="0"/>
    <x v="2"/>
    <x v="6"/>
    <n v="20"/>
    <s v="Unit"/>
    <n v="10000000"/>
    <n v="200000000"/>
    <m/>
    <m/>
    <m/>
    <m/>
    <m/>
    <m/>
    <e v="#N/A"/>
    <m/>
    <s v="OPS"/>
    <m/>
    <m/>
    <m/>
    <m/>
    <m/>
    <m/>
    <m/>
    <m/>
    <m/>
    <m/>
    <m/>
    <m/>
    <m/>
    <m/>
    <m/>
    <m/>
    <m/>
    <m/>
  </r>
  <r>
    <s v="CAPEX"/>
    <n v="121010005"/>
    <s v="EQP 4Y"/>
    <s v="EQUIPMENT 4 YEARS"/>
    <x v="22"/>
    <x v="2"/>
    <x v="4"/>
    <n v="1"/>
    <s v="Unit"/>
    <n v="1000000000"/>
    <n v="1000000000"/>
    <m/>
    <m/>
    <m/>
    <m/>
    <m/>
    <m/>
    <e v="#N/A"/>
    <m/>
    <m/>
    <m/>
    <m/>
    <m/>
    <m/>
    <m/>
    <m/>
    <m/>
    <m/>
    <m/>
    <m/>
    <m/>
    <m/>
    <m/>
    <m/>
    <m/>
    <m/>
    <m/>
    <m/>
  </r>
  <r>
    <s v="CAPEX"/>
    <n v="121010005"/>
    <s v="EQP 4Y"/>
    <s v="EQUIPMENT 4 YEARS"/>
    <x v="3"/>
    <x v="2"/>
    <x v="4"/>
    <n v="1"/>
    <s v="Unit"/>
    <n v="100000000"/>
    <n v="100000000"/>
    <m/>
    <m/>
    <m/>
    <m/>
    <m/>
    <m/>
    <e v="#N/A"/>
    <m/>
    <m/>
    <m/>
    <m/>
    <m/>
    <m/>
    <m/>
    <m/>
    <m/>
    <m/>
    <m/>
    <m/>
    <m/>
    <m/>
    <m/>
    <m/>
    <m/>
    <m/>
    <m/>
    <m/>
  </r>
  <r>
    <s v="CAPEX"/>
    <n v="121010005"/>
    <s v="EQP 4Y"/>
    <s v="EQUIPMENT 4 YEARS"/>
    <x v="23"/>
    <x v="2"/>
    <x v="4"/>
    <n v="5"/>
    <s v="Unit"/>
    <n v="20000000"/>
    <n v="100000000"/>
    <m/>
    <m/>
    <m/>
    <m/>
    <m/>
    <m/>
    <e v="#N/A"/>
    <m/>
    <m/>
    <m/>
    <m/>
    <m/>
    <m/>
    <m/>
    <m/>
    <m/>
    <m/>
    <m/>
    <m/>
    <m/>
    <m/>
    <m/>
    <m/>
    <m/>
    <m/>
    <m/>
    <m/>
  </r>
  <r>
    <s v="CAPEX"/>
    <n v="121010005"/>
    <s v="EQP 4Y"/>
    <s v="EQUIPMENT 4 YEARS"/>
    <x v="24"/>
    <x v="2"/>
    <x v="4"/>
    <n v="1"/>
    <s v="Unit"/>
    <n v="98000000"/>
    <n v="98000000"/>
    <m/>
    <m/>
    <m/>
    <m/>
    <m/>
    <m/>
    <e v="#N/A"/>
    <m/>
    <m/>
    <m/>
    <m/>
    <m/>
    <m/>
    <m/>
    <m/>
    <m/>
    <m/>
    <m/>
    <m/>
    <m/>
    <m/>
    <m/>
    <m/>
    <m/>
    <m/>
    <m/>
    <m/>
  </r>
  <r>
    <s v="CAPEX"/>
    <n v="121010005"/>
    <s v="EQP 4Y"/>
    <s v="EQUIPMENT 4 YEARS"/>
    <x v="14"/>
    <x v="2"/>
    <x v="3"/>
    <n v="1"/>
    <s v="Unit"/>
    <n v="34000000"/>
    <n v="34000000"/>
    <m/>
    <m/>
    <m/>
    <m/>
    <m/>
    <m/>
    <e v="#N/A"/>
    <m/>
    <s v="OPS"/>
    <m/>
    <m/>
    <m/>
    <m/>
    <m/>
    <m/>
    <m/>
    <m/>
    <m/>
    <m/>
    <m/>
    <m/>
    <m/>
    <m/>
    <m/>
    <m/>
    <m/>
    <m/>
  </r>
  <r>
    <s v="CAPEX"/>
    <n v="121010005"/>
    <s v="EQP 4Y"/>
    <s v="EQUIPMENT 4 YEARS"/>
    <x v="22"/>
    <x v="2"/>
    <x v="7"/>
    <n v="1"/>
    <s v="Lot"/>
    <n v="65000000"/>
    <n v="65000000"/>
    <m/>
    <m/>
    <m/>
    <m/>
    <m/>
    <m/>
    <e v="#N/A"/>
    <m/>
    <m/>
    <m/>
    <m/>
    <m/>
    <m/>
    <m/>
    <m/>
    <m/>
    <m/>
    <m/>
    <m/>
    <m/>
    <m/>
    <m/>
    <m/>
    <m/>
    <m/>
    <m/>
    <m/>
  </r>
  <r>
    <s v="CAPEX"/>
    <n v="121010005"/>
    <s v="EQP 4Y"/>
    <s v="EQUIPMENT 4 YEARS"/>
    <x v="1"/>
    <x v="2"/>
    <x v="7"/>
    <n v="5"/>
    <s v="Unit"/>
    <n v="10000000"/>
    <n v="50000000"/>
    <m/>
    <m/>
    <m/>
    <m/>
    <m/>
    <m/>
    <e v="#N/A"/>
    <m/>
    <s v="OPS"/>
    <m/>
    <m/>
    <m/>
    <m/>
    <m/>
    <m/>
    <m/>
    <m/>
    <m/>
    <m/>
    <m/>
    <m/>
    <m/>
    <m/>
    <m/>
    <m/>
    <m/>
    <m/>
  </r>
  <r>
    <s v="CAPEX"/>
    <n v="121010005"/>
    <s v="EQP 4Y"/>
    <s v="EQUIPMENT 4 YEARS"/>
    <x v="8"/>
    <x v="3"/>
    <x v="8"/>
    <n v="1"/>
    <s v="Lot"/>
    <n v="150000000"/>
    <n v="150000000"/>
    <m/>
    <m/>
    <m/>
    <m/>
    <m/>
    <m/>
    <e v="#N/A"/>
    <m/>
    <m/>
    <m/>
    <m/>
    <m/>
    <m/>
    <m/>
    <m/>
    <m/>
    <m/>
    <m/>
    <m/>
    <m/>
    <m/>
    <m/>
    <m/>
    <m/>
    <m/>
    <m/>
    <m/>
  </r>
  <r>
    <s v="CAPEX"/>
    <n v="121010005"/>
    <s v="EQP 4Y"/>
    <s v="EQUIPMENT 4 YEARS"/>
    <x v="22"/>
    <x v="3"/>
    <x v="8"/>
    <n v="1"/>
    <s v="Lot"/>
    <n v="10000000"/>
    <n v="10000000"/>
    <m/>
    <m/>
    <m/>
    <m/>
    <m/>
    <m/>
    <e v="#N/A"/>
    <m/>
    <m/>
    <m/>
    <m/>
    <m/>
    <m/>
    <m/>
    <m/>
    <m/>
    <m/>
    <m/>
    <m/>
    <m/>
    <m/>
    <m/>
    <m/>
    <m/>
    <m/>
    <m/>
    <m/>
  </r>
  <r>
    <s v="CAPEX"/>
    <n v="121010005"/>
    <s v="EQP 4Y"/>
    <s v="EQUIPMENT 4 YEARS"/>
    <x v="25"/>
    <x v="3"/>
    <x v="8"/>
    <n v="2"/>
    <s v="Unit"/>
    <n v="17000000"/>
    <n v="34000000"/>
    <m/>
    <m/>
    <m/>
    <m/>
    <m/>
    <m/>
    <e v="#N/A"/>
    <m/>
    <m/>
    <m/>
    <m/>
    <m/>
    <m/>
    <m/>
    <m/>
    <m/>
    <m/>
    <m/>
    <m/>
    <m/>
    <m/>
    <m/>
    <m/>
    <m/>
    <m/>
    <m/>
    <m/>
  </r>
  <r>
    <s v="CAPEX"/>
    <n v="121010005"/>
    <s v="EQP 4Y"/>
    <s v="EQUIPMENT 4 YEARS"/>
    <x v="26"/>
    <x v="3"/>
    <x v="8"/>
    <n v="1"/>
    <s v="Unit"/>
    <n v="20000000"/>
    <n v="20000000"/>
    <m/>
    <m/>
    <m/>
    <m/>
    <m/>
    <m/>
    <e v="#N/A"/>
    <m/>
    <m/>
    <m/>
    <m/>
    <m/>
    <m/>
    <m/>
    <m/>
    <m/>
    <m/>
    <m/>
    <m/>
    <m/>
    <m/>
    <m/>
    <m/>
    <m/>
    <m/>
    <m/>
    <m/>
  </r>
  <r>
    <s v="CAPEX"/>
    <n v="121010005"/>
    <s v="EQP 4Y"/>
    <s v="EQUIPMENT 4 YEARS"/>
    <x v="27"/>
    <x v="3"/>
    <x v="8"/>
    <n v="1"/>
    <s v="Unit"/>
    <n v="22500000"/>
    <n v="22500000"/>
    <m/>
    <m/>
    <m/>
    <m/>
    <m/>
    <m/>
    <e v="#N/A"/>
    <m/>
    <m/>
    <m/>
    <m/>
    <m/>
    <m/>
    <m/>
    <m/>
    <m/>
    <m/>
    <m/>
    <m/>
    <m/>
    <m/>
    <m/>
    <m/>
    <m/>
    <m/>
    <m/>
    <m/>
  </r>
  <r>
    <s v="CAPEX"/>
    <n v="121010005"/>
    <s v="EQP 4Y"/>
    <s v="EQUIPMENT 4 YEARS"/>
    <x v="28"/>
    <x v="3"/>
    <x v="8"/>
    <n v="2"/>
    <s v="Unit"/>
    <n v="17000000"/>
    <n v="34000000"/>
    <m/>
    <m/>
    <m/>
    <m/>
    <m/>
    <m/>
    <e v="#N/A"/>
    <m/>
    <m/>
    <m/>
    <m/>
    <m/>
    <m/>
    <m/>
    <m/>
    <m/>
    <m/>
    <m/>
    <m/>
    <m/>
    <m/>
    <m/>
    <m/>
    <m/>
    <m/>
    <m/>
    <m/>
  </r>
  <r>
    <s v="CAPEX"/>
    <n v="121010005"/>
    <s v="EQP 4Y"/>
    <s v="EQUIPMENT 4 YEARS"/>
    <x v="29"/>
    <x v="3"/>
    <x v="8"/>
    <n v="1"/>
    <s v="Unit"/>
    <n v="25000000"/>
    <n v="25000000"/>
    <m/>
    <m/>
    <m/>
    <m/>
    <m/>
    <m/>
    <e v="#N/A"/>
    <m/>
    <m/>
    <m/>
    <m/>
    <m/>
    <m/>
    <m/>
    <m/>
    <m/>
    <m/>
    <m/>
    <m/>
    <m/>
    <m/>
    <m/>
    <m/>
    <m/>
    <m/>
    <m/>
    <m/>
  </r>
  <r>
    <s v="CAPEX"/>
    <n v="121010005"/>
    <s v="EQP 4Y"/>
    <s v="EQUIPMENT 4 YEARS"/>
    <x v="8"/>
    <x v="3"/>
    <x v="9"/>
    <n v="1"/>
    <s v="Lot"/>
    <n v="150000000"/>
    <n v="150000000"/>
    <m/>
    <m/>
    <m/>
    <m/>
    <m/>
    <m/>
    <e v="#N/A"/>
    <m/>
    <m/>
    <m/>
    <m/>
    <m/>
    <m/>
    <m/>
    <m/>
    <m/>
    <m/>
    <m/>
    <m/>
    <m/>
    <m/>
    <m/>
    <m/>
    <m/>
    <m/>
    <m/>
    <m/>
  </r>
  <r>
    <s v="CAPEX"/>
    <n v="121010005"/>
    <s v="EQP 4Y"/>
    <s v="EQUIPMENT 4 YEARS"/>
    <x v="27"/>
    <x v="3"/>
    <x v="9"/>
    <n v="2"/>
    <s v="Unit"/>
    <n v="22500000"/>
    <n v="45000000"/>
    <m/>
    <m/>
    <m/>
    <m/>
    <m/>
    <m/>
    <e v="#N/A"/>
    <m/>
    <m/>
    <m/>
    <m/>
    <m/>
    <m/>
    <m/>
    <m/>
    <m/>
    <m/>
    <m/>
    <m/>
    <m/>
    <m/>
    <m/>
    <m/>
    <m/>
    <m/>
    <m/>
    <m/>
  </r>
  <r>
    <s v="CAPEX"/>
    <n v="121010005"/>
    <s v="EQP 4Y"/>
    <s v="EQUIPMENT 4 YEARS"/>
    <x v="28"/>
    <x v="3"/>
    <x v="9"/>
    <n v="2"/>
    <s v="Unit"/>
    <n v="17000000"/>
    <n v="34000000"/>
    <m/>
    <m/>
    <m/>
    <m/>
    <m/>
    <m/>
    <e v="#N/A"/>
    <m/>
    <m/>
    <m/>
    <m/>
    <m/>
    <m/>
    <m/>
    <m/>
    <m/>
    <m/>
    <m/>
    <m/>
    <m/>
    <m/>
    <m/>
    <m/>
    <m/>
    <m/>
    <m/>
    <m/>
  </r>
  <r>
    <s v="CAPEX"/>
    <n v="121010005"/>
    <s v="EQP 4Y"/>
    <s v="EQUIPMENT 4 YEARS"/>
    <x v="29"/>
    <x v="3"/>
    <x v="9"/>
    <n v="2"/>
    <s v="Unit"/>
    <n v="25000000"/>
    <n v="50000000"/>
    <m/>
    <m/>
    <m/>
    <m/>
    <m/>
    <m/>
    <e v="#N/A"/>
    <m/>
    <m/>
    <m/>
    <m/>
    <m/>
    <m/>
    <m/>
    <m/>
    <m/>
    <m/>
    <m/>
    <m/>
    <m/>
    <m/>
    <m/>
    <m/>
    <m/>
    <m/>
    <m/>
    <m/>
  </r>
  <r>
    <s v="CAPEX"/>
    <n v="121010005"/>
    <s v="EQP 4Y"/>
    <s v="EQUIPMENT 4 YEARS"/>
    <x v="8"/>
    <x v="3"/>
    <x v="10"/>
    <n v="1"/>
    <s v="Lot"/>
    <n v="150000000"/>
    <n v="150000000"/>
    <m/>
    <m/>
    <m/>
    <m/>
    <m/>
    <m/>
    <e v="#N/A"/>
    <m/>
    <m/>
    <m/>
    <m/>
    <m/>
    <m/>
    <m/>
    <m/>
    <m/>
    <m/>
    <m/>
    <m/>
    <m/>
    <m/>
    <m/>
    <m/>
    <m/>
    <m/>
    <m/>
    <m/>
  </r>
  <r>
    <s v="CAPEX"/>
    <n v="121010005"/>
    <s v="EQP 4Y"/>
    <s v="EQUIPMENT 4 YEARS"/>
    <x v="22"/>
    <x v="3"/>
    <x v="10"/>
    <n v="1"/>
    <s v="Lot"/>
    <n v="20000000"/>
    <n v="20000000"/>
    <m/>
    <m/>
    <m/>
    <m/>
    <m/>
    <m/>
    <e v="#N/A"/>
    <m/>
    <m/>
    <m/>
    <m/>
    <m/>
    <m/>
    <m/>
    <m/>
    <m/>
    <m/>
    <m/>
    <m/>
    <m/>
    <m/>
    <m/>
    <m/>
    <m/>
    <m/>
    <m/>
    <m/>
  </r>
  <r>
    <s v="CAPEX"/>
    <n v="121010005"/>
    <s v="EQP 4Y"/>
    <s v="EQUIPMENT 4 YEARS"/>
    <x v="25"/>
    <x v="3"/>
    <x v="10"/>
    <n v="2"/>
    <s v="Unit"/>
    <n v="17000000"/>
    <n v="34000000"/>
    <m/>
    <m/>
    <m/>
    <m/>
    <m/>
    <m/>
    <e v="#N/A"/>
    <m/>
    <m/>
    <m/>
    <m/>
    <m/>
    <m/>
    <m/>
    <m/>
    <m/>
    <m/>
    <m/>
    <m/>
    <m/>
    <m/>
    <m/>
    <m/>
    <m/>
    <m/>
    <m/>
    <m/>
  </r>
  <r>
    <s v="CAPEX"/>
    <n v="121010005"/>
    <s v="EQP 4Y"/>
    <s v="EQUIPMENT 4 YEARS"/>
    <x v="30"/>
    <x v="3"/>
    <x v="10"/>
    <n v="1"/>
    <s v="Unit"/>
    <n v="17000000"/>
    <n v="17000000"/>
    <m/>
    <m/>
    <m/>
    <m/>
    <m/>
    <m/>
    <e v="#N/A"/>
    <m/>
    <m/>
    <m/>
    <m/>
    <m/>
    <m/>
    <m/>
    <m/>
    <m/>
    <m/>
    <m/>
    <m/>
    <m/>
    <m/>
    <m/>
    <m/>
    <m/>
    <m/>
    <m/>
    <m/>
  </r>
  <r>
    <s v="CAPEX"/>
    <n v="121010005"/>
    <s v="EQP 4Y"/>
    <s v="EQUIPMENT 4 YEARS"/>
    <x v="31"/>
    <x v="3"/>
    <x v="10"/>
    <n v="1"/>
    <s v="Unit"/>
    <n v="20000000"/>
    <n v="20000000"/>
    <m/>
    <m/>
    <m/>
    <m/>
    <m/>
    <m/>
    <e v="#N/A"/>
    <m/>
    <m/>
    <m/>
    <m/>
    <m/>
    <m/>
    <m/>
    <m/>
    <m/>
    <m/>
    <m/>
    <m/>
    <m/>
    <m/>
    <m/>
    <m/>
    <m/>
    <m/>
    <m/>
    <m/>
  </r>
  <r>
    <s v="CAPEX"/>
    <n v="121010005"/>
    <s v="EQP 4Y"/>
    <s v="EQUIPMENT 4 YEARS"/>
    <x v="27"/>
    <x v="3"/>
    <x v="10"/>
    <n v="1"/>
    <s v="Unit"/>
    <n v="22500000"/>
    <n v="22500000"/>
    <m/>
    <m/>
    <m/>
    <m/>
    <m/>
    <m/>
    <e v="#N/A"/>
    <m/>
    <m/>
    <m/>
    <m/>
    <m/>
    <m/>
    <m/>
    <m/>
    <m/>
    <m/>
    <m/>
    <m/>
    <m/>
    <m/>
    <m/>
    <m/>
    <m/>
    <m/>
    <m/>
    <m/>
  </r>
  <r>
    <s v="CAPEX"/>
    <n v="121010005"/>
    <s v="EQP 4Y"/>
    <s v="EQUIPMENT 4 YEARS"/>
    <x v="32"/>
    <x v="3"/>
    <x v="10"/>
    <n v="1"/>
    <s v="Lot"/>
    <n v="250000000"/>
    <n v="250000000"/>
    <m/>
    <m/>
    <m/>
    <m/>
    <m/>
    <m/>
    <e v="#N/A"/>
    <m/>
    <m/>
    <m/>
    <m/>
    <m/>
    <m/>
    <m/>
    <m/>
    <m/>
    <m/>
    <m/>
    <m/>
    <m/>
    <m/>
    <m/>
    <m/>
    <m/>
    <m/>
    <m/>
    <m/>
  </r>
  <r>
    <s v="CAPEX"/>
    <n v="121010005"/>
    <s v="EQP 4Y"/>
    <s v="EQUIPMENT 4 YEARS"/>
    <x v="28"/>
    <x v="3"/>
    <x v="10"/>
    <n v="1"/>
    <s v="Unit"/>
    <n v="17000000"/>
    <n v="17000000"/>
    <m/>
    <m/>
    <m/>
    <m/>
    <m/>
    <m/>
    <e v="#N/A"/>
    <m/>
    <m/>
    <m/>
    <m/>
    <m/>
    <m/>
    <m/>
    <m/>
    <m/>
    <m/>
    <m/>
    <m/>
    <m/>
    <m/>
    <m/>
    <m/>
    <m/>
    <m/>
    <m/>
    <m/>
  </r>
  <r>
    <s v="CAPEX"/>
    <n v="121010005"/>
    <s v="EQP 4Y"/>
    <s v="EQUIPMENT 4 YEARS"/>
    <x v="29"/>
    <x v="3"/>
    <x v="10"/>
    <n v="2"/>
    <s v="Unit"/>
    <n v="25000000"/>
    <n v="50000000"/>
    <m/>
    <m/>
    <m/>
    <m/>
    <m/>
    <m/>
    <e v="#N/A"/>
    <m/>
    <m/>
    <m/>
    <m/>
    <m/>
    <m/>
    <m/>
    <m/>
    <m/>
    <m/>
    <m/>
    <m/>
    <m/>
    <m/>
    <m/>
    <m/>
    <m/>
    <m/>
    <m/>
    <m/>
  </r>
  <r>
    <s v="CAPEX"/>
    <n v="121010005"/>
    <s v="EQP 4Y"/>
    <s v="EQUIPMENT 4 YEARS"/>
    <x v="8"/>
    <x v="3"/>
    <x v="11"/>
    <n v="1"/>
    <s v="Lot"/>
    <n v="150000000"/>
    <n v="150000000"/>
    <m/>
    <m/>
    <m/>
    <m/>
    <m/>
    <m/>
    <e v="#N/A"/>
    <m/>
    <m/>
    <m/>
    <m/>
    <m/>
    <m/>
    <m/>
    <m/>
    <m/>
    <m/>
    <m/>
    <m/>
    <m/>
    <m/>
    <m/>
    <m/>
    <m/>
    <m/>
    <m/>
    <m/>
  </r>
  <r>
    <s v="CAPEX"/>
    <n v="121010005"/>
    <s v="EQP 4Y"/>
    <s v="EQUIPMENT 4 YEARS"/>
    <x v="22"/>
    <x v="3"/>
    <x v="11"/>
    <n v="1"/>
    <s v="Lot"/>
    <n v="70000000"/>
    <n v="70000000"/>
    <m/>
    <m/>
    <m/>
    <m/>
    <m/>
    <m/>
    <e v="#N/A"/>
    <m/>
    <m/>
    <m/>
    <m/>
    <m/>
    <m/>
    <m/>
    <m/>
    <m/>
    <m/>
    <m/>
    <m/>
    <m/>
    <m/>
    <m/>
    <m/>
    <m/>
    <m/>
    <m/>
    <m/>
  </r>
  <r>
    <s v="CAPEX"/>
    <n v="121010005"/>
    <s v="EQP 4Y"/>
    <s v="EQUIPMENT 4 YEARS"/>
    <x v="27"/>
    <x v="3"/>
    <x v="11"/>
    <n v="2"/>
    <s v="Unit"/>
    <n v="22500000"/>
    <n v="45000000"/>
    <m/>
    <m/>
    <m/>
    <m/>
    <m/>
    <m/>
    <e v="#N/A"/>
    <m/>
    <m/>
    <m/>
    <m/>
    <m/>
    <m/>
    <m/>
    <m/>
    <m/>
    <m/>
    <m/>
    <m/>
    <m/>
    <m/>
    <m/>
    <m/>
    <m/>
    <m/>
    <m/>
    <m/>
  </r>
  <r>
    <s v="CAPEX"/>
    <n v="121010005"/>
    <s v="EQP 4Y"/>
    <s v="EQUIPMENT 4 YEARS"/>
    <x v="28"/>
    <x v="3"/>
    <x v="11"/>
    <n v="1"/>
    <s v="Unit"/>
    <n v="17000000"/>
    <n v="17000000"/>
    <m/>
    <m/>
    <m/>
    <m/>
    <m/>
    <m/>
    <e v="#N/A"/>
    <m/>
    <m/>
    <m/>
    <m/>
    <m/>
    <m/>
    <m/>
    <m/>
    <m/>
    <m/>
    <m/>
    <m/>
    <m/>
    <m/>
    <m/>
    <m/>
    <m/>
    <m/>
    <m/>
    <m/>
  </r>
  <r>
    <s v="CAPEX"/>
    <n v="121010005"/>
    <s v="EQP 4Y"/>
    <s v="EQUIPMENT 4 YEARS"/>
    <x v="29"/>
    <x v="3"/>
    <x v="11"/>
    <n v="2"/>
    <s v="Unit"/>
    <n v="25000000"/>
    <n v="50000000"/>
    <m/>
    <m/>
    <m/>
    <m/>
    <m/>
    <m/>
    <e v="#N/A"/>
    <m/>
    <m/>
    <m/>
    <m/>
    <m/>
    <m/>
    <m/>
    <m/>
    <m/>
    <m/>
    <m/>
    <m/>
    <m/>
    <m/>
    <m/>
    <m/>
    <m/>
    <m/>
    <m/>
    <m/>
  </r>
  <r>
    <s v="CAPEX"/>
    <n v="121010005"/>
    <s v="EQP 4Y"/>
    <s v="EQUIPMENT 4 YEARS"/>
    <x v="33"/>
    <x v="3"/>
    <x v="12"/>
    <n v="1"/>
    <s v="Year"/>
    <n v="1000000000"/>
    <n v="1000000000"/>
    <m/>
    <m/>
    <m/>
    <m/>
    <m/>
    <m/>
    <e v="#N/A"/>
    <m/>
    <m/>
    <m/>
    <m/>
    <m/>
    <m/>
    <m/>
    <m/>
    <m/>
    <m/>
    <m/>
    <m/>
    <m/>
    <m/>
    <m/>
    <m/>
    <m/>
    <m/>
    <m/>
    <m/>
  </r>
  <r>
    <s v="CAPEX"/>
    <n v="121010005"/>
    <s v="EQP 4Y"/>
    <s v="EQUIPMENT 4 YEARS"/>
    <x v="1"/>
    <x v="3"/>
    <x v="12"/>
    <n v="2"/>
    <s v="Unit"/>
    <n v="10000000"/>
    <n v="20000000"/>
    <m/>
    <m/>
    <m/>
    <m/>
    <m/>
    <m/>
    <e v="#N/A"/>
    <m/>
    <s v="OPS"/>
    <m/>
    <m/>
    <m/>
    <m/>
    <m/>
    <m/>
    <m/>
    <m/>
    <m/>
    <m/>
    <m/>
    <m/>
    <m/>
    <m/>
    <m/>
    <m/>
    <m/>
    <m/>
  </r>
  <r>
    <s v="CAPEX"/>
    <n v="121010005"/>
    <s v="EQP 4Y"/>
    <s v="EQUIPMENT 4 YEARS"/>
    <x v="0"/>
    <x v="0"/>
    <x v="13"/>
    <n v="14"/>
    <s v="Unit"/>
    <n v="10000000"/>
    <n v="140000000"/>
    <n v="86000000"/>
    <n v="54000000"/>
    <m/>
    <m/>
    <m/>
    <m/>
    <s v="PRP/GGP/0525/007"/>
    <s v="Pengadaan Laptop Quarter 1 - GGP Revisi 1"/>
    <s v="OPS"/>
    <s v="Degia"/>
    <s v="Chichil"/>
    <s v="v"/>
    <s v="t"/>
    <d v="2025-05-21T00:00:00"/>
    <d v="2025-05-28T00:00:00"/>
    <s v="CLOSED"/>
    <m/>
    <d v="2025-06-16T00:00:00"/>
    <s v="POP/GGP/0625/009"/>
    <s v="ZYREXINDO MANDIRI BUANA TBK, PT"/>
    <m/>
    <m/>
    <m/>
    <m/>
    <m/>
    <m/>
    <m/>
  </r>
  <r>
    <s v="CAPEX"/>
    <n v="121010005"/>
    <s v="EQP 4Y"/>
    <s v="EQUIPMENT 4 YEARS"/>
    <x v="8"/>
    <x v="0"/>
    <x v="13"/>
    <n v="1"/>
    <s v="Lot"/>
    <n v="50000000"/>
    <n v="50000000"/>
    <m/>
    <m/>
    <m/>
    <m/>
    <m/>
    <m/>
    <e v="#N/A"/>
    <s v="Pengadaan Batrai UPS GGP"/>
    <s v="INF"/>
    <s v="Hardi"/>
    <s v="Fahmi"/>
    <s v="v"/>
    <s v="t"/>
    <d v="2025-01-09T00:00:00"/>
    <d v="2025-01-30T00:00:00"/>
    <s v="CLOSED"/>
    <m/>
    <d v="2025-02-26T00:00:00"/>
    <s v="POP/GGP/0225/028 "/>
    <s v="SUKSES BANGUN NUSANTARA, PT"/>
    <s v="-"/>
    <m/>
    <m/>
    <m/>
    <m/>
    <m/>
    <m/>
  </r>
  <r>
    <s v="CAPEX"/>
    <n v="121010005"/>
    <s v="EQP 4Y"/>
    <s v="EQUIPMENT 4 YEARS"/>
    <x v="3"/>
    <x v="0"/>
    <x v="13"/>
    <n v="1"/>
    <s v="Unit"/>
    <n v="175000000"/>
    <n v="175000000"/>
    <m/>
    <m/>
    <m/>
    <m/>
    <m/>
    <m/>
    <e v="#N/A"/>
    <m/>
    <m/>
    <m/>
    <m/>
    <m/>
    <m/>
    <m/>
    <m/>
    <m/>
    <m/>
    <m/>
    <m/>
    <m/>
    <m/>
    <m/>
    <m/>
    <m/>
    <m/>
    <m/>
    <m/>
  </r>
  <r>
    <s v="CAPEX"/>
    <n v="121010005"/>
    <s v="EQP 4Y"/>
    <s v="EQUIPMENT 4 YEARS"/>
    <x v="4"/>
    <x v="0"/>
    <x v="13"/>
    <n v="3"/>
    <s v="Unit"/>
    <n v="50000000"/>
    <n v="150000000"/>
    <m/>
    <m/>
    <m/>
    <m/>
    <m/>
    <m/>
    <e v="#N/A"/>
    <m/>
    <m/>
    <m/>
    <m/>
    <m/>
    <m/>
    <m/>
    <m/>
    <m/>
    <m/>
    <m/>
    <m/>
    <m/>
    <m/>
    <m/>
    <m/>
    <m/>
    <m/>
    <m/>
    <m/>
  </r>
  <r>
    <s v="CAPEX"/>
    <n v="121010005"/>
    <s v="EQP 4Y"/>
    <s v="EQUIPMENT 4 YEARS"/>
    <x v="5"/>
    <x v="0"/>
    <x v="13"/>
    <n v="6"/>
    <s v="Unit"/>
    <n v="15000000"/>
    <n v="90000000"/>
    <m/>
    <m/>
    <m/>
    <m/>
    <m/>
    <m/>
    <e v="#N/A"/>
    <m/>
    <m/>
    <m/>
    <m/>
    <m/>
    <m/>
    <m/>
    <m/>
    <m/>
    <m/>
    <m/>
    <m/>
    <m/>
    <m/>
    <m/>
    <m/>
    <m/>
    <m/>
    <m/>
    <m/>
  </r>
  <r>
    <s v="CAPEX"/>
    <n v="121010005"/>
    <s v="EQP 4Y"/>
    <s v="EQUIPMENT 4 YEARS"/>
    <x v="22"/>
    <x v="0"/>
    <x v="13"/>
    <n v="1"/>
    <s v="Lot"/>
    <n v="360000000"/>
    <n v="360000000"/>
    <m/>
    <m/>
    <m/>
    <m/>
    <m/>
    <m/>
    <e v="#N/A"/>
    <m/>
    <m/>
    <m/>
    <m/>
    <m/>
    <m/>
    <m/>
    <m/>
    <m/>
    <m/>
    <m/>
    <m/>
    <m/>
    <m/>
    <m/>
    <m/>
    <m/>
    <m/>
    <m/>
    <m/>
  </r>
  <r>
    <s v="CAPEX"/>
    <n v="121010005"/>
    <s v="EQP 4Y"/>
    <s v="EQUIPMENT 4 YEARS"/>
    <x v="2"/>
    <x v="0"/>
    <x v="13"/>
    <n v="2"/>
    <s v="Unit"/>
    <n v="26300000"/>
    <n v="52600000"/>
    <m/>
    <m/>
    <m/>
    <m/>
    <m/>
    <m/>
    <e v="#N/A"/>
    <m/>
    <s v="OPS"/>
    <m/>
    <m/>
    <m/>
    <m/>
    <m/>
    <m/>
    <m/>
    <m/>
    <m/>
    <m/>
    <m/>
    <m/>
    <m/>
    <m/>
    <m/>
    <m/>
    <m/>
    <m/>
  </r>
  <r>
    <s v="CAPEX"/>
    <n v="121010005"/>
    <s v="EQP 4Y"/>
    <s v="EQUIPMENT 4 YEARS"/>
    <x v="0"/>
    <x v="0"/>
    <x v="14"/>
    <n v="19"/>
    <s v="Unit"/>
    <n v="10000000"/>
    <n v="190000000"/>
    <n v="145000000"/>
    <n v="45000000"/>
    <m/>
    <m/>
    <m/>
    <m/>
    <s v="PR/HUB/0425/010"/>
    <s v="Pengadaan Laptop Quater 1 - HUBLIFE (5)"/>
    <s v="OPS"/>
    <s v="Degia"/>
    <s v="Chichil"/>
    <s v="v"/>
    <s v="t"/>
    <d v="2025-04-17T00:00:00"/>
    <d v="2025-04-28T00:00:00"/>
    <s v="CLOSED"/>
    <m/>
    <d v="2025-05-09T00:00:00"/>
    <s v="POP/HUB/0525/002 "/>
    <s v="ZYREXINDO MANDIRI BUANA TBK, PT"/>
    <s v="-"/>
    <m/>
    <m/>
    <m/>
    <m/>
    <m/>
    <m/>
  </r>
  <r>
    <s v="CAPEX"/>
    <n v="121010005"/>
    <s v="EQP 4Y"/>
    <s v="EQUIPMENT 4 YEARS"/>
    <x v="1"/>
    <x v="0"/>
    <x v="14"/>
    <n v="2"/>
    <s v="Unit"/>
    <n v="10000000"/>
    <n v="20000000"/>
    <m/>
    <m/>
    <m/>
    <m/>
    <m/>
    <m/>
    <e v="#N/A"/>
    <m/>
    <m/>
    <m/>
    <m/>
    <m/>
    <m/>
    <m/>
    <m/>
    <m/>
    <m/>
    <m/>
    <m/>
    <m/>
    <m/>
    <m/>
    <m/>
    <m/>
    <m/>
    <m/>
    <m/>
  </r>
  <r>
    <s v="CAPEX"/>
    <n v="121010005"/>
    <s v="EQP 4Y"/>
    <s v="EQUIPMENT 4 YEARS"/>
    <x v="3"/>
    <x v="0"/>
    <x v="14"/>
    <n v="1"/>
    <s v="Unit"/>
    <n v="175000000"/>
    <n v="175000000"/>
    <m/>
    <m/>
    <m/>
    <m/>
    <m/>
    <m/>
    <e v="#N/A"/>
    <m/>
    <m/>
    <m/>
    <m/>
    <m/>
    <m/>
    <m/>
    <m/>
    <m/>
    <m/>
    <m/>
    <m/>
    <m/>
    <m/>
    <m/>
    <m/>
    <m/>
    <m/>
    <m/>
    <m/>
  </r>
  <r>
    <s v="CAPEX"/>
    <n v="121010005"/>
    <s v="EQP 4Y"/>
    <s v="EQUIPMENT 4 YEARS"/>
    <x v="4"/>
    <x v="0"/>
    <x v="14"/>
    <n v="4"/>
    <s v="Unit"/>
    <n v="50000000"/>
    <n v="200000000"/>
    <m/>
    <m/>
    <m/>
    <m/>
    <m/>
    <m/>
    <e v="#N/A"/>
    <m/>
    <m/>
    <m/>
    <m/>
    <m/>
    <m/>
    <m/>
    <m/>
    <m/>
    <m/>
    <m/>
    <m/>
    <m/>
    <m/>
    <m/>
    <m/>
    <m/>
    <m/>
    <m/>
    <m/>
  </r>
  <r>
    <s v="CAPEX"/>
    <n v="121010005"/>
    <s v="EQP 4Y"/>
    <s v="EQUIPMENT 4 YEARS"/>
    <x v="5"/>
    <x v="0"/>
    <x v="14"/>
    <n v="6"/>
    <s v="Unit"/>
    <n v="15000000"/>
    <n v="90000000"/>
    <m/>
    <m/>
    <m/>
    <m/>
    <m/>
    <m/>
    <e v="#N/A"/>
    <m/>
    <m/>
    <m/>
    <m/>
    <m/>
    <m/>
    <m/>
    <m/>
    <m/>
    <m/>
    <m/>
    <m/>
    <m/>
    <m/>
    <m/>
    <m/>
    <m/>
    <m/>
    <m/>
    <m/>
  </r>
  <r>
    <s v="CAPEX"/>
    <n v="121010005"/>
    <s v="EQP 4Y"/>
    <s v="EQUIPMENT 4 YEARS"/>
    <x v="8"/>
    <x v="0"/>
    <x v="14"/>
    <n v="1"/>
    <s v="Lot"/>
    <n v="50000000"/>
    <n v="50000000"/>
    <m/>
    <m/>
    <m/>
    <m/>
    <m/>
    <m/>
    <e v="#N/A"/>
    <m/>
    <m/>
    <m/>
    <m/>
    <m/>
    <m/>
    <m/>
    <m/>
    <m/>
    <m/>
    <m/>
    <m/>
    <m/>
    <m/>
    <m/>
    <m/>
    <m/>
    <m/>
    <m/>
    <m/>
  </r>
  <r>
    <s v="CAPEX"/>
    <n v="121010005"/>
    <s v="EQP 4Y"/>
    <s v="EQUIPMENT 4 YEARS"/>
    <x v="22"/>
    <x v="0"/>
    <x v="14"/>
    <n v="1"/>
    <s v="Lot"/>
    <n v="50000000"/>
    <n v="50000000"/>
    <m/>
    <m/>
    <m/>
    <m/>
    <m/>
    <m/>
    <e v="#N/A"/>
    <m/>
    <m/>
    <m/>
    <m/>
    <m/>
    <m/>
    <m/>
    <m/>
    <m/>
    <m/>
    <m/>
    <m/>
    <m/>
    <m/>
    <m/>
    <m/>
    <m/>
    <m/>
    <m/>
    <m/>
  </r>
  <r>
    <s v="CAPEX"/>
    <n v="121010005"/>
    <s v="EQP 4Y"/>
    <s v="EQUIPMENT 4 YEARS"/>
    <x v="34"/>
    <x v="0"/>
    <x v="14"/>
    <n v="1"/>
    <s v="Unit"/>
    <n v="24500000"/>
    <n v="24500000"/>
    <m/>
    <m/>
    <m/>
    <m/>
    <m/>
    <m/>
    <e v="#N/A"/>
    <m/>
    <m/>
    <m/>
    <m/>
    <m/>
    <m/>
    <m/>
    <m/>
    <m/>
    <m/>
    <m/>
    <m/>
    <m/>
    <m/>
    <m/>
    <m/>
    <m/>
    <m/>
    <m/>
    <m/>
  </r>
  <r>
    <s v="CAPEX"/>
    <n v="121010005"/>
    <s v="EQP 4Y"/>
    <s v="EQUIPMENT 4 YEARS"/>
    <x v="35"/>
    <x v="0"/>
    <x v="14"/>
    <n v="1"/>
    <s v="Unit"/>
    <n v="2800000"/>
    <n v="2800000"/>
    <m/>
    <m/>
    <m/>
    <m/>
    <m/>
    <m/>
    <e v="#N/A"/>
    <m/>
    <m/>
    <m/>
    <m/>
    <m/>
    <m/>
    <m/>
    <m/>
    <m/>
    <m/>
    <m/>
    <m/>
    <m/>
    <m/>
    <m/>
    <m/>
    <m/>
    <m/>
    <m/>
    <m/>
  </r>
  <r>
    <s v="CAPEX"/>
    <n v="121010005"/>
    <s v="EQP 4Y"/>
    <s v="EQUIPMENT 4 YEARS"/>
    <x v="14"/>
    <x v="0"/>
    <x v="14"/>
    <n v="1"/>
    <s v="Unit"/>
    <n v="26300000"/>
    <n v="26300000"/>
    <m/>
    <m/>
    <m/>
    <m/>
    <m/>
    <m/>
    <e v="#N/A"/>
    <m/>
    <s v="OPS"/>
    <m/>
    <m/>
    <m/>
    <m/>
    <m/>
    <m/>
    <m/>
    <m/>
    <m/>
    <m/>
    <m/>
    <m/>
    <m/>
    <m/>
    <m/>
    <m/>
    <m/>
    <m/>
  </r>
  <r>
    <s v="CAPEX"/>
    <n v="121010005"/>
    <s v="EQP 4Y"/>
    <s v="EQUIPMENT 4 YEARS"/>
    <x v="0"/>
    <x v="0"/>
    <x v="15"/>
    <n v="19"/>
    <s v="Unit"/>
    <n v="10000000"/>
    <n v="190000000"/>
    <n v="145000000"/>
    <n v="45000000"/>
    <m/>
    <m/>
    <m/>
    <m/>
    <s v="PR/MOI/0425/014"/>
    <s v="Pengadaan Laptop Quater 1 - MOI (5)"/>
    <s v="OPS"/>
    <s v="Degia"/>
    <s v="Chichil"/>
    <s v="v"/>
    <s v="t"/>
    <d v="2025-04-17T00:00:00"/>
    <d v="2025-04-28T00:00:00"/>
    <s v="CLOSED"/>
    <m/>
    <d v="2025-05-09T00:00:00"/>
    <s v="POP/MOI/0525/010"/>
    <s v="ZYREXINDO MANDIRI BUANA TBK, PT                                  "/>
    <s v="-"/>
    <m/>
    <m/>
    <m/>
    <m/>
    <m/>
    <m/>
  </r>
  <r>
    <s v="CAPEX"/>
    <n v="121010005"/>
    <s v="EQP 4Y"/>
    <s v="EQUIPMENT 4 YEARS"/>
    <x v="1"/>
    <x v="0"/>
    <x v="15"/>
    <n v="1"/>
    <s v="Unit"/>
    <n v="10000000"/>
    <n v="10000000"/>
    <m/>
    <m/>
    <m/>
    <m/>
    <m/>
    <m/>
    <m/>
    <m/>
    <m/>
    <m/>
    <m/>
    <m/>
    <m/>
    <m/>
    <m/>
    <m/>
    <m/>
    <m/>
    <m/>
    <m/>
    <m/>
    <m/>
    <m/>
    <m/>
    <m/>
    <m/>
    <m/>
  </r>
  <r>
    <s v="CAPEX"/>
    <n v="121010005"/>
    <s v="EQP 4Y"/>
    <s v="EQUIPMENT 4 YEARS"/>
    <x v="11"/>
    <x v="0"/>
    <x v="15"/>
    <n v="2"/>
    <s v="Unit"/>
    <n v="13500000"/>
    <n v="27000000"/>
    <n v="15050000"/>
    <n v="11950000"/>
    <m/>
    <m/>
    <m/>
    <m/>
    <s v="PR/MOI/0425/014"/>
    <s v="Pengadaan Laptop Quater 1 - MOI (1)"/>
    <s v="OPS"/>
    <s v="Degia"/>
    <s v="Chichil"/>
    <s v="v"/>
    <s v="t"/>
    <d v="2025-04-17T00:00:00"/>
    <d v="2025-04-28T00:00:00"/>
    <s v="CLOSED"/>
    <m/>
    <d v="2025-05-09T00:00:00"/>
    <s v="POP/MOI/0525/010"/>
    <s v="ZYREXINDO MANDIRI BUANA TBK, PT                                  "/>
    <s v="-"/>
    <m/>
    <m/>
    <m/>
    <m/>
    <m/>
    <m/>
  </r>
  <r>
    <s v="CAPEX"/>
    <n v="121010005"/>
    <s v="EQP 4Y"/>
    <s v="EQUIPMENT 4 YEARS"/>
    <x v="36"/>
    <x v="0"/>
    <x v="15"/>
    <n v="1"/>
    <s v="Lot"/>
    <n v="350000000"/>
    <n v="350000000"/>
    <n v="28548200"/>
    <n v="321451800"/>
    <m/>
    <m/>
    <m/>
    <m/>
    <s v="PR/MOI/1124/017"/>
    <s v="Renewal License Dan Upgrade Sophos MOI 2024"/>
    <s v="INF"/>
    <s v="Albin"/>
    <s v="Chichil"/>
    <s v="v"/>
    <s v="v"/>
    <d v="2025-11-11T00:00:00"/>
    <d v="2025-11-13T00:00:00"/>
    <s v="CLOSED"/>
    <m/>
    <d v="2025-01-06T00:00:00"/>
    <s v="SPK/MOI/0125/0001"/>
    <s v="INTEGRASI SOLUSI PRIMA, PT                                       "/>
    <d v="2026-03-16T00:00:00"/>
    <m/>
    <m/>
    <m/>
    <m/>
    <m/>
    <m/>
  </r>
  <r>
    <s v="CAPEX"/>
    <n v="121010005"/>
    <s v="EQP 4Y"/>
    <s v="EQUIPMENT 4 YEARS"/>
    <x v="4"/>
    <x v="0"/>
    <x v="15"/>
    <n v="11"/>
    <s v="Unit"/>
    <n v="50000000"/>
    <n v="550000000"/>
    <m/>
    <m/>
    <m/>
    <m/>
    <m/>
    <m/>
    <e v="#N/A"/>
    <m/>
    <m/>
    <m/>
    <m/>
    <m/>
    <m/>
    <m/>
    <m/>
    <m/>
    <m/>
    <m/>
    <m/>
    <m/>
    <m/>
    <m/>
    <m/>
    <m/>
    <m/>
    <m/>
    <m/>
  </r>
  <r>
    <s v="CAPEX"/>
    <n v="121010005"/>
    <s v="EQP 4Y"/>
    <s v="EQUIPMENT 4 YEARS"/>
    <x v="5"/>
    <x v="0"/>
    <x v="15"/>
    <n v="9"/>
    <s v="Unit"/>
    <n v="15000000"/>
    <n v="135000000"/>
    <m/>
    <m/>
    <m/>
    <m/>
    <m/>
    <m/>
    <e v="#N/A"/>
    <m/>
    <m/>
    <m/>
    <m/>
    <m/>
    <m/>
    <m/>
    <m/>
    <m/>
    <m/>
    <m/>
    <m/>
    <m/>
    <m/>
    <m/>
    <m/>
    <m/>
    <m/>
    <m/>
    <m/>
  </r>
  <r>
    <s v="CAPEX"/>
    <n v="121010005"/>
    <s v="EQP 4Y"/>
    <s v="EQUIPMENT 4 YEARS"/>
    <x v="8"/>
    <x v="0"/>
    <x v="15"/>
    <n v="1"/>
    <s v="Lot"/>
    <n v="50000000"/>
    <n v="50000000"/>
    <m/>
    <m/>
    <m/>
    <m/>
    <m/>
    <m/>
    <e v="#N/A"/>
    <m/>
    <m/>
    <m/>
    <m/>
    <m/>
    <m/>
    <m/>
    <m/>
    <m/>
    <m/>
    <m/>
    <m/>
    <m/>
    <m/>
    <m/>
    <m/>
    <m/>
    <m/>
    <m/>
    <m/>
  </r>
  <r>
    <s v="CAPEX"/>
    <n v="121010005"/>
    <s v="EQP 4Y"/>
    <s v="EQUIPMENT 4 YEARS"/>
    <x v="22"/>
    <x v="0"/>
    <x v="15"/>
    <n v="1"/>
    <s v="Lot"/>
    <n v="800000000"/>
    <n v="800000000"/>
    <m/>
    <m/>
    <m/>
    <m/>
    <m/>
    <m/>
    <e v="#N/A"/>
    <m/>
    <m/>
    <m/>
    <m/>
    <m/>
    <m/>
    <m/>
    <m/>
    <m/>
    <m/>
    <m/>
    <m/>
    <m/>
    <m/>
    <m/>
    <m/>
    <m/>
    <m/>
    <m/>
    <m/>
  </r>
  <r>
    <s v="CAPEX"/>
    <n v="121010005"/>
    <s v="EQP 4Y"/>
    <s v="EQUIPMENT 4 YEARS"/>
    <x v="37"/>
    <x v="0"/>
    <x v="15"/>
    <n v="1"/>
    <s v="Lot"/>
    <n v="1508571429"/>
    <n v="1508571429"/>
    <m/>
    <m/>
    <m/>
    <m/>
    <m/>
    <m/>
    <e v="#N/A"/>
    <m/>
    <m/>
    <m/>
    <m/>
    <m/>
    <m/>
    <m/>
    <m/>
    <m/>
    <m/>
    <m/>
    <m/>
    <m/>
    <m/>
    <m/>
    <m/>
    <m/>
    <m/>
    <m/>
    <m/>
  </r>
  <r>
    <s v="CAPEX"/>
    <n v="121010005"/>
    <s v="EQP 4Y"/>
    <s v="EQUIPMENT 4 YEARS"/>
    <x v="38"/>
    <x v="0"/>
    <x v="15"/>
    <n v="2"/>
    <s v="Unit"/>
    <n v="9000000"/>
    <n v="18000000"/>
    <m/>
    <m/>
    <m/>
    <m/>
    <m/>
    <m/>
    <e v="#N/A"/>
    <s v="Pengadaan AC Pengganti Ruang Server MOI"/>
    <s v="INF"/>
    <s v="Hardi"/>
    <m/>
    <s v="v"/>
    <s v="t"/>
    <d v="2026-06-26T00:00:00"/>
    <m/>
    <m/>
    <m/>
    <m/>
    <m/>
    <m/>
    <m/>
    <m/>
    <m/>
    <m/>
    <m/>
    <m/>
    <m/>
  </r>
  <r>
    <s v="CAPEX"/>
    <n v="121010005"/>
    <s v="EQP 4Y"/>
    <s v="EQUIPMENT 4 YEARS"/>
    <x v="39"/>
    <x v="0"/>
    <x v="15"/>
    <n v="1"/>
    <s v="Unit"/>
    <n v="14650000"/>
    <n v="14650000"/>
    <m/>
    <m/>
    <m/>
    <m/>
    <m/>
    <m/>
    <e v="#N/A"/>
    <m/>
    <m/>
    <m/>
    <m/>
    <m/>
    <m/>
    <m/>
    <m/>
    <m/>
    <m/>
    <m/>
    <m/>
    <m/>
    <m/>
    <m/>
    <m/>
    <m/>
    <m/>
    <m/>
    <m/>
  </r>
  <r>
    <s v="CAPEX"/>
    <n v="121010005"/>
    <s v="EQP 4Y"/>
    <s v="EQUIPMENT 4 YEARS"/>
    <x v="34"/>
    <x v="0"/>
    <x v="15"/>
    <n v="1"/>
    <s v="Unit"/>
    <n v="24500000"/>
    <n v="24500000"/>
    <m/>
    <m/>
    <m/>
    <m/>
    <m/>
    <m/>
    <e v="#N/A"/>
    <m/>
    <m/>
    <m/>
    <m/>
    <m/>
    <m/>
    <m/>
    <m/>
    <m/>
    <m/>
    <m/>
    <m/>
    <m/>
    <m/>
    <m/>
    <m/>
    <m/>
    <m/>
    <m/>
    <m/>
  </r>
  <r>
    <s v="CAPEX"/>
    <n v="121010005"/>
    <s v="EQP 4Y"/>
    <s v="EQUIPMENT 4 YEARS"/>
    <x v="14"/>
    <x v="0"/>
    <x v="15"/>
    <n v="2"/>
    <s v="Unit"/>
    <n v="26300000"/>
    <n v="52600000"/>
    <m/>
    <m/>
    <m/>
    <m/>
    <m/>
    <m/>
    <e v="#N/A"/>
    <m/>
    <s v="OPS"/>
    <m/>
    <m/>
    <m/>
    <m/>
    <m/>
    <m/>
    <m/>
    <m/>
    <m/>
    <m/>
    <m/>
    <m/>
    <m/>
    <m/>
    <m/>
    <m/>
    <m/>
    <m/>
  </r>
  <r>
    <s v="CAPEX"/>
    <n v="121010005"/>
    <s v="EQP 4Y"/>
    <s v="EQUIPMENT 4 YEARS"/>
    <x v="22"/>
    <x v="2"/>
    <x v="16"/>
    <n v="1"/>
    <s v="Lot"/>
    <n v="500000000"/>
    <n v="500000000"/>
    <m/>
    <m/>
    <m/>
    <m/>
    <m/>
    <m/>
    <e v="#N/A"/>
    <m/>
    <m/>
    <m/>
    <m/>
    <m/>
    <m/>
    <m/>
    <m/>
    <m/>
    <m/>
    <m/>
    <m/>
    <m/>
    <m/>
    <m/>
    <m/>
    <m/>
    <m/>
    <m/>
    <m/>
  </r>
  <r>
    <s v="CAPEX"/>
    <n v="121010005"/>
    <s v="EQP 4Y"/>
    <s v="EQUIPMENT 4 YEARS"/>
    <x v="40"/>
    <x v="2"/>
    <x v="16"/>
    <n v="1"/>
    <s v="Lot"/>
    <n v="50000000"/>
    <n v="50000000"/>
    <m/>
    <m/>
    <m/>
    <m/>
    <m/>
    <m/>
    <e v="#N/A"/>
    <s v="Akses Door - Barang &amp; Jasa Pemasangan"/>
    <s v="OPS"/>
    <s v="Gagas"/>
    <s v="Putri"/>
    <s v="v"/>
    <s v="t"/>
    <d v="2025-05-07T00:00:00"/>
    <d v="2025-05-15T00:00:00"/>
    <s v="OPEN"/>
    <s v="Negosiasi"/>
    <m/>
    <m/>
    <m/>
    <m/>
    <m/>
    <m/>
    <m/>
    <m/>
    <m/>
    <m/>
  </r>
  <r>
    <s v="CAPEX"/>
    <n v="121010005"/>
    <s v="EQP 4Y"/>
    <s v="EQUIPMENT 4 YEARS"/>
    <x v="1"/>
    <x v="0"/>
    <x v="17"/>
    <n v="4"/>
    <s v="Unit"/>
    <n v="10000000"/>
    <n v="40000000"/>
    <m/>
    <m/>
    <m/>
    <m/>
    <m/>
    <m/>
    <e v="#N/A"/>
    <m/>
    <s v="OPS"/>
    <m/>
    <m/>
    <m/>
    <m/>
    <m/>
    <m/>
    <m/>
    <m/>
    <m/>
    <m/>
    <m/>
    <m/>
    <m/>
    <m/>
    <m/>
    <m/>
    <m/>
    <m/>
  </r>
  <r>
    <s v="CAPEX"/>
    <n v="121010005"/>
    <s v="EQP 4Y"/>
    <s v="EQUIPMENT 4 YEARS"/>
    <x v="0"/>
    <x v="0"/>
    <x v="17"/>
    <n v="20"/>
    <s v="Unit"/>
    <n v="10000000"/>
    <n v="200000000"/>
    <n v="155000000"/>
    <n v="45000000"/>
    <m/>
    <m/>
    <m/>
    <m/>
    <s v="PRP/PIK/0425/022"/>
    <s v="Pengadaan Laptop Quater 1 - PIK"/>
    <s v="OPS"/>
    <s v="Degia"/>
    <s v="Chichil"/>
    <s v="v"/>
    <s v="t"/>
    <d v="2025-04-17T00:00:00"/>
    <d v="2025-04-28T00:00:00"/>
    <s v="CLOSED"/>
    <m/>
    <d v="2025-05-09T00:00:00"/>
    <s v="POP/PIK/0525/004"/>
    <s v="ZYREXINDO MANDIRI BUANA TBK, PT                                  "/>
    <s v="-"/>
    <m/>
    <m/>
    <m/>
    <m/>
    <m/>
    <m/>
  </r>
  <r>
    <s v="CAPEX"/>
    <n v="121010005"/>
    <s v="EQP 4Y"/>
    <s v="EQUIPMENT 4 YEARS"/>
    <x v="3"/>
    <x v="0"/>
    <x v="17"/>
    <n v="1"/>
    <s v="Unit"/>
    <n v="175000000"/>
    <n v="175000000"/>
    <m/>
    <m/>
    <m/>
    <m/>
    <m/>
    <m/>
    <e v="#N/A"/>
    <m/>
    <m/>
    <m/>
    <m/>
    <m/>
    <m/>
    <m/>
    <m/>
    <m/>
    <m/>
    <m/>
    <m/>
    <m/>
    <m/>
    <m/>
    <m/>
    <m/>
    <m/>
    <m/>
    <m/>
  </r>
  <r>
    <s v="CAPEX"/>
    <n v="121010005"/>
    <s v="EQP 4Y"/>
    <s v="EQUIPMENT 4 YEARS"/>
    <x v="4"/>
    <x v="0"/>
    <x v="17"/>
    <n v="6"/>
    <s v="Unit"/>
    <n v="50000000"/>
    <n v="300000000"/>
    <m/>
    <m/>
    <m/>
    <m/>
    <m/>
    <m/>
    <e v="#N/A"/>
    <m/>
    <m/>
    <m/>
    <m/>
    <m/>
    <m/>
    <m/>
    <m/>
    <m/>
    <m/>
    <m/>
    <m/>
    <m/>
    <m/>
    <m/>
    <m/>
    <m/>
    <m/>
    <m/>
    <m/>
  </r>
  <r>
    <s v="CAPEX"/>
    <n v="121010005"/>
    <s v="EQP 4Y"/>
    <s v="EQUIPMENT 4 YEARS"/>
    <x v="5"/>
    <x v="0"/>
    <x v="17"/>
    <n v="6"/>
    <s v="Unit"/>
    <n v="15000000"/>
    <n v="90000000"/>
    <m/>
    <m/>
    <m/>
    <m/>
    <m/>
    <m/>
    <e v="#N/A"/>
    <m/>
    <m/>
    <m/>
    <m/>
    <m/>
    <m/>
    <m/>
    <m/>
    <m/>
    <m/>
    <m/>
    <m/>
    <m/>
    <m/>
    <m/>
    <m/>
    <m/>
    <m/>
    <m/>
    <m/>
  </r>
  <r>
    <s v="CAPEX"/>
    <n v="121010005"/>
    <s v="EQP 4Y"/>
    <s v="EQUIPMENT 4 YEARS"/>
    <x v="7"/>
    <x v="0"/>
    <x v="17"/>
    <n v="1"/>
    <s v="Lot"/>
    <n v="550000000"/>
    <n v="550000000"/>
    <m/>
    <m/>
    <m/>
    <m/>
    <m/>
    <m/>
    <s v="PRP/PIK/1124/050"/>
    <s v="Pengadaan CCTV Ruang Server PIK"/>
    <s v="INF"/>
    <s v="Hendri"/>
    <s v="Adam"/>
    <s v="v"/>
    <s v="t"/>
    <d v="2024-11-26T00:00:00"/>
    <d v="2025-11-29T00:00:00"/>
    <s v="CLOSED"/>
    <m/>
    <d v="2024-12-19T00:00:00"/>
    <s v="POP/PIK/1124/061"/>
    <s v="FORTUNA CITRA MANDIRI, PT                                        "/>
    <s v="-"/>
    <m/>
    <m/>
    <m/>
    <m/>
    <m/>
    <m/>
  </r>
  <r>
    <s v="CAPEX"/>
    <n v="121010005"/>
    <s v="EQP 4Y"/>
    <s v="EQUIPMENT 4 YEARS"/>
    <x v="8"/>
    <x v="0"/>
    <x v="17"/>
    <n v="1"/>
    <s v="Lot"/>
    <n v="150000000"/>
    <n v="150000000"/>
    <m/>
    <m/>
    <m/>
    <m/>
    <m/>
    <m/>
    <e v="#N/A"/>
    <m/>
    <m/>
    <m/>
    <m/>
    <m/>
    <m/>
    <m/>
    <m/>
    <m/>
    <m/>
    <m/>
    <m/>
    <m/>
    <m/>
    <m/>
    <m/>
    <m/>
    <m/>
    <m/>
    <m/>
  </r>
  <r>
    <s v="CAPEX"/>
    <n v="121010005"/>
    <s v="EQP 4Y"/>
    <s v="EQUIPMENT 4 YEARS"/>
    <x v="9"/>
    <x v="0"/>
    <x v="17"/>
    <n v="2"/>
    <s v="Unit"/>
    <n v="12200000"/>
    <n v="24400000"/>
    <m/>
    <m/>
    <m/>
    <m/>
    <m/>
    <m/>
    <e v="#N/A"/>
    <m/>
    <m/>
    <m/>
    <m/>
    <m/>
    <m/>
    <m/>
    <m/>
    <m/>
    <m/>
    <m/>
    <m/>
    <m/>
    <m/>
    <m/>
    <m/>
    <m/>
    <m/>
    <m/>
    <m/>
  </r>
  <r>
    <s v="CAPEX"/>
    <n v="121010005"/>
    <s v="EQP 4Y"/>
    <s v="EQUIPMENT 4 YEARS"/>
    <x v="20"/>
    <x v="2"/>
    <x v="18"/>
    <n v="12"/>
    <s v="Unit"/>
    <n v="10000000"/>
    <n v="120000000"/>
    <m/>
    <m/>
    <m/>
    <m/>
    <m/>
    <m/>
    <e v="#N/A"/>
    <m/>
    <s v="OPS"/>
    <m/>
    <m/>
    <m/>
    <m/>
    <m/>
    <m/>
    <m/>
    <m/>
    <m/>
    <m/>
    <m/>
    <m/>
    <m/>
    <m/>
    <m/>
    <m/>
    <m/>
    <m/>
  </r>
  <r>
    <s v="CAPEX"/>
    <n v="121010005"/>
    <s v="EQP 4Y"/>
    <s v="EQUIPMENT 4 YEARS"/>
    <x v="3"/>
    <x v="2"/>
    <x v="18"/>
    <n v="1"/>
    <s v="Unit"/>
    <n v="100000000"/>
    <n v="100000000"/>
    <m/>
    <m/>
    <m/>
    <m/>
    <m/>
    <m/>
    <e v="#N/A"/>
    <m/>
    <m/>
    <m/>
    <m/>
    <m/>
    <m/>
    <m/>
    <m/>
    <m/>
    <m/>
    <m/>
    <m/>
    <m/>
    <m/>
    <m/>
    <m/>
    <m/>
    <m/>
    <m/>
    <m/>
  </r>
  <r>
    <s v="CAPEX"/>
    <n v="121010005"/>
    <s v="EQP 4Y"/>
    <s v="EQUIPMENT 4 YEARS"/>
    <x v="4"/>
    <x v="2"/>
    <x v="18"/>
    <n v="4"/>
    <s v="Unit"/>
    <n v="50000000"/>
    <n v="200000000"/>
    <m/>
    <m/>
    <m/>
    <m/>
    <m/>
    <m/>
    <e v="#N/A"/>
    <m/>
    <m/>
    <m/>
    <m/>
    <m/>
    <m/>
    <m/>
    <m/>
    <m/>
    <m/>
    <m/>
    <m/>
    <m/>
    <m/>
    <m/>
    <m/>
    <m/>
    <m/>
    <m/>
    <m/>
  </r>
  <r>
    <s v="CAPEX"/>
    <n v="121010005"/>
    <s v="EQP 4Y"/>
    <s v="EQUIPMENT 4 YEARS"/>
    <x v="5"/>
    <x v="2"/>
    <x v="18"/>
    <n v="7"/>
    <s v="Unit"/>
    <n v="20000000"/>
    <n v="140000000"/>
    <m/>
    <m/>
    <m/>
    <m/>
    <m/>
    <m/>
    <e v="#N/A"/>
    <m/>
    <m/>
    <m/>
    <m/>
    <m/>
    <m/>
    <m/>
    <m/>
    <m/>
    <m/>
    <m/>
    <m/>
    <m/>
    <m/>
    <m/>
    <m/>
    <m/>
    <m/>
    <m/>
    <m/>
  </r>
  <r>
    <s v="CAPEX"/>
    <n v="121010005"/>
    <s v="EQP 4Y"/>
    <s v="EQUIPMENT 4 YEARS"/>
    <x v="41"/>
    <x v="2"/>
    <x v="18"/>
    <n v="1"/>
    <s v="Unit"/>
    <n v="10000000"/>
    <n v="10000000"/>
    <m/>
    <m/>
    <m/>
    <m/>
    <m/>
    <m/>
    <e v="#N/A"/>
    <m/>
    <s v="OPS"/>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9">
  <r>
    <s v="OPEX"/>
    <n v="660000038"/>
    <s v="PENGIRIMAN, TELEKOMUNIKASI DAN INTERNET"/>
    <s v="INTERNET"/>
    <s v="INTERNET SERVICE PROVIDER"/>
    <d v="2025-09-30T00:00:00"/>
    <x v="0"/>
    <x v="0"/>
    <n v="12"/>
    <s v="Month"/>
    <n v="10000000"/>
    <n v="120000000"/>
    <n v="12000000"/>
    <n v="108000000"/>
    <n v="99000000"/>
    <n v="9000000"/>
    <m/>
    <m/>
    <m/>
    <s v="PR/ASH/1123/030"/>
    <m/>
    <m/>
    <m/>
    <m/>
    <m/>
    <m/>
    <m/>
    <m/>
    <m/>
    <m/>
    <m/>
    <s v="SPK/ASH/0824/003"/>
    <s v="IFORTE"/>
    <d v="2025-01-02T00:00:00"/>
    <s v="BOP/ASH/0125/980"/>
    <m/>
    <s v="Iforte ASH Januari 2025"/>
    <m/>
    <m/>
    <m/>
  </r>
  <r>
    <s v="OPEX"/>
    <n v="660000038"/>
    <s v="PENGIRIMAN, TELEKOMUNIKASI DAN INTERNET"/>
    <s v="INTERNET"/>
    <s v="INTERNET SERVICE PROVIDER"/>
    <d v="2025-09-30T00:00:00"/>
    <x v="0"/>
    <x v="0"/>
    <m/>
    <m/>
    <m/>
    <m/>
    <m/>
    <m/>
    <n v="90000000"/>
    <n v="9000000"/>
    <m/>
    <m/>
    <m/>
    <s v="PR/ASH/1123/030"/>
    <m/>
    <m/>
    <m/>
    <m/>
    <m/>
    <m/>
    <m/>
    <m/>
    <m/>
    <m/>
    <m/>
    <s v="SPK/ASH/0824/003"/>
    <s v="IFORTE"/>
    <d v="2025-02-11T00:00:00"/>
    <s v="BOP/ASH/0225/023"/>
    <m/>
    <s v="Iforte ASH februari 2025"/>
    <m/>
    <m/>
    <m/>
  </r>
  <r>
    <s v="OPEX"/>
    <n v="660000038"/>
    <s v="PENGIRIMAN, TELEKOMUNIKASI DAN INTERNET"/>
    <s v="INTERNET"/>
    <s v="INTERNET SERVICE PROVIDER"/>
    <d v="2025-09-30T00:00:00"/>
    <x v="0"/>
    <x v="0"/>
    <m/>
    <m/>
    <m/>
    <m/>
    <m/>
    <m/>
    <n v="81000000"/>
    <n v="9000000"/>
    <m/>
    <m/>
    <m/>
    <s v="PR/ASH/1123/030"/>
    <m/>
    <m/>
    <m/>
    <m/>
    <m/>
    <m/>
    <m/>
    <m/>
    <m/>
    <m/>
    <m/>
    <s v="SPK/ASH/0824/003"/>
    <s v="IFORTE"/>
    <d v="2025-03-18T00:00:00"/>
    <s v="BOP/ASH/0325/099"/>
    <m/>
    <s v="Iforte ASH Maret 2025"/>
    <m/>
    <m/>
    <m/>
  </r>
  <r>
    <s v="OPEX"/>
    <n v="660000038"/>
    <s v="PENGIRIMAN, TELEKOMUNIKASI DAN INTERNET"/>
    <s v="INTERNET"/>
    <s v="INTERNET SERVICE PROVIDER"/>
    <d v="2025-09-30T00:00:00"/>
    <x v="0"/>
    <x v="0"/>
    <m/>
    <m/>
    <m/>
    <m/>
    <m/>
    <m/>
    <n v="72000000"/>
    <n v="9000000"/>
    <m/>
    <m/>
    <m/>
    <s v="PR/ASH/1123/030"/>
    <m/>
    <m/>
    <m/>
    <m/>
    <m/>
    <m/>
    <m/>
    <m/>
    <m/>
    <m/>
    <m/>
    <s v="SPK/ASH/0824/003"/>
    <s v="IFORTE"/>
    <d v="2025-04-17T00:00:00"/>
    <s v="BOP/ASH/0425/123"/>
    <m/>
    <s v="Iforte ASH April 2025"/>
    <m/>
    <m/>
    <m/>
  </r>
  <r>
    <s v="OPEX"/>
    <n v="660000038"/>
    <s v="PENGIRIMAN, TELEKOMUNIKASI DAN INTERNET"/>
    <s v="INTERNET"/>
    <s v="INTERNET SERVICE PROVIDER"/>
    <d v="2025-09-30T00:00:00"/>
    <x v="0"/>
    <x v="0"/>
    <m/>
    <m/>
    <m/>
    <m/>
    <m/>
    <m/>
    <n v="63000000"/>
    <n v="9000000"/>
    <m/>
    <m/>
    <m/>
    <s v="PR/ASH/1123/030"/>
    <m/>
    <m/>
    <m/>
    <m/>
    <m/>
    <m/>
    <m/>
    <m/>
    <m/>
    <m/>
    <m/>
    <s v="SPK/ASH/0824/003"/>
    <s v="IFORTE"/>
    <d v="2025-05-20T00:00:00"/>
    <s v="BOP/ASH/0525/171"/>
    <m/>
    <s v="Iforte ASH May 2025"/>
    <m/>
    <m/>
    <m/>
  </r>
  <r>
    <s v="OPEX"/>
    <n v="660000038"/>
    <s v="PENGIRIMAN, TELEKOMUNIKASI DAN INTERNET"/>
    <s v="INTERNET"/>
    <s v="INTERNET SERVICE PROVIDER"/>
    <d v="2025-09-30T00:00:00"/>
    <x v="0"/>
    <x v="0"/>
    <m/>
    <m/>
    <m/>
    <m/>
    <m/>
    <m/>
    <n v="54000000"/>
    <n v="9000000"/>
    <m/>
    <m/>
    <m/>
    <s v="PR/ASH/1123/030"/>
    <m/>
    <m/>
    <m/>
    <m/>
    <m/>
    <m/>
    <m/>
    <m/>
    <m/>
    <m/>
    <m/>
    <s v="SPK/ASH/0824/003"/>
    <s v="IFORTE"/>
    <d v="2025-06-25T00:00:00"/>
    <s v="BOP/ASH/0625/243"/>
    <m/>
    <s v="Iforte ASH Juni 2025"/>
    <m/>
    <m/>
    <m/>
  </r>
  <r>
    <m/>
    <m/>
    <m/>
    <m/>
    <s v="INTERNET SERVICE PROVIDER"/>
    <d v="2025-09-30T00:00:00"/>
    <x v="0"/>
    <x v="0"/>
    <m/>
    <m/>
    <m/>
    <m/>
    <m/>
    <m/>
    <m/>
    <m/>
    <m/>
    <m/>
    <m/>
    <s v="PR/ASH/0725/031"/>
    <s v="Renewal Iforte ASHTA 2025/2026"/>
    <s v="INF"/>
    <s v="Albin"/>
    <m/>
    <s v="v"/>
    <s v="t"/>
    <d v="2025-07-19T00:00:00"/>
    <d v="2025-07-31T00:00:00"/>
    <s v="Final Approved"/>
    <s v="hold, iom perlu direvisi untuk menambahkan kolom sign pak ahk"/>
    <m/>
    <m/>
    <m/>
    <m/>
    <m/>
    <m/>
    <m/>
    <m/>
    <m/>
    <m/>
  </r>
  <r>
    <s v="OPEX"/>
    <n v="660000019"/>
    <s v="PERBAIKAN DAN PEMELIHARAAN"/>
    <s v="SERVICE PERALATAN KANTOR"/>
    <s v="SPAREPART , SERVICE &amp; MAINTENANCE"/>
    <d v="2025-11-30T00:00:00"/>
    <x v="0"/>
    <x v="0"/>
    <n v="12"/>
    <s v="Month"/>
    <n v="1625000"/>
    <n v="19500000"/>
    <n v="16170000"/>
    <n v="3330000"/>
    <n v="0"/>
    <n v="3330000"/>
    <m/>
    <m/>
    <m/>
    <s v="PR/ASH/0125/017"/>
    <s v="Jasa Pemasangan AC Ruang Server ASHTA"/>
    <s v="INF"/>
    <s v="Hardi"/>
    <m/>
    <s v="v"/>
    <s v="t"/>
    <d v="2025-01-22T00:00:00"/>
    <d v="2025-01-30T00:00:00"/>
    <s v="CLOSED"/>
    <m/>
    <d v="2025-03-24T00:00:00"/>
    <s v="SPK/ASH/0325/019 "/>
    <s v="CLEAN INDO SENTOSA"/>
    <m/>
    <m/>
    <m/>
    <m/>
    <m/>
    <m/>
    <m/>
  </r>
  <r>
    <s v="OPEX"/>
    <n v="660000032"/>
    <s v="PERIJINAN &amp; LISENSI"/>
    <s v="PERIJINAN"/>
    <s v="LICENSE ANTIVIRUS + SUPPORT"/>
    <d v="2025-12-20T00:00:00"/>
    <x v="0"/>
    <x v="0"/>
    <n v="1"/>
    <s v="Year"/>
    <n v="16340000"/>
    <n v="16340000"/>
    <m/>
    <m/>
    <m/>
    <m/>
    <m/>
    <m/>
    <m/>
    <s v=" "/>
    <m/>
    <m/>
    <m/>
    <m/>
    <m/>
    <m/>
    <m/>
    <m/>
    <m/>
    <s v="ON PLAN &lt;29 JULI 2025"/>
    <m/>
    <m/>
    <m/>
    <m/>
    <m/>
    <m/>
    <m/>
    <m/>
    <m/>
    <m/>
  </r>
  <r>
    <s v="OPEX"/>
    <n v="660000032"/>
    <s v="PERIJINAN &amp; LISENSI"/>
    <s v="PERIJINAN"/>
    <s v="LICENSE MICROSOFT 365 without EMS"/>
    <d v="2026-05-19T00:00:00"/>
    <x v="0"/>
    <x v="0"/>
    <n v="1"/>
    <s v="Year"/>
    <n v="23971200"/>
    <n v="26587200"/>
    <n v="6407088"/>
    <n v="20180112"/>
    <n v="0"/>
    <n v="20180112"/>
    <m/>
    <m/>
    <m/>
    <s v="PR/ASH/0225/009"/>
    <s v="Renewal 365 ASHTA"/>
    <s v="APP"/>
    <s v="Wilson"/>
    <s v="Chichil"/>
    <s v="v"/>
    <s v="t"/>
    <d v="2025-02-12T00:00:00"/>
    <d v="2025-02-14T00:00:00"/>
    <s v="CLOSED"/>
    <m/>
    <d v="2025-04-28T00:00:00"/>
    <s v="SPK/ASH/0425/006"/>
    <s v="SOFTWAREONE INDONESIA, PT"/>
    <d v="2025-08-27T00:00:00"/>
    <s v="BOP/ASH/0825/330"/>
    <m/>
    <s v="Office 365 ASH 4 Standard 28 Basic"/>
    <m/>
    <m/>
    <s v="vendor belum mengirimkan invoice dan ba belum diambil"/>
  </r>
  <r>
    <s v="OPEX"/>
    <n v="660000032"/>
    <s v="PERIJINAN &amp; LISENSI"/>
    <s v="PERIJINAN"/>
    <s v="LICENSES SOPHOS + SUPPORT"/>
    <d v="2025-11-01T00:00:00"/>
    <x v="0"/>
    <x v="0"/>
    <n v="1"/>
    <s v="Year"/>
    <n v="80000000"/>
    <n v="80000000"/>
    <m/>
    <m/>
    <m/>
    <m/>
    <m/>
    <m/>
    <m/>
    <s v="PR/ASH/0725/032"/>
    <s v="Renewal Sophos ASHTA 2025/2026"/>
    <s v="INF"/>
    <s v="Albin"/>
    <m/>
    <s v="v"/>
    <s v="v"/>
    <d v="2025-07-20T00:00:00"/>
    <m/>
    <s v="PROGRESS"/>
    <m/>
    <m/>
    <m/>
    <s v="ISP"/>
    <m/>
    <m/>
    <m/>
    <m/>
    <m/>
    <m/>
    <m/>
  </r>
  <r>
    <s v="OPEX"/>
    <n v="660000032"/>
    <s v="PERIJINAN &amp; LISENSI"/>
    <s v="PERIJINAN"/>
    <s v="LICENSES APPLICATION"/>
    <m/>
    <x v="0"/>
    <x v="0"/>
    <n v="1"/>
    <s v="Year"/>
    <n v="35680000"/>
    <n v="35680000"/>
    <m/>
    <m/>
    <m/>
    <m/>
    <m/>
    <m/>
    <m/>
    <s v="PR/ASH/0725/030"/>
    <s v="License AutoCAD LT"/>
    <s v="APP"/>
    <s v="Wilson"/>
    <m/>
    <s v="v"/>
    <s v="t"/>
    <m/>
    <m/>
    <s v="Final Approved"/>
    <s v="proses, dalam proses rcp"/>
    <m/>
    <m/>
    <m/>
    <m/>
    <m/>
    <m/>
    <m/>
    <m/>
    <m/>
    <m/>
  </r>
  <r>
    <s v="OPEX"/>
    <n v="660000032"/>
    <s v="PERIJINAN &amp; LISENSI"/>
    <s v="PERIJINAN"/>
    <s v="SUBSCRIBE WEB DOMAIN &amp; HOSTING MALLS"/>
    <d v="2025-10-21T00:00:00"/>
    <x v="0"/>
    <x v="0"/>
    <n v="1"/>
    <s v="Year"/>
    <n v="800000"/>
    <n v="800000"/>
    <m/>
    <m/>
    <m/>
    <m/>
    <m/>
    <m/>
    <m/>
    <s v=" "/>
    <m/>
    <m/>
    <m/>
    <m/>
    <m/>
    <m/>
    <m/>
    <m/>
    <m/>
    <m/>
    <m/>
    <m/>
    <m/>
    <m/>
    <m/>
    <m/>
    <m/>
    <m/>
    <m/>
    <m/>
  </r>
  <r>
    <s v="OPEX"/>
    <n v="660000032"/>
    <s v="PERIJINAN &amp; LISENSI"/>
    <s v="PERIJINAN"/>
    <s v="ERP : AWS SUBSCRIPTION"/>
    <m/>
    <x v="0"/>
    <x v="0"/>
    <n v="12"/>
    <s v="Month"/>
    <n v="4436943"/>
    <n v="53243316"/>
    <m/>
    <m/>
    <m/>
    <m/>
    <m/>
    <m/>
    <m/>
    <s v=" "/>
    <m/>
    <m/>
    <m/>
    <m/>
    <m/>
    <m/>
    <m/>
    <m/>
    <m/>
    <m/>
    <m/>
    <m/>
    <m/>
    <m/>
    <m/>
    <m/>
    <m/>
    <m/>
    <m/>
    <m/>
  </r>
  <r>
    <s v="OPEX"/>
    <n v="660000032"/>
    <s v="PERIJINAN &amp; LISENSI"/>
    <s v="PERIJINAN"/>
    <s v="ERP : ODOO SUBSCRIPTION FOR 3 YEARS USAGE (AKMA CHARGE : MGM FEE)"/>
    <m/>
    <x v="0"/>
    <x v="0"/>
    <n v="5"/>
    <s v="Month"/>
    <n v="2144370"/>
    <n v="10721850"/>
    <m/>
    <m/>
    <m/>
    <m/>
    <m/>
    <m/>
    <m/>
    <s v="PR/ASH/0725/025"/>
    <s v="ERP ODOO - AWS CLOUD SERVER SUBSCRIPTION ASHTA"/>
    <s v="APP"/>
    <s v="Romi"/>
    <m/>
    <s v="v"/>
    <s v="v"/>
    <d v="2025-07-15T00:00:00"/>
    <m/>
    <s v="hold"/>
    <s v="menunggu audit dari pak sy, iom penunjukan belum di sign"/>
    <m/>
    <m/>
    <m/>
    <m/>
    <m/>
    <m/>
    <m/>
    <m/>
    <m/>
    <m/>
  </r>
  <r>
    <s v="OPEX"/>
    <n v="660000032"/>
    <s v="PERIJINAN &amp; LISENSI"/>
    <s v="PERIJINAN"/>
    <s v="MPP 2025 (HR EST) : LICENSE ANTIVIRUS + SUPPORT"/>
    <m/>
    <x v="0"/>
    <x v="0"/>
    <n v="12"/>
    <s v="Month"/>
    <n v="760000"/>
    <n v="9120000"/>
    <m/>
    <m/>
    <m/>
    <m/>
    <m/>
    <m/>
    <m/>
    <s v=" "/>
    <m/>
    <m/>
    <m/>
    <m/>
    <m/>
    <m/>
    <m/>
    <m/>
    <m/>
    <m/>
    <m/>
    <m/>
    <m/>
    <m/>
    <m/>
    <m/>
    <m/>
    <m/>
    <m/>
    <m/>
  </r>
  <r>
    <s v="OPEX"/>
    <n v="660000032"/>
    <s v="PERIJINAN &amp; LISENSI"/>
    <s v="PERIJINAN"/>
    <s v="MPP 2025 (HR EST) : LICENSE MANAGE ENGINE"/>
    <m/>
    <x v="0"/>
    <x v="0"/>
    <n v="12"/>
    <s v="Month"/>
    <n v="15625"/>
    <n v="187500"/>
    <m/>
    <m/>
    <m/>
    <m/>
    <m/>
    <m/>
    <m/>
    <s v=" "/>
    <m/>
    <m/>
    <m/>
    <m/>
    <m/>
    <m/>
    <m/>
    <m/>
    <m/>
    <m/>
    <m/>
    <m/>
    <m/>
    <m/>
    <m/>
    <m/>
    <m/>
    <m/>
    <m/>
    <m/>
  </r>
  <r>
    <s v="OPEX"/>
    <n v="660000030"/>
    <s v="SEWA"/>
    <s v="SEWA PERALATAN"/>
    <s v="SEWA PERANGKAT PRINTER / FOTOCOPY"/>
    <d v="2025-12-19T00:00:00"/>
    <x v="0"/>
    <x v="0"/>
    <n v="12"/>
    <s v="Month"/>
    <n v="600000"/>
    <n v="7200000"/>
    <n v="0"/>
    <n v="7200000"/>
    <n v="6750000"/>
    <n v="450000"/>
    <m/>
    <m/>
    <m/>
    <s v="PR/ASH/1124/063"/>
    <s v="Kerjasama Jasa Sewa / Pakai Mesin Fotocopy"/>
    <s v="OPS"/>
    <s v="Degia"/>
    <m/>
    <s v="v"/>
    <s v="t"/>
    <d v="2025-11-29T00:00:00"/>
    <d v="2025-12-09T00:00:00"/>
    <s v="CLOSED"/>
    <m/>
    <d v="2025-12-16T00:00:00"/>
    <s v="SPK/ASH/1224/010"/>
    <s v="KOMINDO BIZOLUSI, PT"/>
    <m/>
    <s v="BOP/ASH/0325/096"/>
    <m/>
    <s v="Mesin Fotocopy Januari 2025 ASHTA"/>
    <m/>
    <m/>
    <m/>
  </r>
  <r>
    <s v="OPEX"/>
    <n v="660000030"/>
    <s v="SEWA"/>
    <s v="SEWA PERALATAN"/>
    <s v="SEWA PERANGKAT PRINTER / FOTOCOPY"/>
    <m/>
    <x v="0"/>
    <x v="0"/>
    <m/>
    <m/>
    <m/>
    <m/>
    <m/>
    <m/>
    <n v="6300000"/>
    <n v="450000"/>
    <m/>
    <m/>
    <m/>
    <m/>
    <s v="Kerjasama Jasa Sewa / Pakai Mesin Fotocopy"/>
    <s v="OPS"/>
    <s v="Degia"/>
    <m/>
    <s v="v"/>
    <s v="t"/>
    <m/>
    <m/>
    <m/>
    <m/>
    <m/>
    <m/>
    <s v="KOMINDO BIZOLUSI, PT"/>
    <m/>
    <s v="BOP/ASH/0325/106"/>
    <m/>
    <s v="Mesin Fotocopy Februari 2025 ASHTA"/>
    <m/>
    <m/>
    <m/>
  </r>
  <r>
    <s v="OPEX"/>
    <n v="660000030"/>
    <s v="SEWA"/>
    <s v="SEWA PERALATAN"/>
    <s v="SEWA PERANGKAT PRINTER / FOTOCOPY"/>
    <m/>
    <x v="0"/>
    <x v="0"/>
    <m/>
    <m/>
    <m/>
    <m/>
    <m/>
    <m/>
    <n v="5850000"/>
    <n v="450000"/>
    <m/>
    <m/>
    <m/>
    <m/>
    <s v="Kerjasama Jasa Sewa / Pakai Mesin Fotocopy"/>
    <s v="OPS"/>
    <s v="Degia"/>
    <m/>
    <s v="v"/>
    <s v="t"/>
    <m/>
    <m/>
    <m/>
    <m/>
    <m/>
    <m/>
    <s v="KOMINDO BIZOLUSI, PT"/>
    <m/>
    <s v="BOP/ASH/0525/150"/>
    <m/>
    <s v="Mesin Fotocopy Maret 2025 ASHTA"/>
    <m/>
    <m/>
    <m/>
  </r>
  <r>
    <s v="OPEX"/>
    <n v="660000030"/>
    <s v="SEWA"/>
    <s v="SEWA PERALATAN"/>
    <s v="SEWA PERANGKAT PRINTER / FOTOCOPY"/>
    <m/>
    <x v="0"/>
    <x v="0"/>
    <m/>
    <m/>
    <m/>
    <m/>
    <m/>
    <m/>
    <n v="5400000"/>
    <n v="450000"/>
    <m/>
    <m/>
    <m/>
    <m/>
    <s v="Kerjasama Jasa Sewa / Pakai Mesin Fotocopy"/>
    <s v="OPS"/>
    <s v="Degia"/>
    <m/>
    <s v="v"/>
    <s v="t"/>
    <m/>
    <m/>
    <m/>
    <m/>
    <m/>
    <m/>
    <s v="KOMINDO BIZOLUSI, PT"/>
    <m/>
    <s v="BOP/ASH/0625/216"/>
    <m/>
    <s v="Mesin Fotocopy April 2025 ASHTA"/>
    <m/>
    <m/>
    <m/>
  </r>
  <r>
    <m/>
    <m/>
    <m/>
    <m/>
    <s v="SEWA PERANGKAT PRINTER / FOTOCOPY"/>
    <m/>
    <x v="0"/>
    <x v="0"/>
    <m/>
    <m/>
    <m/>
    <m/>
    <m/>
    <m/>
    <n v="4950000"/>
    <n v="450000"/>
    <m/>
    <m/>
    <m/>
    <m/>
    <s v="Kerjasama Jasa Sewa / Pakai Mesin Fotocopy"/>
    <s v="OPS"/>
    <s v="Degia"/>
    <m/>
    <s v="v"/>
    <s v="t"/>
    <m/>
    <m/>
    <m/>
    <m/>
    <m/>
    <s v="SPK/ASH/1124/002"/>
    <s v="KOMINDO BIZOLUSI, PT"/>
    <d v="2025-08-11T00:00:00"/>
    <s v="BOP/ASH/0825/287"/>
    <m/>
    <s v="Mesin Fotocopy Mei 2025 ASHTA"/>
    <m/>
    <m/>
    <m/>
  </r>
  <r>
    <m/>
    <m/>
    <m/>
    <m/>
    <s v="SEWA PERANGKAT PRINTER / FOTOCOPY"/>
    <m/>
    <x v="0"/>
    <x v="0"/>
    <m/>
    <m/>
    <m/>
    <m/>
    <m/>
    <m/>
    <n v="4500000"/>
    <n v="450000"/>
    <m/>
    <m/>
    <m/>
    <m/>
    <s v="Kerjasama Jasa Sewa / Pakai Mesin Fotocopy"/>
    <s v="OPS"/>
    <s v="Degia"/>
    <m/>
    <s v="v"/>
    <s v="t"/>
    <m/>
    <m/>
    <m/>
    <m/>
    <m/>
    <s v="SPK/ASH/1124/002"/>
    <s v="KOMINDO BIZOLUSI, PT"/>
    <d v="2025-08-21T00:00:00"/>
    <s v="BOP/ASH/0825/314"/>
    <m/>
    <s v="Mesin Fotocopy Juni 2025 ASHTA"/>
    <m/>
    <m/>
    <m/>
  </r>
  <r>
    <s v="OPEX"/>
    <n v="660000030"/>
    <s v="SEWA"/>
    <s v="SEWA PERALATAN"/>
    <s v="SEWA PERANGKAT PRINTER / FOTOCOPY"/>
    <m/>
    <x v="0"/>
    <x v="0"/>
    <m/>
    <m/>
    <m/>
    <m/>
    <m/>
    <m/>
    <m/>
    <m/>
    <m/>
    <m/>
    <m/>
    <s v="PR/ASH/0625/027"/>
    <s v="Feature Manage - Mesin Fotocopy ASHTA"/>
    <s v="OPS"/>
    <s v="Degia"/>
    <m/>
    <s v="v"/>
    <m/>
    <d v="2025-06-25T00:00:00"/>
    <m/>
    <m/>
    <m/>
    <m/>
    <m/>
    <s v="KOMINDO BIZOLUSI, PT"/>
    <m/>
    <m/>
    <m/>
    <s v="Additional License KNM"/>
    <m/>
    <m/>
    <m/>
  </r>
  <r>
    <s v="OPEX"/>
    <n v="660000028"/>
    <s v="DONASI DAN HIBURAN"/>
    <s v="ENTERTAINTMENT"/>
    <s v="ENTERTAINMENT"/>
    <m/>
    <x v="1"/>
    <x v="1"/>
    <n v="12"/>
    <s v="Month"/>
    <n v="1500000"/>
    <n v="18000000"/>
    <n v="12000000"/>
    <n v="6000000"/>
    <n v="0"/>
    <n v="6000000"/>
    <m/>
    <m/>
    <m/>
    <s v="ADV/ASR/0325/012"/>
    <s v="Bukber IT 2025"/>
    <m/>
    <m/>
    <m/>
    <m/>
    <m/>
    <m/>
    <m/>
    <m/>
    <m/>
    <m/>
    <m/>
    <m/>
    <m/>
    <m/>
    <m/>
    <m/>
    <m/>
    <m/>
    <m/>
  </r>
  <r>
    <s v="OPEX"/>
    <n v="660000006"/>
    <s v="PENGIRIMAN, TELEKOMUNIKASI DAN INTERNET"/>
    <s v="PULSA KARYAWAN"/>
    <s v="PULSA KARYAWAN GENERAL MANAGER @1"/>
    <s v="-"/>
    <x v="1"/>
    <x v="1"/>
    <n v="12"/>
    <s v="Month"/>
    <n v="700000"/>
    <n v="8400000"/>
    <n v="0"/>
    <n v="8400000"/>
    <n v="7700000"/>
    <n v="700000"/>
    <m/>
    <m/>
    <m/>
    <s v="-"/>
    <s v="-"/>
    <s v="-"/>
    <s v="-"/>
    <s v="-"/>
    <s v="-"/>
    <s v="-"/>
    <s v="-"/>
    <s v="-"/>
    <s v="-"/>
    <s v="-"/>
    <s v="-"/>
    <s v="-"/>
    <s v="-"/>
    <s v="-"/>
    <s v="-"/>
    <s v="-"/>
    <s v="January"/>
    <s v="-"/>
    <s v="-"/>
    <s v="PAID"/>
  </r>
  <r>
    <s v="OPEX"/>
    <n v="660000006"/>
    <s v="PENGIRIMAN, TELEKOMUNIKASI DAN INTERNET"/>
    <s v="PULSA KARYAWAN"/>
    <s v="PULSA KARYAWAN GENERAL MANAGER @1"/>
    <s v="-"/>
    <x v="1"/>
    <x v="1"/>
    <m/>
    <m/>
    <m/>
    <m/>
    <m/>
    <m/>
    <n v="7000000"/>
    <n v="700000"/>
    <m/>
    <m/>
    <m/>
    <s v="-"/>
    <s v="-"/>
    <s v="-"/>
    <s v="-"/>
    <s v="-"/>
    <s v="-"/>
    <s v="-"/>
    <s v="-"/>
    <s v="-"/>
    <s v="-"/>
    <s v="-"/>
    <s v="-"/>
    <s v="-"/>
    <s v="-"/>
    <s v="-"/>
    <s v="-"/>
    <s v="-"/>
    <s v="February"/>
    <s v="-"/>
    <s v="-"/>
    <s v="PAID"/>
  </r>
  <r>
    <s v="OPEX"/>
    <n v="660000006"/>
    <s v="PENGIRIMAN, TELEKOMUNIKASI DAN INTERNET"/>
    <s v="PULSA KARYAWAN"/>
    <s v="PULSA KARYAWAN GENERAL MANAGER @1"/>
    <s v="-"/>
    <x v="1"/>
    <x v="1"/>
    <m/>
    <m/>
    <m/>
    <m/>
    <m/>
    <m/>
    <n v="6300000"/>
    <n v="700000"/>
    <m/>
    <m/>
    <m/>
    <s v="-"/>
    <s v="-"/>
    <s v="-"/>
    <s v="-"/>
    <s v="-"/>
    <s v="-"/>
    <s v="-"/>
    <s v="-"/>
    <s v="-"/>
    <s v="-"/>
    <s v="-"/>
    <s v="-"/>
    <s v="-"/>
    <s v="-"/>
    <s v="-"/>
    <s v="-"/>
    <s v="-"/>
    <s v="March"/>
    <s v="-"/>
    <s v="-"/>
    <s v="PAID"/>
  </r>
  <r>
    <s v="OPEX"/>
    <n v="660000006"/>
    <s v="PENGIRIMAN, TELEKOMUNIKASI DAN INTERNET"/>
    <s v="PULSA KARYAWAN"/>
    <s v="PULSA KARYAWAN GENERAL MANAGER @1"/>
    <s v="-"/>
    <x v="1"/>
    <x v="1"/>
    <m/>
    <m/>
    <m/>
    <m/>
    <m/>
    <m/>
    <n v="5600000"/>
    <n v="700000"/>
    <m/>
    <m/>
    <m/>
    <s v="-"/>
    <s v="-"/>
    <s v="-"/>
    <s v="-"/>
    <s v="-"/>
    <s v="-"/>
    <s v="-"/>
    <s v="-"/>
    <s v="-"/>
    <s v="-"/>
    <s v="-"/>
    <s v="-"/>
    <s v="-"/>
    <s v="-"/>
    <s v="-"/>
    <s v="-"/>
    <s v="-"/>
    <s v="April"/>
    <s v="-"/>
    <s v="-"/>
    <s v="PAID"/>
  </r>
  <r>
    <s v="OPEX"/>
    <n v="660000006"/>
    <s v="PENGIRIMAN, TELEKOMUNIKASI DAN INTERNET"/>
    <s v="PULSA KARYAWAN"/>
    <s v="PULSA KARYAWAN GENERAL MANAGER @1"/>
    <s v="-"/>
    <x v="1"/>
    <x v="1"/>
    <m/>
    <m/>
    <m/>
    <m/>
    <m/>
    <m/>
    <n v="4900000"/>
    <n v="700000"/>
    <m/>
    <m/>
    <m/>
    <s v="-"/>
    <s v="-"/>
    <s v="-"/>
    <s v="-"/>
    <s v="-"/>
    <s v="-"/>
    <s v="-"/>
    <s v="-"/>
    <s v="-"/>
    <s v="-"/>
    <s v="-"/>
    <s v="-"/>
    <s v="-"/>
    <s v="-"/>
    <s v="-"/>
    <s v="-"/>
    <s v="-"/>
    <s v="May"/>
    <s v="-"/>
    <s v="-"/>
    <s v="PAID"/>
  </r>
  <r>
    <s v="OPEX"/>
    <n v="660000006"/>
    <s v="PENGIRIMAN, TELEKOMUNIKASI DAN INTERNET"/>
    <s v="PULSA KARYAWAN"/>
    <s v="PULSA KARYAWAN MANAGER @2 : JOHARI, VACANT"/>
    <s v="-"/>
    <x v="1"/>
    <x v="1"/>
    <n v="12"/>
    <s v="Month"/>
    <n v="700000"/>
    <n v="8400000"/>
    <n v="0"/>
    <n v="8400000"/>
    <n v="8100000"/>
    <n v="300000"/>
    <m/>
    <m/>
    <m/>
    <s v="-"/>
    <s v="-"/>
    <s v="-"/>
    <s v="-"/>
    <s v="-"/>
    <s v="-"/>
    <s v="-"/>
    <s v="-"/>
    <s v="-"/>
    <s v="-"/>
    <s v="-"/>
    <s v="-"/>
    <s v="-"/>
    <s v="-"/>
    <s v="-"/>
    <s v="-"/>
    <s v="-"/>
    <s v="January"/>
    <s v="-"/>
    <s v="-"/>
    <s v="PAID"/>
  </r>
  <r>
    <s v="OPEX"/>
    <n v="660000006"/>
    <s v="PENGIRIMAN, TELEKOMUNIKASI DAN INTERNET"/>
    <s v="PULSA KARYAWAN"/>
    <s v="PULSA KARYAWAN MANAGER @2 : JOHARI, VACANT"/>
    <s v="-"/>
    <x v="1"/>
    <x v="1"/>
    <m/>
    <m/>
    <m/>
    <m/>
    <m/>
    <m/>
    <n v="7800000"/>
    <n v="300000"/>
    <m/>
    <m/>
    <m/>
    <s v="-"/>
    <s v="-"/>
    <s v="-"/>
    <s v="-"/>
    <s v="-"/>
    <s v="-"/>
    <s v="-"/>
    <s v="-"/>
    <s v="-"/>
    <s v="-"/>
    <s v="-"/>
    <s v="-"/>
    <s v="-"/>
    <s v="-"/>
    <s v="-"/>
    <s v="-"/>
    <s v="-"/>
    <s v="February"/>
    <s v="-"/>
    <s v="-"/>
    <s v="PAID"/>
  </r>
  <r>
    <s v="OPEX"/>
    <n v="660000006"/>
    <s v="PENGIRIMAN, TELEKOMUNIKASI DAN INTERNET"/>
    <s v="PULSA KARYAWAN"/>
    <s v="PULSA KARYAWAN MANAGER @2 : JOHARI, VACANT"/>
    <s v="-"/>
    <x v="1"/>
    <x v="1"/>
    <m/>
    <m/>
    <m/>
    <m/>
    <m/>
    <m/>
    <n v="-300000"/>
    <n v="300000"/>
    <m/>
    <m/>
    <m/>
    <s v="-"/>
    <s v="-"/>
    <s v="-"/>
    <s v="-"/>
    <s v="-"/>
    <s v="-"/>
    <s v="-"/>
    <s v="-"/>
    <s v="-"/>
    <s v="-"/>
    <s v="-"/>
    <s v="-"/>
    <s v="-"/>
    <s v="-"/>
    <s v="-"/>
    <s v="-"/>
    <s v="-"/>
    <s v="March"/>
    <s v="-"/>
    <s v="-"/>
    <s v="PAID"/>
  </r>
  <r>
    <s v="OPEX"/>
    <n v="660000006"/>
    <s v="PENGIRIMAN, TELEKOMUNIKASI DAN INTERNET"/>
    <s v="PULSA KARYAWAN"/>
    <s v="PULSA KARYAWAN MANAGER @2 : JOHARI, VACANT"/>
    <s v="-"/>
    <x v="1"/>
    <x v="1"/>
    <m/>
    <m/>
    <m/>
    <m/>
    <m/>
    <m/>
    <n v="-600000"/>
    <n v="300000"/>
    <m/>
    <m/>
    <m/>
    <s v="-"/>
    <s v="-"/>
    <s v="-"/>
    <s v="-"/>
    <s v="-"/>
    <s v="-"/>
    <s v="-"/>
    <s v="-"/>
    <s v="-"/>
    <s v="-"/>
    <s v="-"/>
    <s v="-"/>
    <s v="-"/>
    <s v="-"/>
    <s v="-"/>
    <s v="-"/>
    <s v="-"/>
    <s v="April"/>
    <s v="-"/>
    <s v="-"/>
    <s v="PAID"/>
  </r>
  <r>
    <s v="OPEX"/>
    <n v="660000006"/>
    <s v="PENGIRIMAN, TELEKOMUNIKASI DAN INTERNET"/>
    <s v="PULSA KARYAWAN"/>
    <s v="PULSA KARYAWAN MANAGER @2 : JOHARI, VACANT"/>
    <s v="-"/>
    <x v="1"/>
    <x v="1"/>
    <m/>
    <m/>
    <m/>
    <m/>
    <m/>
    <m/>
    <n v="-300000"/>
    <n v="300000"/>
    <m/>
    <m/>
    <m/>
    <s v="-"/>
    <s v="-"/>
    <s v="-"/>
    <s v="-"/>
    <s v="-"/>
    <s v="-"/>
    <s v="-"/>
    <s v="-"/>
    <s v="-"/>
    <s v="-"/>
    <s v="-"/>
    <s v="-"/>
    <s v="-"/>
    <s v="-"/>
    <s v="-"/>
    <s v="-"/>
    <s v="-"/>
    <s v="May"/>
    <s v="-"/>
    <s v="-"/>
    <s v="PAID"/>
  </r>
  <r>
    <s v="OPEX"/>
    <n v="660000006"/>
    <s v="PENGIRIMAN, TELEKOMUNIKASI DAN INTERNET"/>
    <s v="PULSA KARYAWAN"/>
    <s v="PULSA KARYAWAN SENIOR MANAGER @1 : WUWANJIE"/>
    <s v="-"/>
    <x v="1"/>
    <x v="1"/>
    <n v="12"/>
    <s v="Month"/>
    <n v="500000"/>
    <n v="6000000"/>
    <n v="0"/>
    <n v="6000000"/>
    <n v="5600000"/>
    <n v="400000"/>
    <m/>
    <m/>
    <m/>
    <s v="-"/>
    <s v="-"/>
    <s v="-"/>
    <s v="-"/>
    <s v="-"/>
    <s v="-"/>
    <s v="-"/>
    <s v="-"/>
    <s v="-"/>
    <s v="-"/>
    <s v="-"/>
    <s v="-"/>
    <s v="-"/>
    <s v="-"/>
    <s v="-"/>
    <s v="-"/>
    <s v="-"/>
    <s v="January"/>
    <s v="-"/>
    <s v="-"/>
    <s v="PAID"/>
  </r>
  <r>
    <s v="OPEX"/>
    <n v="660000006"/>
    <s v="PENGIRIMAN, TELEKOMUNIKASI DAN INTERNET"/>
    <s v="PULSA KARYAWAN"/>
    <s v="PULSA KARYAWAN SENIOR MANAGER @1 : WUWANJIE"/>
    <s v="-"/>
    <x v="1"/>
    <x v="1"/>
    <m/>
    <m/>
    <m/>
    <m/>
    <m/>
    <m/>
    <n v="5200000"/>
    <n v="400000"/>
    <m/>
    <m/>
    <m/>
    <s v="-"/>
    <s v="-"/>
    <s v="-"/>
    <s v="-"/>
    <s v="-"/>
    <s v="-"/>
    <s v="-"/>
    <s v="-"/>
    <s v="-"/>
    <s v="-"/>
    <s v="-"/>
    <s v="-"/>
    <s v="-"/>
    <s v="-"/>
    <s v="-"/>
    <s v="-"/>
    <s v="-"/>
    <s v="February"/>
    <s v="-"/>
    <s v="-"/>
    <s v="PAID"/>
  </r>
  <r>
    <s v="OPEX"/>
    <n v="660000006"/>
    <s v="PENGIRIMAN, TELEKOMUNIKASI DAN INTERNET"/>
    <s v="PULSA KARYAWAN"/>
    <s v="PULSA KARYAWAN SENIOR MANAGER @1 : WUWANJIE"/>
    <s v="-"/>
    <x v="1"/>
    <x v="1"/>
    <m/>
    <m/>
    <m/>
    <m/>
    <m/>
    <m/>
    <n v="4800000"/>
    <n v="400000"/>
    <m/>
    <m/>
    <m/>
    <s v="-"/>
    <s v="-"/>
    <s v="-"/>
    <s v="-"/>
    <s v="-"/>
    <s v="-"/>
    <s v="-"/>
    <s v="-"/>
    <s v="-"/>
    <s v="-"/>
    <s v="-"/>
    <s v="-"/>
    <s v="-"/>
    <s v="-"/>
    <s v="-"/>
    <s v="-"/>
    <s v="-"/>
    <s v="March"/>
    <s v="-"/>
    <s v="-"/>
    <s v="PAID"/>
  </r>
  <r>
    <s v="OPEX"/>
    <n v="660000006"/>
    <s v="PENGIRIMAN, TELEKOMUNIKASI DAN INTERNET"/>
    <s v="PULSA KARYAWAN"/>
    <s v="PULSA KARYAWAN SENIOR MANAGER @1 : WUWANJIE"/>
    <s v="-"/>
    <x v="1"/>
    <x v="1"/>
    <m/>
    <m/>
    <m/>
    <m/>
    <m/>
    <m/>
    <n v="4400000"/>
    <n v="400000"/>
    <m/>
    <m/>
    <m/>
    <s v="-"/>
    <s v="-"/>
    <s v="-"/>
    <s v="-"/>
    <s v="-"/>
    <s v="-"/>
    <s v="-"/>
    <s v="-"/>
    <s v="-"/>
    <s v="-"/>
    <s v="-"/>
    <s v="-"/>
    <s v="-"/>
    <s v="-"/>
    <s v="-"/>
    <s v="-"/>
    <s v="-"/>
    <s v="April"/>
    <s v="-"/>
    <s v="-"/>
    <s v="PAID"/>
  </r>
  <r>
    <s v="OPEX"/>
    <n v="660000006"/>
    <s v="PENGIRIMAN, TELEKOMUNIKASI DAN INTERNET"/>
    <s v="PULSA KARYAWAN"/>
    <s v="PULSA KARYAWAN SENIOR MANAGER @1 : WUWANJIE"/>
    <s v="-"/>
    <x v="1"/>
    <x v="1"/>
    <m/>
    <m/>
    <m/>
    <m/>
    <m/>
    <m/>
    <n v="4000000"/>
    <n v="400000"/>
    <m/>
    <m/>
    <m/>
    <s v="-"/>
    <s v="-"/>
    <s v="-"/>
    <s v="-"/>
    <s v="-"/>
    <s v="-"/>
    <s v="-"/>
    <s v="-"/>
    <s v="-"/>
    <s v="-"/>
    <s v="-"/>
    <s v="-"/>
    <s v="-"/>
    <s v="-"/>
    <s v="-"/>
    <s v="-"/>
    <s v="-"/>
    <s v="May"/>
    <s v="-"/>
    <s v="-"/>
    <s v="PAID"/>
  </r>
  <r>
    <s v="OPEX"/>
    <n v="660000006"/>
    <s v="PENGIRIMAN, TELEKOMUNIKASI DAN INTERNET"/>
    <s v="PULSA KARYAWAN"/>
    <s v="PULSA KARYAWAN SPV @3"/>
    <s v="-"/>
    <x v="1"/>
    <x v="1"/>
    <n v="12"/>
    <s v="Month"/>
    <n v="600000"/>
    <n v="7200000"/>
    <n v="0"/>
    <n v="7200000"/>
    <n v="6750000"/>
    <n v="450000"/>
    <m/>
    <m/>
    <m/>
    <s v="-"/>
    <s v="-"/>
    <s v="-"/>
    <s v="-"/>
    <s v="-"/>
    <s v="-"/>
    <s v="-"/>
    <s v="-"/>
    <s v="-"/>
    <s v="-"/>
    <s v="-"/>
    <s v="-"/>
    <s v="-"/>
    <s v="-"/>
    <s v="-"/>
    <s v="-"/>
    <s v="-"/>
    <s v="January"/>
    <s v="-"/>
    <s v="-"/>
    <s v="PAID"/>
  </r>
  <r>
    <s v="OPEX"/>
    <n v="660000006"/>
    <s v="PENGIRIMAN, TELEKOMUNIKASI DAN INTERNET"/>
    <s v="PULSA KARYAWAN"/>
    <s v="PULSA KARYAWAN SPV @3"/>
    <s v="-"/>
    <x v="1"/>
    <x v="1"/>
    <m/>
    <m/>
    <m/>
    <m/>
    <m/>
    <m/>
    <n v="6300000"/>
    <n v="450000"/>
    <m/>
    <m/>
    <m/>
    <s v="-"/>
    <s v="-"/>
    <s v="-"/>
    <s v="-"/>
    <s v="-"/>
    <s v="-"/>
    <s v="-"/>
    <s v="-"/>
    <s v="-"/>
    <s v="-"/>
    <s v="-"/>
    <s v="-"/>
    <s v="-"/>
    <s v="-"/>
    <s v="-"/>
    <s v="-"/>
    <s v="-"/>
    <s v="February"/>
    <s v="-"/>
    <s v="-"/>
    <s v="PAID"/>
  </r>
  <r>
    <s v="OPEX"/>
    <n v="660000006"/>
    <s v="PENGIRIMAN, TELEKOMUNIKASI DAN INTERNET"/>
    <s v="PULSA KARYAWAN"/>
    <s v="PULSA KARYAWAN SPV @3"/>
    <s v="-"/>
    <x v="1"/>
    <x v="1"/>
    <m/>
    <m/>
    <m/>
    <m/>
    <m/>
    <m/>
    <n v="5850000"/>
    <n v="450000"/>
    <m/>
    <m/>
    <m/>
    <s v="-"/>
    <s v="-"/>
    <s v="-"/>
    <s v="-"/>
    <s v="-"/>
    <s v="-"/>
    <s v="-"/>
    <s v="-"/>
    <s v="-"/>
    <s v="-"/>
    <s v="-"/>
    <s v="-"/>
    <s v="-"/>
    <s v="-"/>
    <s v="-"/>
    <s v="-"/>
    <s v="-"/>
    <s v="March"/>
    <s v="-"/>
    <s v="-"/>
    <s v="PAID"/>
  </r>
  <r>
    <s v="OPEX"/>
    <n v="660000006"/>
    <s v="PENGIRIMAN, TELEKOMUNIKASI DAN INTERNET"/>
    <s v="PULSA KARYAWAN"/>
    <s v="PULSA KARYAWAN SPV @3"/>
    <s v="-"/>
    <x v="1"/>
    <x v="1"/>
    <m/>
    <m/>
    <m/>
    <m/>
    <m/>
    <m/>
    <n v="5400000"/>
    <n v="450000"/>
    <m/>
    <m/>
    <m/>
    <s v="-"/>
    <s v="-"/>
    <s v="-"/>
    <s v="-"/>
    <s v="-"/>
    <s v="-"/>
    <s v="-"/>
    <s v="-"/>
    <s v="-"/>
    <s v="-"/>
    <s v="-"/>
    <s v="-"/>
    <s v="-"/>
    <s v="-"/>
    <s v="-"/>
    <s v="-"/>
    <s v="-"/>
    <s v="April"/>
    <s v="-"/>
    <s v="-"/>
    <s v="PAID"/>
  </r>
  <r>
    <s v="OPEX"/>
    <n v="660000006"/>
    <s v="PENGIRIMAN, TELEKOMUNIKASI DAN INTERNET"/>
    <s v="PULSA KARYAWAN"/>
    <s v="PULSA KARYAWAN SPV @3"/>
    <s v="-"/>
    <x v="1"/>
    <x v="1"/>
    <m/>
    <m/>
    <m/>
    <m/>
    <m/>
    <m/>
    <n v="4950000"/>
    <n v="450000"/>
    <m/>
    <m/>
    <m/>
    <s v="-"/>
    <s v="-"/>
    <s v="-"/>
    <s v="-"/>
    <s v="-"/>
    <s v="-"/>
    <s v="-"/>
    <s v="-"/>
    <s v="-"/>
    <s v="-"/>
    <s v="-"/>
    <s v="-"/>
    <s v="-"/>
    <s v="-"/>
    <s v="-"/>
    <s v="-"/>
    <s v="-"/>
    <s v="May"/>
    <s v="-"/>
    <s v="-"/>
    <s v="PAID"/>
  </r>
  <r>
    <s v="OPEX"/>
    <n v="660000006"/>
    <s v="PENGIRIMAN, TELEKOMUNIKASI DAN INTERNET"/>
    <s v="PULSA KARYAWAN"/>
    <s v="PULSA KARYAWAN SPV @3"/>
    <s v="-"/>
    <x v="1"/>
    <x v="1"/>
    <m/>
    <m/>
    <m/>
    <m/>
    <m/>
    <m/>
    <n v="4500000"/>
    <n v="450000"/>
    <m/>
    <m/>
    <m/>
    <s v="-"/>
    <s v="-"/>
    <s v="-"/>
    <s v="-"/>
    <s v="-"/>
    <s v="-"/>
    <s v="-"/>
    <s v="-"/>
    <s v="-"/>
    <s v="-"/>
    <s v="-"/>
    <s v="-"/>
    <s v="-"/>
    <s v="-"/>
    <s v="-"/>
    <s v="-"/>
    <s v="-"/>
    <s v="June "/>
    <s v="-"/>
    <s v="-"/>
    <s v="PAID"/>
  </r>
  <r>
    <s v="OPEX"/>
    <n v="660000006"/>
    <s v="PENGIRIMAN, TELEKOMUNIKASI DAN INTERNET"/>
    <s v="PULSA KARYAWAN"/>
    <s v="PULSA KARYAWAN SPV @3"/>
    <s v="-"/>
    <x v="1"/>
    <x v="1"/>
    <m/>
    <m/>
    <m/>
    <m/>
    <m/>
    <m/>
    <n v="4050000"/>
    <n v="450000"/>
    <m/>
    <m/>
    <m/>
    <s v="-"/>
    <s v="-"/>
    <s v="-"/>
    <s v="-"/>
    <s v="-"/>
    <s v="-"/>
    <s v="-"/>
    <s v="-"/>
    <s v="-"/>
    <s v="-"/>
    <s v="-"/>
    <s v="-"/>
    <s v="-"/>
    <s v="-"/>
    <s v="-"/>
    <s v="-"/>
    <s v="-"/>
    <s v="July"/>
    <s v="-"/>
    <s v="-"/>
    <s v="PAID"/>
  </r>
  <r>
    <s v="OPEX"/>
    <n v="660000006"/>
    <s v="PENGIRIMAN, TELEKOMUNIKASI DAN INTERNET"/>
    <s v="PULSA KARYAWAN"/>
    <s v="PULSA KARYAWAN STAFF @8"/>
    <s v="-"/>
    <x v="1"/>
    <x v="1"/>
    <n v="12"/>
    <s v="Month"/>
    <n v="800000"/>
    <n v="9600000"/>
    <n v="0"/>
    <n v="9600000"/>
    <n v="8800000"/>
    <n v="800000"/>
    <m/>
    <m/>
    <m/>
    <s v="-"/>
    <s v="-"/>
    <s v="-"/>
    <s v="-"/>
    <s v="-"/>
    <s v="-"/>
    <s v="-"/>
    <s v="-"/>
    <s v="-"/>
    <s v="-"/>
    <s v="-"/>
    <s v="-"/>
    <s v="-"/>
    <s v="-"/>
    <s v="-"/>
    <s v="-"/>
    <s v="-"/>
    <s v="January"/>
    <s v="-"/>
    <s v="-"/>
    <s v="PAID"/>
  </r>
  <r>
    <s v="OPEX"/>
    <n v="660000006"/>
    <s v="PENGIRIMAN, TELEKOMUNIKASI DAN INTERNET"/>
    <s v="PULSA KARYAWAN"/>
    <s v="PULSA KARYAWAN STAFF @8"/>
    <s v="-"/>
    <x v="1"/>
    <x v="1"/>
    <m/>
    <m/>
    <m/>
    <m/>
    <m/>
    <m/>
    <n v="8000000"/>
    <n v="800000"/>
    <m/>
    <m/>
    <m/>
    <s v="-"/>
    <s v="-"/>
    <s v="-"/>
    <s v="-"/>
    <s v="-"/>
    <s v="-"/>
    <s v="-"/>
    <s v="-"/>
    <s v="-"/>
    <s v="-"/>
    <s v="-"/>
    <s v="-"/>
    <s v="-"/>
    <s v="-"/>
    <s v="-"/>
    <s v="-"/>
    <s v="-"/>
    <s v="February"/>
    <s v="-"/>
    <s v="-"/>
    <s v="PAID"/>
  </r>
  <r>
    <s v="OPEX"/>
    <n v="660000006"/>
    <s v="PENGIRIMAN, TELEKOMUNIKASI DAN INTERNET"/>
    <s v="PULSA KARYAWAN"/>
    <s v="PULSA KARYAWAN STAFF @8"/>
    <s v="-"/>
    <x v="1"/>
    <x v="1"/>
    <m/>
    <m/>
    <m/>
    <m/>
    <m/>
    <m/>
    <n v="7200000"/>
    <n v="800000"/>
    <m/>
    <m/>
    <m/>
    <s v="-"/>
    <s v="-"/>
    <s v="-"/>
    <s v="-"/>
    <s v="-"/>
    <s v="-"/>
    <s v="-"/>
    <s v="-"/>
    <s v="-"/>
    <s v="-"/>
    <s v="-"/>
    <s v="-"/>
    <s v="-"/>
    <s v="-"/>
    <s v="-"/>
    <s v="-"/>
    <s v="-"/>
    <s v="March"/>
    <s v="-"/>
    <s v="-"/>
    <s v="PAID"/>
  </r>
  <r>
    <s v="OPEX"/>
    <n v="660000006"/>
    <s v="PENGIRIMAN, TELEKOMUNIKASI DAN INTERNET"/>
    <s v="PULSA KARYAWAN"/>
    <s v="PULSA KARYAWAN STAFF @8"/>
    <s v="-"/>
    <x v="1"/>
    <x v="1"/>
    <m/>
    <m/>
    <m/>
    <m/>
    <m/>
    <m/>
    <n v="6400000"/>
    <n v="800000"/>
    <m/>
    <m/>
    <m/>
    <s v="-"/>
    <s v="-"/>
    <s v="-"/>
    <s v="-"/>
    <s v="-"/>
    <s v="-"/>
    <s v="-"/>
    <s v="-"/>
    <s v="-"/>
    <s v="-"/>
    <s v="-"/>
    <s v="-"/>
    <s v="-"/>
    <s v="-"/>
    <s v="-"/>
    <s v="-"/>
    <s v="-"/>
    <s v="April"/>
    <s v="-"/>
    <s v="-"/>
    <s v="PAID"/>
  </r>
  <r>
    <s v="OPEX"/>
    <n v="660000006"/>
    <s v="PENGIRIMAN, TELEKOMUNIKASI DAN INTERNET"/>
    <s v="PULSA KARYAWAN"/>
    <s v="PULSA KARYAWAN STAFF @8"/>
    <s v="-"/>
    <x v="1"/>
    <x v="1"/>
    <m/>
    <m/>
    <m/>
    <m/>
    <m/>
    <m/>
    <n v="5600000"/>
    <n v="800000"/>
    <m/>
    <m/>
    <m/>
    <s v="-"/>
    <s v="-"/>
    <s v="-"/>
    <s v="-"/>
    <s v="-"/>
    <s v="-"/>
    <s v="-"/>
    <s v="-"/>
    <s v="-"/>
    <s v="-"/>
    <s v="-"/>
    <s v="-"/>
    <s v="-"/>
    <s v="-"/>
    <s v="-"/>
    <s v="-"/>
    <s v="-"/>
    <s v="May"/>
    <s v="-"/>
    <s v="-"/>
    <s v="PAID"/>
  </r>
  <r>
    <s v="OPEX"/>
    <n v="660000006"/>
    <s v="PENGIRIMAN, TELEKOMUNIKASI DAN INTERNET"/>
    <s v="PULSA KARYAWAN"/>
    <s v="PULSA KARYAWAN STAFF @8"/>
    <s v="-"/>
    <x v="1"/>
    <x v="1"/>
    <m/>
    <m/>
    <m/>
    <m/>
    <m/>
    <m/>
    <n v="4800000"/>
    <n v="800000"/>
    <m/>
    <m/>
    <m/>
    <s v="-"/>
    <s v="-"/>
    <s v="-"/>
    <s v="-"/>
    <s v="-"/>
    <s v="-"/>
    <s v="-"/>
    <s v="-"/>
    <s v="-"/>
    <s v="-"/>
    <s v="-"/>
    <s v="-"/>
    <s v="-"/>
    <s v="-"/>
    <s v="-"/>
    <s v="-"/>
    <s v="-"/>
    <s v="June "/>
    <s v="-"/>
    <s v="-"/>
    <s v="PAID"/>
  </r>
  <r>
    <s v="OPEX"/>
    <n v="660000006"/>
    <s v="PENGIRIMAN, TELEKOMUNIKASI DAN INTERNET"/>
    <s v="PULSA KARYAWAN"/>
    <s v="PULSA KARYAWAN STAFF @8"/>
    <s v="-"/>
    <x v="1"/>
    <x v="1"/>
    <m/>
    <m/>
    <m/>
    <m/>
    <m/>
    <m/>
    <n v="4000000"/>
    <n v="800000"/>
    <m/>
    <m/>
    <m/>
    <s v="-"/>
    <s v="-"/>
    <s v="-"/>
    <s v="-"/>
    <s v="-"/>
    <s v="-"/>
    <s v="-"/>
    <s v="-"/>
    <s v="-"/>
    <s v="-"/>
    <s v="-"/>
    <s v="-"/>
    <s v="-"/>
    <s v="-"/>
    <s v="-"/>
    <s v="-"/>
    <s v="-"/>
    <s v="July"/>
    <s v="-"/>
    <s v="-"/>
    <s v="PAID"/>
  </r>
  <r>
    <s v="OPEX"/>
    <n v="660000006"/>
    <s v="PENGIRIMAN, TELEKOMUNIKASI DAN INTERNET"/>
    <s v="PULSA KARYAWAN"/>
    <s v="PENGIRIMAN DOKUMEN"/>
    <m/>
    <x v="1"/>
    <x v="1"/>
    <n v="12"/>
    <s v="Month"/>
    <n v="500000"/>
    <n v="6000000"/>
    <m/>
    <m/>
    <m/>
    <m/>
    <m/>
    <m/>
    <m/>
    <s v=" "/>
    <m/>
    <m/>
    <m/>
    <m/>
    <m/>
    <m/>
    <m/>
    <m/>
    <m/>
    <m/>
    <m/>
    <m/>
    <m/>
    <m/>
    <m/>
    <m/>
    <m/>
    <m/>
    <m/>
    <m/>
  </r>
  <r>
    <s v="OPEX"/>
    <n v="660000038"/>
    <s v="PENGIRIMAN, TELEKOMUNIKASI DAN INTERNET"/>
    <s v="INTERNET"/>
    <s v="INTERNET SERVICE PROVIDER "/>
    <m/>
    <x v="1"/>
    <x v="1"/>
    <n v="12"/>
    <s v="Month"/>
    <n v="10000000"/>
    <n v="120000000"/>
    <m/>
    <m/>
    <m/>
    <m/>
    <m/>
    <m/>
    <m/>
    <s v=" "/>
    <m/>
    <m/>
    <m/>
    <m/>
    <m/>
    <m/>
    <m/>
    <m/>
    <m/>
    <m/>
    <m/>
    <m/>
    <m/>
    <m/>
    <m/>
    <m/>
    <m/>
    <m/>
    <m/>
    <m/>
  </r>
  <r>
    <s v="OPEX"/>
    <n v="660000019"/>
    <s v="PERBAIKAN DAN PEMELIHARAAN"/>
    <s v="SERVICE PERALATAN KANTOR"/>
    <s v="SPAREPART , SERVICE &amp; MAINTENANCE"/>
    <d v="2025-11-30T00:00:00"/>
    <x v="1"/>
    <x v="1"/>
    <n v="12"/>
    <s v="Month"/>
    <n v="6916667"/>
    <n v="83000000"/>
    <n v="-49000000"/>
    <n v="66000000"/>
    <n v="62250000"/>
    <n v="3750000"/>
    <n v="67180000"/>
    <m/>
    <m/>
    <s v="PR/ASR/0924/015"/>
    <s v="Jasa Service IT PT. ALFATECH - MAS"/>
    <s v="OPS"/>
    <s v="Ariya"/>
    <s v="Chichil"/>
    <s v="v"/>
    <s v="v"/>
    <d v="2024-09-25T00:00:00"/>
    <d v="2024-09-27T00:00:00"/>
    <s v="Final Approved"/>
    <m/>
    <d v="2024-11-07T00:00:00"/>
    <s v="SPK/ASR/1124/005"/>
    <s v="ALFATECH COMPUTER"/>
    <d v="2025-02-03T00:00:00"/>
    <s v="BOP/ASR/0225/002"/>
    <s v="-"/>
    <s v="Service Alfatech MAS - Januari 2025"/>
    <d v="2025-03-05T00:00:00"/>
    <s v="DONE"/>
    <s v="PAID"/>
  </r>
  <r>
    <s v="OPEX"/>
    <n v="660000019"/>
    <s v="PERBAIKAN DAN PEMELIHARAAN"/>
    <s v="SERVICE PERALATAN KANTOR"/>
    <s v="SPAREPART , SERVICE &amp; MAINTENANCE"/>
    <d v="2025-11-30T00:00:00"/>
    <x v="1"/>
    <x v="1"/>
    <m/>
    <m/>
    <m/>
    <m/>
    <m/>
    <m/>
    <n v="62250000"/>
    <n v="0"/>
    <m/>
    <m/>
    <m/>
    <s v="PR/ASR/0924/015"/>
    <s v="Jasa Service IT PT. ALFATECH - MAS"/>
    <s v="OPS"/>
    <s v="Ariya"/>
    <s v="Chichil"/>
    <s v="v"/>
    <s v="v"/>
    <d v="2024-09-25T00:00:00"/>
    <d v="2024-09-27T00:00:00"/>
    <s v="Final Approved"/>
    <m/>
    <d v="2024-11-07T00:00:00"/>
    <s v="SPK/ASR/1124/005"/>
    <s v="ALFATECH COMPUTER"/>
    <d v="2025-05-05T00:00:00"/>
    <s v="BOP/ASR/0525/003"/>
    <s v="-"/>
    <s v="Service Alfatech MAS - Februari 2025"/>
    <s v="-"/>
    <s v="DONE"/>
    <s v="PAID"/>
  </r>
  <r>
    <s v="OPEX"/>
    <n v="660000019"/>
    <s v="PERBAIKAN DAN PEMELIHARAAN"/>
    <s v="SERVICE PERALATAN KANTOR"/>
    <s v="SPAREPART , SERVICE &amp; MAINTENANCE"/>
    <d v="2025-11-30T00:00:00"/>
    <x v="1"/>
    <x v="1"/>
    <m/>
    <m/>
    <m/>
    <m/>
    <m/>
    <m/>
    <n v="62250000"/>
    <n v="0"/>
    <m/>
    <m/>
    <m/>
    <s v="PR/ASR/0924/015"/>
    <s v="Jasa Service IT PT. ALFATECH - MAS"/>
    <s v="OPS"/>
    <s v="Ariya"/>
    <s v="Chichil"/>
    <s v="v"/>
    <s v="v"/>
    <d v="2024-09-25T00:00:00"/>
    <d v="2024-09-27T00:00:00"/>
    <s v="Final Approved"/>
    <m/>
    <d v="2024-11-07T00:00:00"/>
    <s v="SPK/ASR/1124/005"/>
    <s v="ALFATECH COMPUTER"/>
    <d v="2025-05-05T00:00:00"/>
    <s v="BOP/ASR/0525/004"/>
    <s v="-"/>
    <s v="Service Alfatech MAS - Maret 2025"/>
    <s v="-"/>
    <s v="DONE"/>
    <s v="PAID"/>
  </r>
  <r>
    <s v="OPEX"/>
    <n v="660000019"/>
    <s v="PERBAIKAN DAN PEMELIHARAAN"/>
    <s v="SERVICE PERALATAN KANTOR"/>
    <s v="SPAREPART , SERVICE &amp; MAINTENANCE"/>
    <d v="2025-11-30T00:00:00"/>
    <x v="1"/>
    <x v="1"/>
    <m/>
    <m/>
    <m/>
    <m/>
    <m/>
    <m/>
    <n v="59365000"/>
    <n v="2885000"/>
    <m/>
    <m/>
    <m/>
    <s v="PR/ASR/0924/015"/>
    <s v="Jasa Service IT PT. ALFATECH - MAS"/>
    <s v="OPS"/>
    <s v="Ariya"/>
    <s v="Chichil"/>
    <s v="v"/>
    <s v="v"/>
    <d v="2024-09-25T00:00:00"/>
    <d v="2024-09-27T00:00:00"/>
    <s v="Final Approved"/>
    <m/>
    <d v="2024-11-07T00:00:00"/>
    <s v="SPK/ASR/1124/005"/>
    <s v="ALFATECH COMPUTER"/>
    <d v="2025-05-05T00:00:00"/>
    <s v="BOP/ASR/0525/005"/>
    <s v="-"/>
    <s v="Service Alfatech MAS - April 2025"/>
    <d v="2025-06-25T00:00:00"/>
    <s v="DONE"/>
    <s v="PAID"/>
  </r>
  <r>
    <s v="OPEX"/>
    <n v="660000019"/>
    <s v="PERBAIKAN DAN PEMELIHARAAN"/>
    <s v="SERVICE PERALATAN KANTOR"/>
    <s v="SPAREPART , SERVICE &amp; MAINTENANCE"/>
    <d v="2025-11-30T00:00:00"/>
    <x v="1"/>
    <x v="1"/>
    <m/>
    <m/>
    <m/>
    <m/>
    <m/>
    <m/>
    <n v="58315000"/>
    <n v="1050000"/>
    <m/>
    <m/>
    <m/>
    <s v="PR/ASR/0924/015"/>
    <s v="Jasa Service IT PT. ALFATECH - MAS"/>
    <s v="OPS"/>
    <s v="Ariya"/>
    <s v="Chichil"/>
    <s v="v"/>
    <s v="v"/>
    <d v="2024-09-25T00:00:00"/>
    <d v="2024-09-27T00:00:00"/>
    <s v="Final Approved"/>
    <m/>
    <d v="2024-11-07T00:00:00"/>
    <s v="SPK/ASR/1124/005"/>
    <s v="ALFATECH COMPUTER"/>
    <d v="2025-06-19T00:00:00"/>
    <s v="BOP/ASR/0625/019"/>
    <s v="-"/>
    <s v="Service Alfatech MAS - May 2025"/>
    <m/>
    <s v="PROGRESS"/>
    <s v="PROGRESS"/>
  </r>
  <r>
    <m/>
    <m/>
    <m/>
    <m/>
    <s v="SPAREPART , SERVICE &amp; MAINTENANCE"/>
    <d v="2025-11-30T00:00:00"/>
    <x v="1"/>
    <x v="1"/>
    <m/>
    <m/>
    <m/>
    <m/>
    <m/>
    <m/>
    <n v="56115000"/>
    <n v="2200000"/>
    <m/>
    <m/>
    <m/>
    <s v="PR/ASR/0924/015"/>
    <s v="Jasa Service IT PT. ALFATECH - MAS"/>
    <s v="OPS"/>
    <s v="Ariya"/>
    <s v="Chichil"/>
    <s v="v"/>
    <s v="v"/>
    <d v="2024-09-25T00:00:00"/>
    <d v="2024-09-27T00:00:00"/>
    <s v="Final Approved"/>
    <m/>
    <d v="2024-11-07T00:00:00"/>
    <s v="SPK/ASR/1124/005"/>
    <s v="ALFATECH COMPUTER"/>
    <d v="2025-06-25T00:00:00"/>
    <s v="BOP/ASR/0725/012"/>
    <s v="-"/>
    <s v="Service Alfatech MAS - Juni 2025"/>
    <m/>
    <m/>
    <m/>
  </r>
  <r>
    <m/>
    <m/>
    <m/>
    <m/>
    <s v="SPAREPART , SERVICE &amp; MAINTENANCE"/>
    <d v="2025-11-30T00:00:00"/>
    <x v="1"/>
    <x v="1"/>
    <m/>
    <m/>
    <m/>
    <m/>
    <m/>
    <m/>
    <n v="52830000"/>
    <n v="3285000"/>
    <m/>
    <m/>
    <m/>
    <s v="PR/ASR/0924/015"/>
    <s v="Jasa Service IT PT. ALFATECH - MAS"/>
    <s v="OPS"/>
    <s v="Ariya"/>
    <s v="Chichil"/>
    <s v="v"/>
    <s v="v"/>
    <d v="2024-09-25T00:00:00"/>
    <d v="2024-09-27T00:00:00"/>
    <s v="Final Approved"/>
    <m/>
    <d v="2024-11-07T00:00:00"/>
    <s v="SPK/ASR/1124/005"/>
    <s v="ALFATECH COMPUTER"/>
    <d v="2025-08-13T00:00:00"/>
    <s v="BOP/ASR/0825/011"/>
    <s v="-"/>
    <s v="Service Alfatech MAS - Juli 2025"/>
    <m/>
    <m/>
    <m/>
  </r>
  <r>
    <s v="OPEX"/>
    <n v="660000019"/>
    <s v="PERBAIKAN DAN PEMELIHARAAN"/>
    <s v="SERVICE PERALATAN KANTOR"/>
    <s v="SPAREPART , SERVICE &amp; MAINTENANCE"/>
    <d v="2025-11-30T00:00:00"/>
    <x v="1"/>
    <x v="1"/>
    <m/>
    <m/>
    <m/>
    <m/>
    <m/>
    <n v="66000000"/>
    <n v="66000000"/>
    <n v="0"/>
    <m/>
    <m/>
    <m/>
    <s v="PR/ASR/0924/016"/>
    <s v="Jasa Service IT PT. MITRA SATU - MAS"/>
    <s v="OPS"/>
    <s v="Ariya"/>
    <s v="Chichil"/>
    <s v="v"/>
    <s v="v"/>
    <d v="2024-09-25T00:00:00"/>
    <d v="2024-11-07T00:00:00"/>
    <s v="Final Approved"/>
    <m/>
    <d v="2024-11-07T00:00:00"/>
    <s v="SPK/ASR/1124/006"/>
    <s v="MITRA SATU SOLUSINDO, PT"/>
    <d v="2025-02-03T00:00:00"/>
    <s v="BOP/ASR/0225/004"/>
    <s v="-"/>
    <s v="Service Mitra Satu MAS - Januari 2025"/>
    <s v="-"/>
    <s v="DONE"/>
    <s v="PAID"/>
  </r>
  <r>
    <s v="OPEX"/>
    <n v="660000019"/>
    <s v="PERBAIKAN DAN PEMELIHARAAN"/>
    <s v="SERVICE PERALATAN KANTOR"/>
    <s v="SPAREPART , SERVICE &amp; MAINTENANCE"/>
    <d v="2025-11-30T00:00:00"/>
    <x v="1"/>
    <x v="1"/>
    <m/>
    <m/>
    <m/>
    <m/>
    <m/>
    <m/>
    <n v="63350000"/>
    <n v="2650000"/>
    <m/>
    <m/>
    <m/>
    <s v="PR/ASR/0924/016"/>
    <s v="Jasa Service IT PT. MITRA SATU - MAS"/>
    <s v="OPS"/>
    <s v="Ariya"/>
    <s v="Chichil"/>
    <s v="v"/>
    <s v="v"/>
    <d v="2024-09-25T00:00:00"/>
    <d v="2024-11-07T00:00:00"/>
    <s v="Final Approved"/>
    <m/>
    <d v="2024-11-07T00:00:00"/>
    <s v="SPK/ASR/1124/006"/>
    <s v="MITRA SATU SOLUSINDO, PT"/>
    <d v="2025-03-18T00:00:00"/>
    <s v="BOP/ASR/0325/014"/>
    <s v="-"/>
    <s v="Service Mitra Satu MAS - Februari 2025 Revisi 2"/>
    <d v="2025-04-10T00:00:00"/>
    <s v="DONE"/>
    <s v="PAID"/>
  </r>
  <r>
    <s v="OPEX"/>
    <n v="660000019"/>
    <s v="PERBAIKAN DAN PEMELIHARAAN"/>
    <s v="SERVICE PERALATAN KANTOR"/>
    <s v="SPAREPART , SERVICE &amp; MAINTENANCE"/>
    <d v="2025-11-30T00:00:00"/>
    <x v="1"/>
    <x v="1"/>
    <m/>
    <m/>
    <m/>
    <m/>
    <m/>
    <m/>
    <n v="63350000"/>
    <n v="0"/>
    <m/>
    <m/>
    <m/>
    <s v="PR/ASR/0924/016"/>
    <s v="Jasa Service IT PT. MITRA SATU - MAS"/>
    <s v="OPS"/>
    <s v="Ariya"/>
    <s v="Chichil"/>
    <s v="v"/>
    <s v="v"/>
    <d v="2024-09-25T00:00:00"/>
    <d v="2024-11-07T00:00:00"/>
    <s v="Final Approved"/>
    <m/>
    <d v="2024-11-07T00:00:00"/>
    <s v="SPK/ASR/1124/006"/>
    <s v="MITRA SATU SOLUSINDO, PT"/>
    <d v="2025-05-04T00:00:00"/>
    <s v="BOP/ASR/0525/001"/>
    <s v="-"/>
    <s v="Service Mitra Satu MAS - Maret 2025"/>
    <s v="-"/>
    <s v="DONE"/>
    <s v="PAID"/>
  </r>
  <r>
    <s v="OPEX"/>
    <n v="660000019"/>
    <s v="PERBAIKAN DAN PEMELIHARAAN"/>
    <s v="SERVICE PERALATAN KANTOR"/>
    <s v="SPAREPART , SERVICE &amp; MAINTENANCE"/>
    <d v="2025-11-30T00:00:00"/>
    <x v="1"/>
    <x v="1"/>
    <m/>
    <m/>
    <m/>
    <m/>
    <m/>
    <m/>
    <n v="63350000"/>
    <n v="0"/>
    <m/>
    <m/>
    <m/>
    <s v="PR/ASR/0924/016"/>
    <s v="Jasa Service IT PT. MITRA SATU - MAS"/>
    <s v="OPS"/>
    <s v="Ariya"/>
    <s v="Chichil"/>
    <s v="v"/>
    <s v="v"/>
    <d v="2024-09-25T00:00:00"/>
    <d v="2024-11-07T00:00:00"/>
    <s v="Final Approved"/>
    <m/>
    <d v="2024-11-07T00:00:00"/>
    <s v="SPK/ASR/1124/006"/>
    <s v="MITRA SATU SOLUSINDO, PT"/>
    <d v="2025-05-04T00:00:00"/>
    <s v="BOP/ASR/0525/002"/>
    <s v="-"/>
    <s v="Service Mitra Satu MAS - April 2025"/>
    <s v="-"/>
    <s v="DONE"/>
    <s v="PAID"/>
  </r>
  <r>
    <m/>
    <m/>
    <m/>
    <m/>
    <s v="SPAREPART , SERVICE &amp; MAINTENANCE"/>
    <d v="2025-11-30T00:00:00"/>
    <x v="2"/>
    <x v="1"/>
    <m/>
    <m/>
    <m/>
    <m/>
    <m/>
    <m/>
    <n v="63350000"/>
    <n v="0"/>
    <m/>
    <m/>
    <m/>
    <m/>
    <m/>
    <m/>
    <m/>
    <m/>
    <m/>
    <m/>
    <m/>
    <m/>
    <m/>
    <m/>
    <d v="2024-11-07T00:00:00"/>
    <s v="SPK/ASR/1124/006"/>
    <s v="MITRA SATU SOLUSINDO, PT"/>
    <m/>
    <s v="tbc"/>
    <s v="-"/>
    <s v="Service Mitra Satu MAS - May 2025"/>
    <m/>
    <m/>
    <m/>
  </r>
  <r>
    <m/>
    <m/>
    <m/>
    <m/>
    <s v="SPAREPART , SERVICE &amp; MAINTENANCE"/>
    <d v="2025-11-30T00:00:00"/>
    <x v="2"/>
    <x v="1"/>
    <m/>
    <m/>
    <m/>
    <m/>
    <m/>
    <m/>
    <n v="63350000"/>
    <n v="0"/>
    <m/>
    <m/>
    <m/>
    <m/>
    <m/>
    <m/>
    <m/>
    <m/>
    <m/>
    <m/>
    <m/>
    <m/>
    <m/>
    <m/>
    <d v="2024-11-07T00:00:00"/>
    <s v="SPK/ASR/1124/006"/>
    <s v="MITRA SATU SOLUSINDO, PT"/>
    <m/>
    <s v="tbc"/>
    <s v="-"/>
    <s v="Service Mitra Satu MAS - Juni 2025"/>
    <m/>
    <m/>
    <m/>
  </r>
  <r>
    <m/>
    <m/>
    <m/>
    <m/>
    <s v="SPAREPART , SERVICE &amp; MAINTENANCE"/>
    <d v="2025-11-30T00:00:00"/>
    <x v="2"/>
    <x v="1"/>
    <m/>
    <m/>
    <m/>
    <m/>
    <m/>
    <m/>
    <n v="63350000"/>
    <n v="0"/>
    <m/>
    <m/>
    <m/>
    <m/>
    <m/>
    <m/>
    <m/>
    <m/>
    <m/>
    <m/>
    <m/>
    <m/>
    <m/>
    <m/>
    <d v="2024-11-07T00:00:00"/>
    <s v="SPK/ASR/1124/006"/>
    <s v="MITRA SATU SOLUSINDO, PT"/>
    <m/>
    <s v="tbc"/>
    <s v="-"/>
    <s v="Service Mitra Satu MAS - Juli 2025"/>
    <m/>
    <m/>
    <m/>
  </r>
  <r>
    <s v="OPEX"/>
    <n v="660000019"/>
    <s v="PERBAIKAN DAN PEMELIHARAAN"/>
    <s v="SERVICE PERALATAN KANTOR"/>
    <s v="SPAREPART , SERVICE &amp; MAINTENANCE"/>
    <s v="-"/>
    <x v="1"/>
    <x v="1"/>
    <m/>
    <m/>
    <m/>
    <m/>
    <n v="-1515000"/>
    <n v="1300000"/>
    <n v="0"/>
    <n v="1300000"/>
    <m/>
    <m/>
    <m/>
    <s v="PR/ASR/0425/008"/>
    <s v="Monitor + Mouse Untuk Project Improvement Director "/>
    <s v="OPS"/>
    <s v="Ariya"/>
    <s v="Chichil"/>
    <s v="v"/>
    <s v="t"/>
    <d v="2025-04-16T00:00:00"/>
    <d v="2025-04-17T00:00:00"/>
    <s v="Final Approved"/>
    <m/>
    <d v="2025-04-22T00:00:00"/>
    <s v="POP/ASR/0425/002"/>
    <s v="PILAR UTAMA SOLUSINDO"/>
    <d v="2025-04-22T00:00:00"/>
    <s v="RCT/ASR/0822/315     "/>
    <s v="-"/>
    <s v="Monitor Untuk Project Improvement Director "/>
    <m/>
    <m/>
    <m/>
  </r>
  <r>
    <s v="OPEX"/>
    <n v="660000019"/>
    <s v="PERBAIKAN DAN PEMELIHARAAN"/>
    <s v="SERVICE PERALATAN KANTOR"/>
    <s v="SPAREPART , SERVICE &amp; MAINTENANCE"/>
    <s v="-"/>
    <x v="1"/>
    <x v="1"/>
    <m/>
    <m/>
    <m/>
    <m/>
    <m/>
    <n v="215000"/>
    <n v="0"/>
    <n v="215000"/>
    <m/>
    <m/>
    <m/>
    <s v=" "/>
    <s v="Monitor + Mouse Untuk Project Improvement Director "/>
    <s v="OPS"/>
    <s v="Ariya"/>
    <s v="Chichil"/>
    <s v="v"/>
    <s v="t"/>
    <d v="2025-04-16T00:00:00"/>
    <d v="2025-04-17T00:00:00"/>
    <s v="Final Approved"/>
    <m/>
    <d v="2025-04-22T00:00:00"/>
    <s v="POP/ASR/0425/003 "/>
    <s v="PILAR UTAMA SOLUSINDO"/>
    <d v="2025-04-22T00:00:00"/>
    <s v="RCT/ASR/0822/316     "/>
    <s v="-"/>
    <s v="Mouse Untuk Project Improvement Director "/>
    <m/>
    <m/>
    <m/>
  </r>
  <r>
    <m/>
    <m/>
    <m/>
    <m/>
    <s v="SPAREPART , SERVICE &amp; MAINTENANCE"/>
    <s v="-"/>
    <x v="1"/>
    <x v="1"/>
    <m/>
    <m/>
    <m/>
    <m/>
    <m/>
    <m/>
    <m/>
    <m/>
    <m/>
    <m/>
    <m/>
    <s v="PR/ASR/0725/003"/>
    <s v="RAM Laptop Ibu Melania Purchasing"/>
    <s v="OPS"/>
    <s v="Ariya"/>
    <m/>
    <s v="v"/>
    <s v="t"/>
    <m/>
    <m/>
    <s v="Final Approved"/>
    <m/>
    <m/>
    <m/>
    <m/>
    <m/>
    <m/>
    <m/>
    <m/>
    <m/>
    <m/>
    <m/>
  </r>
  <r>
    <s v="OPEX"/>
    <n v="660000032"/>
    <s v="PERIJINAN &amp; LISENSI"/>
    <s v="PERIJINAN"/>
    <s v="LICENSE ANTIVIRUS + SUPPORT"/>
    <d v="2025-12-20T00:00:00"/>
    <x v="1"/>
    <x v="1"/>
    <n v="1"/>
    <s v="Year"/>
    <n v="61560000"/>
    <n v="61560000"/>
    <n v="0"/>
    <n v="61560000"/>
    <n v="-17190000"/>
    <n v="78750000"/>
    <m/>
    <n v="-17190000"/>
    <s v="MPP 2025 (HR EST) : LICENSE ANTIVIRUS + SUPPORT"/>
    <s v="PR/ASR/1124/008"/>
    <s v="Kaspersky Next Foundation 250 Unit"/>
    <s v="OPS"/>
    <s v="Gagas"/>
    <s v="Chichil"/>
    <s v="v"/>
    <s v="v"/>
    <d v="2024-11-11T00:00:00"/>
    <d v="2024-12-02T00:00:00"/>
    <s v="Final Approved"/>
    <m/>
    <d v="2024-12-12T00:00:00"/>
    <s v="SPK/ASR/1224/001"/>
    <s v="GLOBAL MEDIA UTAMA TEKNOLOGI"/>
    <d v="2025-03-12T00:00:00"/>
    <s v="BOP/ASR/0325/010"/>
    <s v="-"/>
    <s v="Kaspersky 250 Unit"/>
    <d v="2025-05-02T00:00:00"/>
    <s v="DONE"/>
    <s v="PAID"/>
  </r>
  <r>
    <s v="OPEX"/>
    <n v="660000032"/>
    <s v="PERIJINAN &amp; LISENSI"/>
    <s v="PERIJINAN"/>
    <s v="LICENSE EMAIL EXCHANGE ASG-SUNFISH"/>
    <m/>
    <x v="1"/>
    <x v="1"/>
    <n v="1"/>
    <s v="Year"/>
    <n v="7000000"/>
    <n v="7000000"/>
    <n v="1295541"/>
    <n v="5704459"/>
    <n v="0"/>
    <n v="5704459"/>
    <m/>
    <m/>
    <m/>
    <s v="ADV/ASR/0325/013"/>
    <s v="Renewal License Sunfish 2025"/>
    <s v="APP"/>
    <s v="Ariya"/>
    <s v="Vera"/>
    <s v="-"/>
    <s v="-"/>
    <d v="2025-03-19T00:00:00"/>
    <m/>
    <s v="Final Approved"/>
    <m/>
    <s v="-"/>
    <s v="-"/>
    <s v="INDODEV NIAGA INTERNET, PT"/>
    <s v="-"/>
    <s v="-"/>
    <m/>
    <s v="-"/>
    <m/>
    <s v="-"/>
    <s v="PAID"/>
  </r>
  <r>
    <s v="OPEX"/>
    <n v="660000032"/>
    <s v="PERIJINAN &amp; LISENSI"/>
    <s v="PERIJINAN"/>
    <s v="LICENSE MANAGE ENGINE (SDP,ENDPOINT + SUPPORT) - EXISTING 12 , ADD ON  8 TECHNICIAN (800 NODE) TOTAL 20 TECHNICIAN)"/>
    <d v="2025-09-06T00:00:00"/>
    <x v="1"/>
    <x v="1"/>
    <n v="1"/>
    <s v="Year"/>
    <n v="200000000"/>
    <n v="200000000"/>
    <m/>
    <m/>
    <m/>
    <m/>
    <m/>
    <m/>
    <m/>
    <s v="PR/ASR/0725/012"/>
    <s v="Renewal License Manager Engine - Ticketing"/>
    <s v="APP"/>
    <s v="Romi"/>
    <m/>
    <s v="v"/>
    <s v="v"/>
    <d v="2024-07-23T00:00:00"/>
    <m/>
    <s v="hold"/>
    <s v="masih dalam proses renewal, belum negosiasi. Selain itu iom penunjukan juga di hold karena menunggu approval audit dari pak SY"/>
    <m/>
    <m/>
    <s v="PRODATA"/>
    <m/>
    <m/>
    <m/>
    <m/>
    <m/>
    <m/>
    <m/>
  </r>
  <r>
    <s v="OPEX"/>
    <n v="660000032"/>
    <s v="PERIJINAN &amp; LISENSI"/>
    <s v="PERIJINAN"/>
    <s v="LICENSE MICROSOFT 365 without EMS -SPLIT CORP SC3"/>
    <d v="2026-05-19T00:00:00"/>
    <x v="1"/>
    <x v="1"/>
    <n v="1"/>
    <s v="Year"/>
    <n v="215944190"/>
    <n v="231640190"/>
    <n v="18510038"/>
    <n v="213130152"/>
    <n v="0"/>
    <n v="213130152"/>
    <m/>
    <m/>
    <m/>
    <s v="PR/ASR/0225/002"/>
    <s v="Renewal 365 ASRI"/>
    <s v="APP"/>
    <s v="Wilson"/>
    <s v="Chichil"/>
    <s v="v"/>
    <s v="t"/>
    <d v="2025-02-08T00:00:00"/>
    <d v="2025-02-13T00:00:00"/>
    <s v="Final Approved"/>
    <m/>
    <d v="2025-05-13T00:00:00"/>
    <s v="SPK/ASR/0525/001"/>
    <s v="SOFTWAREONE INDONESIA, PT"/>
    <d v="2025-08-27T00:00:00"/>
    <s v="BOP/ASR/0825/017"/>
    <m/>
    <s v="Office 365 ASRI 118 Standard 38 Basic"/>
    <m/>
    <m/>
    <s v="dalam proses pembuatan invoice, ba belum diambil vendor"/>
  </r>
  <r>
    <s v="OPEX"/>
    <n v="660000032"/>
    <s v="PERIJINAN &amp; LISENSI"/>
    <s v="PERIJINAN"/>
    <s v="LICENSE POWER BI PROFESSIONAL @ 18 USERS"/>
    <m/>
    <x v="1"/>
    <x v="1"/>
    <n v="1"/>
    <s v="Year"/>
    <n v="36000000"/>
    <n v="36000000"/>
    <m/>
    <m/>
    <m/>
    <m/>
    <m/>
    <m/>
    <m/>
    <s v="PR/ASR/0425/010"/>
    <s v="Pengadaan License Power BI Pro"/>
    <s v="APP"/>
    <s v="Wilson"/>
    <s v="Chichil"/>
    <s v="v"/>
    <s v="t"/>
    <d v="2025-04-23T00:00:00"/>
    <d v="2024-04-28T00:00:00"/>
    <s v="Final Approved"/>
    <m/>
    <m/>
    <m/>
    <m/>
    <m/>
    <m/>
    <m/>
    <m/>
    <m/>
    <m/>
    <m/>
  </r>
  <r>
    <s v="OPEX"/>
    <n v="660000032"/>
    <s v="PERIJINAN &amp; LISENSI"/>
    <s v="PERIJINAN"/>
    <s v="LICENSE PRTG + SUPPORT"/>
    <d v="2026-05-25T00:00:00"/>
    <x v="1"/>
    <x v="1"/>
    <n v="1"/>
    <s v="Year"/>
    <n v="137700000"/>
    <n v="137700000"/>
    <n v="31900000"/>
    <n v="105800000"/>
    <n v="0"/>
    <n v="105800000"/>
    <m/>
    <m/>
    <m/>
    <s v="PR/ASR/0225/016"/>
    <s v="Renewal PRTG 2025"/>
    <s v="INF"/>
    <s v="Albin"/>
    <s v="Chichil"/>
    <s v="v"/>
    <s v="v"/>
    <d v="2025-04-11T00:00:00"/>
    <d v="2025-04-16T00:00:00"/>
    <s v="Final Approved"/>
    <s v="Proses pembuatan SPK"/>
    <d v="2025-07-01T00:00:00"/>
    <s v="SPK/ASR/0625/001"/>
    <s v="HARYA PILAR UTAMA SUKSES, PT"/>
    <s v="proses tagihan dalam pengecekan, copy spk full sign belum ada, BA juga belum diterima"/>
    <m/>
    <m/>
    <m/>
    <m/>
    <m/>
    <m/>
  </r>
  <r>
    <s v="OPEX"/>
    <n v="660000032"/>
    <s v="PERIJINAN &amp; LISENSI"/>
    <s v="PERIJINAN"/>
    <s v="ERP : MICROSOFT GP SUPPORT (ARTHA INFOTAMA)"/>
    <d v="2025-11-04T00:00:00"/>
    <x v="1"/>
    <x v="1"/>
    <n v="1"/>
    <s v="Year"/>
    <n v="200000000"/>
    <n v="200000000"/>
    <m/>
    <m/>
    <m/>
    <m/>
    <m/>
    <m/>
    <m/>
    <s v=" "/>
    <m/>
    <m/>
    <m/>
    <m/>
    <m/>
    <m/>
    <m/>
    <m/>
    <m/>
    <m/>
    <m/>
    <m/>
    <m/>
    <m/>
    <m/>
    <m/>
    <m/>
    <m/>
    <m/>
    <m/>
  </r>
  <r>
    <s v="OPEX"/>
    <n v="660000032"/>
    <s v="PERIJINAN &amp; LISENSI"/>
    <s v="PERIJINAN"/>
    <s v="LICENSES SOPHOS + SUPPORT"/>
    <d v="2025-11-28T00:00:00"/>
    <x v="1"/>
    <x v="1"/>
    <n v="1"/>
    <s v="Year"/>
    <n v="80000000"/>
    <n v="80000000"/>
    <m/>
    <m/>
    <m/>
    <m/>
    <m/>
    <m/>
    <m/>
    <s v="PR/ASR/0725/009"/>
    <s v="Renewal Sophos PIK Office 2025/2026"/>
    <s v="INF"/>
    <s v="Albin"/>
    <m/>
    <s v="v"/>
    <s v="v"/>
    <d v="2025-07-20T00:00:00"/>
    <m/>
    <s v="PROGRESS"/>
    <m/>
    <m/>
    <m/>
    <m/>
    <m/>
    <m/>
    <m/>
    <m/>
    <m/>
    <m/>
    <m/>
  </r>
  <r>
    <s v="OPEX"/>
    <n v="660000032"/>
    <s v="PERIJINAN &amp; LISENSI"/>
    <s v="PERIJINAN"/>
    <s v="ERP : ODOO SUBSCRIPTION FOR 3 YEARS USAGE (AKMA CHARGE : MGM FEE)"/>
    <m/>
    <x v="1"/>
    <x v="1"/>
    <n v="5"/>
    <s v="Month"/>
    <n v="8078790"/>
    <n v="40393950"/>
    <m/>
    <m/>
    <m/>
    <m/>
    <m/>
    <m/>
    <m/>
    <s v="PR/ASR/0725/004"/>
    <s v="ERP ODOO - AWS CLOUD SERVER SUBSCRIPTION HQ"/>
    <s v="APP"/>
    <s v="Romi"/>
    <m/>
    <s v="v"/>
    <s v="v"/>
    <d v="2025-07-15T00:00:00"/>
    <m/>
    <s v="hold"/>
    <s v="menunggu audit dari pak sy, iom penunjukan belum di sign"/>
    <m/>
    <m/>
    <m/>
    <m/>
    <m/>
    <m/>
    <m/>
    <m/>
    <m/>
    <m/>
  </r>
  <r>
    <s v="OPEX"/>
    <n v="660000032"/>
    <s v="PERIJINAN &amp; LISENSI"/>
    <s v="PERIJINAN"/>
    <s v="INNOVATION - Google Cloud Service"/>
    <m/>
    <x v="1"/>
    <x v="1"/>
    <n v="12"/>
    <s v="Month"/>
    <n v="20000000"/>
    <n v="240000000"/>
    <n v="0"/>
    <n v="240000000"/>
    <n v="220359087"/>
    <n v="19640913"/>
    <m/>
    <m/>
    <m/>
    <s v="PR/ASR/1124/015"/>
    <s v="Kontrak Layanan GCP Service dan OCR Vertex - Datalabs "/>
    <s v="INV"/>
    <s v="Nia"/>
    <s v="Dedi"/>
    <s v="v"/>
    <s v="v"/>
    <d v="2024-11-15T00:00:00"/>
    <d v="2025-11-20T00:00:00"/>
    <s v="Final Approved"/>
    <m/>
    <d v="2025-03-26T00:00:00"/>
    <s v="SPK/ASR/0325/007"/>
    <s v="DATA LABS ANALYTICS, PT"/>
    <d v="2025-08-06T00:00:00"/>
    <s v="BOP/ASR/0825/003"/>
    <m/>
    <s v="Periode Jan-Mar 2025"/>
    <m/>
    <m/>
    <m/>
  </r>
  <r>
    <m/>
    <m/>
    <m/>
    <m/>
    <s v="INNOVATION - Google Cloud Service"/>
    <m/>
    <x v="2"/>
    <x v="1"/>
    <m/>
    <m/>
    <m/>
    <m/>
    <m/>
    <m/>
    <n v="168445530"/>
    <n v="51913557"/>
    <m/>
    <m/>
    <m/>
    <s v="PR/ASR/1124/015"/>
    <s v="Kontrak Layanan GCP Service dan OCR Vertex - Datalabs "/>
    <s v="INV"/>
    <s v="Nia"/>
    <s v="Dedi"/>
    <s v="v"/>
    <s v="v"/>
    <d v="2024-11-15T00:00:00"/>
    <d v="2025-11-20T00:00:00"/>
    <s v="Final Approved"/>
    <m/>
    <d v="2025-03-26T00:00:00"/>
    <s v="SPK/ASR/0325/007"/>
    <s v="DATA LABS ANALYTICS, PT"/>
    <d v="2025-08-06T00:00:00"/>
    <s v="BOP/ASR/0825/004"/>
    <m/>
    <s v="Periode Apr-Jun 2025"/>
    <m/>
    <m/>
    <m/>
  </r>
  <r>
    <s v="OPEX"/>
    <n v="660000032"/>
    <s v="PERIJINAN &amp; LISENSI"/>
    <s v="PERIJINAN"/>
    <s v="INNOVATION - Cloudflare Firewall"/>
    <m/>
    <x v="1"/>
    <x v="1"/>
    <n v="12"/>
    <s v="Month"/>
    <n v="3100000"/>
    <n v="37200000"/>
    <m/>
    <m/>
    <m/>
    <m/>
    <m/>
    <m/>
    <m/>
    <s v=" "/>
    <m/>
    <m/>
    <m/>
    <m/>
    <m/>
    <m/>
    <m/>
    <m/>
    <m/>
    <m/>
    <m/>
    <m/>
    <m/>
    <m/>
    <m/>
    <m/>
    <m/>
    <m/>
    <m/>
    <m/>
  </r>
  <r>
    <s v="OPEX"/>
    <n v="660000032"/>
    <s v="PERIJINAN &amp; LISENSI"/>
    <s v="PERIJINAN"/>
    <s v="INNOVATION - Domain asriliving"/>
    <d v="2025-07-03T00:00:00"/>
    <x v="1"/>
    <x v="1"/>
    <n v="12"/>
    <s v="Month"/>
    <n v="37500"/>
    <n v="450000"/>
    <n v="95910"/>
    <n v="354090"/>
    <n v="0"/>
    <n v="354090"/>
    <m/>
    <m/>
    <m/>
    <s v="EXP/ASR/0325/001"/>
    <s v="Renewal Domain asriliving.co.id"/>
    <s v="INF"/>
    <s v="Ariya"/>
    <s v="Vera"/>
    <s v="-"/>
    <s v="-"/>
    <d v="2025-03-03T00:00:00"/>
    <m/>
    <s v="Final Approved"/>
    <m/>
    <s v="-"/>
    <s v="-"/>
    <s v="EXABYTES, PT"/>
    <s v="-"/>
    <s v="-"/>
    <m/>
    <s v="-"/>
    <d v="2025-03-06T00:00:00"/>
    <s v="-"/>
    <s v="PAID"/>
  </r>
  <r>
    <s v="OPEX"/>
    <n v="660000026"/>
    <s v="PERIJINAN &amp; LISENSI"/>
    <s v="MEMBERS &amp; SUBSCRIPTION"/>
    <s v="INNOVATION - Reporting BI"/>
    <m/>
    <x v="1"/>
    <x v="1"/>
    <n v="12"/>
    <s v="Month"/>
    <n v="6600000"/>
    <n v="79200000"/>
    <m/>
    <m/>
    <m/>
    <m/>
    <m/>
    <m/>
    <m/>
    <s v=" "/>
    <m/>
    <m/>
    <m/>
    <m/>
    <m/>
    <m/>
    <m/>
    <m/>
    <m/>
    <m/>
    <m/>
    <m/>
    <m/>
    <m/>
    <m/>
    <m/>
    <m/>
    <m/>
    <m/>
    <m/>
  </r>
  <r>
    <s v="OPEX"/>
    <n v="660000032"/>
    <s v="PERIJINAN &amp; LISENSI"/>
    <s v="PERIJINAN"/>
    <s v="INNOVATION - OCR Glair (Sem1)"/>
    <m/>
    <x v="1"/>
    <x v="1"/>
    <n v="12"/>
    <s v="Month"/>
    <n v="18500000"/>
    <n v="222000000"/>
    <n v="111000000"/>
    <n v="111000000"/>
    <n v="92500000"/>
    <n v="18500000"/>
    <m/>
    <m/>
    <m/>
    <s v="PR/ASR/1124/016"/>
    <s v="Kontrak Layanan OCR Receipt, e-KTP &amp; Passport – PT DMI (Glair) "/>
    <s v="INV"/>
    <s v="Nia"/>
    <s v="Dedi"/>
    <s v="v"/>
    <s v="v"/>
    <d v="2025-02-03T00:00:00"/>
    <d v="2025-02-13T00:00:00"/>
    <s v="Final Approved"/>
    <m/>
    <d v="2025-03-10T00:00:00"/>
    <s v="SPK/ASR/0325/001"/>
    <s v="DARTA MEDIA INDONESIA, PT"/>
    <d v="2025-07-25T00:00:00"/>
    <s v="BOP/ASR/0725/004"/>
    <m/>
    <s v="Periode January 2025"/>
    <m/>
    <m/>
    <m/>
  </r>
  <r>
    <m/>
    <m/>
    <m/>
    <m/>
    <s v="INNOVATION - OCR Glair (Sem1)"/>
    <m/>
    <x v="3"/>
    <x v="1"/>
    <m/>
    <m/>
    <m/>
    <m/>
    <m/>
    <m/>
    <n v="74000000"/>
    <n v="18500000"/>
    <m/>
    <m/>
    <m/>
    <s v="PR/ASR/1124/016"/>
    <s v="Kontrak Layanan OCR Receipt, e-KTP &amp; Passport – PT DMI (Glair) "/>
    <s v="INV"/>
    <s v="Nia"/>
    <s v="Dedi"/>
    <s v="v"/>
    <s v="v"/>
    <d v="2025-02-03T00:00:00"/>
    <d v="2025-02-13T00:00:00"/>
    <s v="Final Approved"/>
    <m/>
    <d v="2025-03-10T00:00:00"/>
    <s v="SPK/ASR/0325/001"/>
    <s v="DARTA MEDIA INDONESIA, PT"/>
    <d v="2025-07-25T00:00:00"/>
    <s v="BOP/ASR/0725/004"/>
    <m/>
    <s v="Periode February 2025"/>
    <m/>
    <m/>
    <m/>
  </r>
  <r>
    <m/>
    <m/>
    <m/>
    <m/>
    <s v="INNOVATION - OCR Glair (Sem1)"/>
    <m/>
    <x v="3"/>
    <x v="1"/>
    <m/>
    <m/>
    <m/>
    <m/>
    <m/>
    <m/>
    <n v="55500000"/>
    <n v="18500000"/>
    <m/>
    <m/>
    <m/>
    <s v="PR/ASR/1124/016"/>
    <s v="Kontrak Layanan OCR Receipt, e-KTP &amp; Passport – PT DMI (Glair) "/>
    <s v="INV"/>
    <s v="Nia"/>
    <s v="Dedi"/>
    <s v="v"/>
    <s v="v"/>
    <d v="2025-02-03T00:00:00"/>
    <d v="2025-02-13T00:00:00"/>
    <s v="Final Approved"/>
    <m/>
    <d v="2025-03-10T00:00:00"/>
    <s v="SPK/ASR/0325/001"/>
    <s v="DARTA MEDIA INDONESIA, PT"/>
    <d v="2025-07-25T00:00:00"/>
    <s v="BOP/ASR/0725/004"/>
    <m/>
    <s v="Periode March 2025"/>
    <m/>
    <m/>
    <m/>
  </r>
  <r>
    <m/>
    <m/>
    <m/>
    <m/>
    <s v="INNOVATION - OCR Glair (Sem1)"/>
    <m/>
    <x v="3"/>
    <x v="1"/>
    <m/>
    <m/>
    <m/>
    <m/>
    <m/>
    <m/>
    <n v="37000000"/>
    <n v="18500000"/>
    <m/>
    <m/>
    <m/>
    <s v="PR/ASR/1124/016"/>
    <s v="Kontrak Layanan OCR Receipt, e-KTP &amp; Passport – PT DMI (Glair) "/>
    <s v="INV"/>
    <s v="Nia"/>
    <s v="Dedi"/>
    <s v="v"/>
    <s v="v"/>
    <d v="2025-02-03T00:00:00"/>
    <d v="2025-02-13T00:00:00"/>
    <s v="Final Approved"/>
    <m/>
    <d v="2025-03-10T00:00:00"/>
    <s v="SPK/ASR/0325/001"/>
    <s v="DARTA MEDIA INDONESIA, PT"/>
    <d v="2025-07-25T00:00:00"/>
    <s v="BOP/ASR/0725/004"/>
    <m/>
    <s v="Periode April 2025"/>
    <m/>
    <m/>
    <m/>
  </r>
  <r>
    <m/>
    <m/>
    <m/>
    <m/>
    <s v="INNOVATION - OCR Glair (Sem1)"/>
    <m/>
    <x v="3"/>
    <x v="1"/>
    <m/>
    <m/>
    <m/>
    <m/>
    <m/>
    <m/>
    <n v="18500000"/>
    <n v="18500000"/>
    <m/>
    <m/>
    <m/>
    <s v="PR/ASR/1124/016"/>
    <s v="Kontrak Layanan OCR Receipt, e-KTP &amp; Passport – PT DMI (Glair) "/>
    <s v="INV"/>
    <s v="Nia"/>
    <s v="Dedi"/>
    <s v="v"/>
    <s v="v"/>
    <d v="2025-02-03T00:00:00"/>
    <d v="2025-02-13T00:00:00"/>
    <s v="Final Approved"/>
    <m/>
    <d v="2025-03-10T00:00:00"/>
    <s v="SPK/ASR/0325/001"/>
    <s v="DARTA MEDIA INDONESIA, PT"/>
    <d v="2025-07-25T00:00:00"/>
    <s v="BOP/ASR/0725/004"/>
    <m/>
    <s v="Periode May 2025"/>
    <m/>
    <m/>
    <m/>
  </r>
  <r>
    <m/>
    <m/>
    <m/>
    <m/>
    <s v="INNOVATION - OCR Glair (Sem1)"/>
    <m/>
    <x v="3"/>
    <x v="1"/>
    <m/>
    <m/>
    <m/>
    <m/>
    <m/>
    <m/>
    <n v="0"/>
    <n v="18500000"/>
    <m/>
    <m/>
    <m/>
    <s v="PR/ASR/1124/016"/>
    <s v="Kontrak Layanan OCR Receipt, e-KTP &amp; Passport – PT DMI (Glair) "/>
    <s v="INV"/>
    <s v="Nia"/>
    <s v="Dedi"/>
    <s v="v"/>
    <s v="v"/>
    <d v="2025-02-03T00:00:00"/>
    <d v="2025-02-13T00:00:00"/>
    <s v="Final Approved"/>
    <m/>
    <d v="2025-03-10T00:00:00"/>
    <s v="SPK/ASR/0325/001"/>
    <s v="DARTA MEDIA INDONESIA, PT"/>
    <d v="2025-07-25T00:00:00"/>
    <s v="BOP/ASR/0725/004"/>
    <m/>
    <s v="Periode June 2025"/>
    <m/>
    <m/>
    <m/>
  </r>
  <r>
    <s v="OPEX"/>
    <n v="660000032"/>
    <s v="PERIJINAN &amp; LISENSI"/>
    <s v="PERIJINAN"/>
    <s v="INNOVATION - Aplikasi Canva"/>
    <m/>
    <x v="1"/>
    <x v="1"/>
    <n v="1"/>
    <s v="Year"/>
    <n v="2190000"/>
    <n v="2190000"/>
    <m/>
    <m/>
    <m/>
    <m/>
    <m/>
    <m/>
    <m/>
    <s v=" "/>
    <m/>
    <m/>
    <m/>
    <m/>
    <m/>
    <m/>
    <m/>
    <m/>
    <m/>
    <m/>
    <m/>
    <m/>
    <m/>
    <m/>
    <m/>
    <m/>
    <m/>
    <m/>
    <m/>
    <m/>
  </r>
  <r>
    <s v="OPEX"/>
    <n v="660000032"/>
    <s v="PERIJINAN &amp; LISENSI"/>
    <s v="PERIJINAN"/>
    <s v="Aplikasi PandaDoc - Innovation"/>
    <m/>
    <x v="1"/>
    <x v="1"/>
    <n v="1"/>
    <s v="Year"/>
    <n v="19404000"/>
    <n v="19404000"/>
    <m/>
    <m/>
    <m/>
    <m/>
    <m/>
    <m/>
    <m/>
    <s v=" "/>
    <m/>
    <m/>
    <m/>
    <m/>
    <m/>
    <m/>
    <m/>
    <m/>
    <m/>
    <m/>
    <m/>
    <m/>
    <m/>
    <m/>
    <m/>
    <m/>
    <m/>
    <m/>
    <m/>
    <m/>
  </r>
  <r>
    <s v="OPEX"/>
    <n v="660000032"/>
    <s v="PERIJINAN &amp; LISENSI"/>
    <s v="PERIJINAN"/>
    <s v="INNOVATION - Aplikasi TypeForm"/>
    <m/>
    <x v="1"/>
    <x v="1"/>
    <n v="1"/>
    <s v="Year"/>
    <n v="17968500"/>
    <n v="17968500"/>
    <m/>
    <m/>
    <m/>
    <m/>
    <m/>
    <m/>
    <m/>
    <s v=" "/>
    <m/>
    <m/>
    <m/>
    <m/>
    <m/>
    <m/>
    <m/>
    <m/>
    <m/>
    <m/>
    <m/>
    <m/>
    <m/>
    <m/>
    <m/>
    <m/>
    <m/>
    <m/>
    <m/>
    <m/>
  </r>
  <r>
    <s v="OPEX"/>
    <n v="660000032"/>
    <s v="PERIJINAN &amp; LISENSI"/>
    <s v="PERIJINAN"/>
    <s v="INNOVATION - Aplikasi Zapier"/>
    <m/>
    <x v="1"/>
    <x v="1"/>
    <n v="1"/>
    <s v="Year"/>
    <n v="36000000"/>
    <n v="36000000"/>
    <m/>
    <m/>
    <m/>
    <m/>
    <m/>
    <m/>
    <m/>
    <s v=" "/>
    <m/>
    <m/>
    <m/>
    <m/>
    <m/>
    <m/>
    <m/>
    <m/>
    <m/>
    <m/>
    <m/>
    <m/>
    <m/>
    <m/>
    <m/>
    <m/>
    <m/>
    <m/>
    <m/>
    <m/>
  </r>
  <r>
    <s v="OPEX"/>
    <n v="660000032"/>
    <s v="PERIJINAN &amp; LISENSI"/>
    <s v="PERIJINAN"/>
    <s v="INNOVATION - Aplikasi Jetbrains Ultimate"/>
    <m/>
    <x v="1"/>
    <x v="1"/>
    <n v="1"/>
    <s v="Year"/>
    <n v="18000000"/>
    <n v="18000000"/>
    <m/>
    <m/>
    <m/>
    <m/>
    <m/>
    <m/>
    <m/>
    <s v=" "/>
    <m/>
    <m/>
    <m/>
    <m/>
    <m/>
    <m/>
    <m/>
    <m/>
    <m/>
    <m/>
    <m/>
    <m/>
    <m/>
    <m/>
    <m/>
    <m/>
    <m/>
    <m/>
    <m/>
    <m/>
  </r>
  <r>
    <s v="OPEX"/>
    <n v="660000032"/>
    <s v="PERIJINAN &amp; LISENSI"/>
    <s v="PERIJINAN"/>
    <s v="Aplikasi GitHub"/>
    <m/>
    <x v="1"/>
    <x v="1"/>
    <n v="1"/>
    <s v="Year"/>
    <n v="2000000"/>
    <n v="2000000"/>
    <m/>
    <m/>
    <m/>
    <m/>
    <m/>
    <m/>
    <m/>
    <s v=" "/>
    <m/>
    <m/>
    <m/>
    <m/>
    <m/>
    <m/>
    <m/>
    <m/>
    <m/>
    <m/>
    <m/>
    <m/>
    <m/>
    <m/>
    <m/>
    <m/>
    <m/>
    <m/>
    <m/>
    <m/>
  </r>
  <r>
    <s v="OPEX"/>
    <n v="660000032"/>
    <s v="PERIJINAN &amp; LISENSI"/>
    <s v="PERIJINAN"/>
    <s v="INNOVATION - Aplikasi Apple Store Subscription"/>
    <m/>
    <x v="1"/>
    <x v="1"/>
    <n v="1"/>
    <s v="Year"/>
    <n v="1800000"/>
    <n v="1800000"/>
    <m/>
    <m/>
    <m/>
    <m/>
    <m/>
    <m/>
    <m/>
    <s v=" "/>
    <m/>
    <m/>
    <m/>
    <m/>
    <m/>
    <m/>
    <m/>
    <m/>
    <m/>
    <m/>
    <m/>
    <m/>
    <m/>
    <m/>
    <m/>
    <m/>
    <m/>
    <m/>
    <m/>
    <m/>
  </r>
  <r>
    <s v="OPEX"/>
    <n v="660000032"/>
    <s v="PERIJINAN &amp; LISENSI"/>
    <s v="PERIJINAN"/>
    <s v="ZOOM @ 3 USER ACCOUNT"/>
    <m/>
    <x v="1"/>
    <x v="1"/>
    <n v="1"/>
    <s v="Year"/>
    <n v="10800000"/>
    <n v="10800000"/>
    <m/>
    <m/>
    <m/>
    <m/>
    <m/>
    <m/>
    <m/>
    <s v=" "/>
    <m/>
    <m/>
    <m/>
    <m/>
    <m/>
    <m/>
    <m/>
    <m/>
    <m/>
    <m/>
    <m/>
    <m/>
    <m/>
    <m/>
    <m/>
    <m/>
    <m/>
    <m/>
    <m/>
    <m/>
  </r>
  <r>
    <s v="OPEX"/>
    <n v="660000026"/>
    <s v="PERIJINAN &amp; LISENSI"/>
    <s v="MEMBERS &amp; SUBSCRIPTION"/>
    <s v="SUBSCRIBE WEB DOMAIN &amp; HOSTING MALLS"/>
    <d v="2025-03-10T00:00:00"/>
    <x v="1"/>
    <x v="1"/>
    <n v="1"/>
    <s v="Year"/>
    <n v="9000000"/>
    <n v="9000000"/>
    <n v="0"/>
    <n v="9000000"/>
    <n v="8645910"/>
    <n v="354090"/>
    <m/>
    <m/>
    <m/>
    <s v="EXP/ASR/0325/002"/>
    <s v="Renewal Domain FCC.co.id"/>
    <s v="INF"/>
    <s v="Ariya"/>
    <s v="Vera"/>
    <s v="-"/>
    <s v="-"/>
    <d v="2025-03-03T00:00:00"/>
    <m/>
    <s v="Final Approved"/>
    <m/>
    <m/>
    <m/>
    <s v="EXABYTES, PT"/>
    <s v="-"/>
    <s v="-"/>
    <m/>
    <s v="-"/>
    <d v="2025-03-06T00:00:00"/>
    <s v="-"/>
    <s v="PAID"/>
  </r>
  <r>
    <s v="OPEX"/>
    <n v="660000026"/>
    <s v="PERIJINAN &amp; LISENSI"/>
    <s v="MEMBERS &amp; SUBSCRIPTION"/>
    <s v="SUBSCRIBE WEB DOMAIN &amp; HOSTING MALLS"/>
    <d v="2025-03-15T00:00:00"/>
    <x v="1"/>
    <x v="1"/>
    <m/>
    <m/>
    <m/>
    <m/>
    <m/>
    <m/>
    <n v="8291820"/>
    <n v="354090"/>
    <m/>
    <m/>
    <m/>
    <s v="EXP/ASR/0325/003"/>
    <s v="Renewal Domain Hubbite.co.id"/>
    <s v="INF"/>
    <s v="Ariya"/>
    <s v="Vera"/>
    <s v="-"/>
    <s v="-"/>
    <d v="2025-03-03T00:00:00"/>
    <m/>
    <s v="Final Approved"/>
    <m/>
    <s v="-"/>
    <s v="-"/>
    <s v="EXABYTES, PT"/>
    <s v="-"/>
    <s v="-"/>
    <m/>
    <s v="-"/>
    <d v="2025-03-06T00:00:00"/>
    <s v="-"/>
    <s v="PAID"/>
  </r>
  <r>
    <s v="OPEX"/>
    <n v="660000026"/>
    <s v="PERIJINAN &amp; LISENSI"/>
    <s v="MEMBERS &amp; SUBSCRIPTION"/>
    <s v="SUBSCRIBE WEB DOMAIN &amp; HOSTING MALLS"/>
    <d v="2025-03-31T00:00:00"/>
    <x v="1"/>
    <x v="1"/>
    <m/>
    <m/>
    <m/>
    <m/>
    <m/>
    <m/>
    <n v="8069931"/>
    <n v="221889"/>
    <m/>
    <m/>
    <m/>
    <s v="EXP/ASR/0325/027"/>
    <s v="Domain district8jakarta.com"/>
    <s v="INF"/>
    <s v="Ariya"/>
    <s v="Vera"/>
    <s v="-"/>
    <s v="-"/>
    <d v="2025-03-13T00:00:00"/>
    <m/>
    <s v="PROGRESS"/>
    <s v="faktur perlu revisi"/>
    <s v="-"/>
    <s v="-"/>
    <s v="EXABYTES, PT"/>
    <s v="-"/>
    <s v="-"/>
    <m/>
    <s v="-"/>
    <d v="2025-03-19T00:00:00"/>
    <s v="-"/>
    <s v="PAID"/>
  </r>
  <r>
    <s v="OPEX"/>
    <n v="660000026"/>
    <s v="PERIJINAN &amp; LISENSI"/>
    <s v="MEMBERS &amp; SUBSCRIPTION"/>
    <s v="SUBSCRIBE WEB DOMAIN &amp; HOSTING MALLS"/>
    <d v="2025-03-19T00:00:00"/>
    <x v="1"/>
    <x v="1"/>
    <m/>
    <m/>
    <m/>
    <m/>
    <m/>
    <m/>
    <n v="7770231"/>
    <n v="299700"/>
    <m/>
    <m/>
    <m/>
    <s v="EXP/ASR/0425/035"/>
    <s v="Pembelian domain k-mall.co.id"/>
    <s v="INF"/>
    <s v="Ariya"/>
    <s v="Vera"/>
    <s v="-"/>
    <s v="-"/>
    <d v="2025-04-15T00:00:00"/>
    <m/>
    <s v="PROGRESS"/>
    <s v="faktur perlu revisi"/>
    <s v="-"/>
    <s v="-"/>
    <s v="EXABYTES, PT"/>
    <s v="-"/>
    <s v="-"/>
    <m/>
    <s v="-"/>
    <d v="2025-05-08T00:00:00"/>
    <s v="-"/>
    <s v="PAID"/>
  </r>
  <r>
    <s v="OPEX"/>
    <n v="660000026"/>
    <s v="PERIJINAN &amp; LISENSI"/>
    <s v="MEMBERS &amp; SUBSCRIPTION"/>
    <s v="SUBSCRIBE WEB DOMAIN &amp; HOSTING MALLS"/>
    <d v="2025-05-08T00:00:00"/>
    <x v="1"/>
    <x v="1"/>
    <m/>
    <m/>
    <m/>
    <m/>
    <m/>
    <m/>
    <n v="7470531"/>
    <n v="299700"/>
    <m/>
    <m/>
    <m/>
    <s v="EXP/ASR/0425/036"/>
    <s v="Pembelian domain kmall.co.id"/>
    <s v="INF"/>
    <s v="Ariya"/>
    <s v="Vera"/>
    <s v="-"/>
    <s v="-"/>
    <d v="2025-04-15T00:00:00"/>
    <m/>
    <s v="PROGRESS"/>
    <s v="faktur perlu revisi"/>
    <s v="-"/>
    <s v="-"/>
    <s v="EXABYTES, PT"/>
    <s v="-"/>
    <s v="-"/>
    <m/>
    <s v="-"/>
    <d v="2025-05-08T00:00:00"/>
    <s v="-"/>
    <s v="PAID"/>
  </r>
  <r>
    <s v="OPEX"/>
    <n v="660000026"/>
    <s v="PERIJINAN &amp; LISENSI"/>
    <s v="MEMBERS &amp; SUBSCRIPTION"/>
    <s v="SUBSCRIBE WEB DOMAIN &amp; HOSTING MALLS"/>
    <d v="2025-05-08T00:00:00"/>
    <x v="1"/>
    <x v="1"/>
    <m/>
    <m/>
    <m/>
    <m/>
    <m/>
    <m/>
    <n v="7248642"/>
    <n v="221889"/>
    <m/>
    <m/>
    <m/>
    <s v="EXP/ASR/0425/067"/>
    <s v="Renewal Domain Ashtarasa.com"/>
    <s v="INF"/>
    <s v="Ariya"/>
    <s v="Vera"/>
    <s v="-"/>
    <s v="-"/>
    <d v="2025-04-25T00:00:00"/>
    <m/>
    <s v="Final Approved"/>
    <m/>
    <s v="-"/>
    <s v="-"/>
    <s v="EXABYTES, PT"/>
    <s v="-"/>
    <s v="-"/>
    <m/>
    <s v="-"/>
    <d v="2025-05-08T00:00:00"/>
    <s v="-"/>
    <s v="PAID"/>
  </r>
  <r>
    <s v="OPEX"/>
    <n v="660000026"/>
    <s v="PERIJINAN &amp; LISENSI"/>
    <s v="MEMBERS &amp; SUBSCRIPTION"/>
    <s v="SUBSCRIBE WEB DOMAIN &amp; HOSTING MALLS"/>
    <d v="2025-05-13T00:00:00"/>
    <x v="1"/>
    <x v="1"/>
    <m/>
    <m/>
    <m/>
    <m/>
    <m/>
    <m/>
    <n v="7026753"/>
    <n v="221889"/>
    <m/>
    <m/>
    <m/>
    <s v="EXP/ASR/0425/068"/>
    <s v="Renewal Domain Ashtarasagraha.com"/>
    <s v="INF"/>
    <s v="Ariya"/>
    <s v="Vera"/>
    <s v="-"/>
    <s v="-"/>
    <d v="2025-04-25T00:00:00"/>
    <m/>
    <s v="Final Approved"/>
    <m/>
    <s v="-"/>
    <s v="-"/>
    <s v="EXABYTES, PT"/>
    <s v="-"/>
    <s v="-"/>
    <m/>
    <s v="-"/>
    <d v="2025-05-08T00:00:00"/>
    <s v="-"/>
    <s v="PAID"/>
  </r>
  <r>
    <s v="OPEX"/>
    <n v="660000026"/>
    <s v="PERIJINAN &amp; LISENSI"/>
    <s v="MEMBERS &amp; SUBSCRIPTION"/>
    <s v="SUBSCRIBE WEB DOMAIN &amp; HOSTING MALLS"/>
    <d v="2025-05-15T00:00:00"/>
    <x v="1"/>
    <x v="1"/>
    <m/>
    <m/>
    <m/>
    <m/>
    <m/>
    <m/>
    <n v="6672663"/>
    <n v="354090"/>
    <m/>
    <m/>
    <m/>
    <s v="EXP/ASR/0425/069"/>
    <s v="Renewal Domain district8.co.id"/>
    <s v="INF"/>
    <s v="Ariya"/>
    <s v="Vera"/>
    <s v="-"/>
    <s v="-"/>
    <d v="2025-04-25T00:00:00"/>
    <m/>
    <s v="Final Approved"/>
    <m/>
    <s v="-"/>
    <s v="-"/>
    <s v="EXABYTES, PT"/>
    <s v="-"/>
    <s v="-"/>
    <m/>
    <s v="-"/>
    <d v="2025-05-08T00:00:00"/>
    <s v="-"/>
    <s v="PAID"/>
  </r>
  <r>
    <s v="OPEX"/>
    <n v="660000026"/>
    <s v="PERIJINAN &amp; LISENSI"/>
    <s v="MEMBERS &amp; SUBSCRIPTION"/>
    <s v="SUBSCRIBE WEB DOMAIN &amp; HOSTING MALLS"/>
    <d v="2025-05-10T00:00:00"/>
    <x v="1"/>
    <x v="1"/>
    <m/>
    <m/>
    <m/>
    <m/>
    <m/>
    <m/>
    <n v="6318573"/>
    <n v="354090"/>
    <m/>
    <m/>
    <m/>
    <s v="EXP/ASR/0625/032"/>
    <s v="Renewal domain hublife.co.id"/>
    <s v="INF"/>
    <s v="Ariya"/>
    <s v="Vera"/>
    <s v="-"/>
    <s v="-"/>
    <d v="2025-06-20T00:00:00"/>
    <m/>
    <s v="PROGRESS"/>
    <s v="menunggu pembuatan faktur"/>
    <s v="-"/>
    <s v="-"/>
    <s v="EXABYTES, PT"/>
    <s v="-"/>
    <s v="-"/>
    <m/>
    <s v="-"/>
    <d v="2025-06-23T00:00:00"/>
    <s v="-"/>
    <s v="PAID"/>
  </r>
  <r>
    <s v="OPEX"/>
    <n v="660000026"/>
    <s v="PERIJINAN &amp; LISENSI"/>
    <s v="MEMBERS &amp; SUBSCRIPTION"/>
    <s v="SUBSCRIBE WEB DOMAIN &amp; HOSTING MALLS"/>
    <d v="2025-06-23T00:00:00"/>
    <x v="1"/>
    <x v="1"/>
    <m/>
    <m/>
    <m/>
    <m/>
    <m/>
    <m/>
    <n v="6096684"/>
    <n v="221889"/>
    <m/>
    <m/>
    <m/>
    <s v="EXP/ASR/0625/033"/>
    <s v="Renewal domain asriliving.com"/>
    <s v="INF"/>
    <s v="Ariya"/>
    <s v="Vera"/>
    <s v="-"/>
    <s v="-"/>
    <d v="2025-06-20T00:00:00"/>
    <m/>
    <s v="PROGRESS"/>
    <s v="menunggu pembuatan faktur"/>
    <s v="-"/>
    <s v="-"/>
    <s v="EXABYTES, PT"/>
    <s v="-"/>
    <s v="-"/>
    <m/>
    <s v="-"/>
    <d v="2025-07-03T00:00:00"/>
    <s v="-"/>
    <s v="PAID"/>
  </r>
  <r>
    <s v="OPEX"/>
    <n v="660000026"/>
    <s v="PERIJINAN &amp; LISENSI"/>
    <s v="MEMBERS &amp; SUBSCRIPTION"/>
    <s v="SUBSCRIBE WEB DOMAIN &amp; HOSTING MALLS"/>
    <d v="2025-07-03T00:00:00"/>
    <x v="1"/>
    <x v="1"/>
    <m/>
    <m/>
    <m/>
    <m/>
    <m/>
    <m/>
    <n v="5827554"/>
    <n v="269130"/>
    <m/>
    <m/>
    <m/>
    <s v="CC Corporate"/>
    <s v="Renewal Domain fatmawaticitycenter.com"/>
    <s v="INF"/>
    <s v="Ariya"/>
    <s v="Yadi"/>
    <s v="-"/>
    <s v="-"/>
    <d v="2025-01-16T00:00:00"/>
    <m/>
    <s v="PROGRESS"/>
    <s v="tunggu konfirmasi cc dr p yadi"/>
    <s v="-"/>
    <s v="-"/>
    <s v="Godaddy, PT"/>
    <s v="-"/>
    <s v="-"/>
    <s v="-"/>
    <s v="-"/>
    <d v="2025-01-16T00:00:00"/>
    <m/>
    <s v="PROGRESS"/>
  </r>
  <r>
    <m/>
    <m/>
    <m/>
    <m/>
    <s v="SUBSCRIBE WEB DOMAIN &amp; HOSTING MALLS"/>
    <d v="2026-01-16T00:00:00"/>
    <x v="2"/>
    <x v="1"/>
    <m/>
    <m/>
    <m/>
    <m/>
    <m/>
    <m/>
    <n v="5549460"/>
    <n v="278094"/>
    <m/>
    <m/>
    <m/>
    <s v="CC Corporate"/>
    <s v="Renewal Domain flixcinema.com"/>
    <s v="INF"/>
    <s v="Ariya"/>
    <s v="Yadi"/>
    <s v="-"/>
    <s v="-"/>
    <d v="2025-04-12T00:00:00"/>
    <m/>
    <s v="PROGRESS"/>
    <s v="tunggu konfirmasi cc dr p yadi"/>
    <m/>
    <m/>
    <s v="Godaddy, PT"/>
    <s v="-"/>
    <s v="-"/>
    <s v="-"/>
    <s v="-"/>
    <d v="2025-04-12T00:00:00"/>
    <m/>
    <s v="PROGRESS"/>
  </r>
  <r>
    <m/>
    <m/>
    <m/>
    <m/>
    <s v="SUBSCRIBE WEB DOMAIN &amp; HOSTING MALLS"/>
    <d v="2026-04-12T00:00:00"/>
    <x v="2"/>
    <x v="1"/>
    <m/>
    <m/>
    <m/>
    <m/>
    <m/>
    <m/>
    <n v="5270366"/>
    <n v="279094"/>
    <m/>
    <m/>
    <m/>
    <s v="CC Corporate"/>
    <s v="Renewal Domain mallofindonesia.com"/>
    <s v="INF"/>
    <s v="Ariya"/>
    <s v="Yadi"/>
    <s v="-"/>
    <s v="-"/>
    <d v="2025-06-03T00:00:00"/>
    <m/>
    <s v="Final Approved"/>
    <m/>
    <m/>
    <m/>
    <s v="Godaddy, PT"/>
    <s v="-"/>
    <s v="-"/>
    <s v="-"/>
    <s v="-"/>
    <d v="2025-06-03T00:00:00"/>
    <m/>
    <s v="PAID"/>
  </r>
  <r>
    <m/>
    <m/>
    <m/>
    <m/>
    <s v="SUBSCRIBE WEB DOMAIN &amp; HOSTING MALLS"/>
    <d v="2026-06-03T00:00:00"/>
    <x v="2"/>
    <x v="1"/>
    <m/>
    <m/>
    <m/>
    <m/>
    <m/>
    <m/>
    <n v="4884086"/>
    <n v="386280"/>
    <m/>
    <m/>
    <m/>
    <s v="EXP/ASR/0825/075"/>
    <s v="Renewal Domain Asri.co.id"/>
    <s v="INF"/>
    <s v="Ariya"/>
    <s v="Vera"/>
    <s v="-"/>
    <s v="-"/>
    <d v="2025-08-29T00:00:00"/>
    <m/>
    <s v="PROGRESS"/>
    <s v="proses, dalam proses approval gp"/>
    <m/>
    <m/>
    <s v="EXABYTES, PT"/>
    <s v="-"/>
    <s v="-"/>
    <s v="-"/>
    <s v="-"/>
    <d v="2025-06-03T00:00:00"/>
    <m/>
    <s v="PAID"/>
  </r>
  <r>
    <s v="OPEX"/>
    <n v="660000032"/>
    <s v="PERIJINAN &amp; LISENSI"/>
    <s v="PERIJINAN"/>
    <s v="REMOTE SUPPORT ANYDESK @ 20 TECHNICIAN"/>
    <d v="2025-11-30T00:00:00"/>
    <x v="1"/>
    <x v="1"/>
    <n v="1"/>
    <s v="Year"/>
    <n v="6000000"/>
    <n v="6000000"/>
    <m/>
    <m/>
    <m/>
    <m/>
    <m/>
    <m/>
    <m/>
    <s v=" "/>
    <m/>
    <m/>
    <m/>
    <m/>
    <m/>
    <m/>
    <m/>
    <m/>
    <m/>
    <m/>
    <m/>
    <m/>
    <m/>
    <m/>
    <m/>
    <m/>
    <m/>
    <m/>
    <m/>
    <m/>
  </r>
  <r>
    <s v="OPEX"/>
    <n v="660000032"/>
    <s v="PERIJINAN &amp; LISENSI"/>
    <s v="PERIJINAN"/>
    <s v="LICENSES APPLICATION"/>
    <m/>
    <x v="1"/>
    <x v="1"/>
    <n v="1"/>
    <s v="Year"/>
    <n v="121180000"/>
    <n v="121180000"/>
    <m/>
    <m/>
    <m/>
    <m/>
    <m/>
    <m/>
    <m/>
    <s v="PR/ASR/0725/006"/>
    <s v="License AutoCAD LT"/>
    <s v="APP"/>
    <s v="Wilson"/>
    <m/>
    <s v="v"/>
    <s v="t"/>
    <m/>
    <m/>
    <s v="Final Approved"/>
    <s v="proses, dalam proses rcp"/>
    <m/>
    <m/>
    <m/>
    <m/>
    <m/>
    <m/>
    <m/>
    <m/>
    <m/>
    <m/>
  </r>
  <r>
    <s v="OPEX"/>
    <n v="660000032"/>
    <s v="PERIJINAN &amp; LISENSI"/>
    <s v="PERIJINAN"/>
    <s v="SSL MANAGE ENGINE"/>
    <d v="2025-08-15T00:00:00"/>
    <x v="1"/>
    <x v="1"/>
    <n v="1"/>
    <s v="Year"/>
    <n v="2000000"/>
    <n v="2000000"/>
    <n v="1912040"/>
    <n v="87960"/>
    <n v="0"/>
    <n v="87960"/>
    <m/>
    <m/>
    <m/>
    <s v="EXP/ASR/0725/005"/>
    <s v="Renewal SSL ticketing.asri.co.id"/>
    <s v="APP"/>
    <s v="Ariya"/>
    <s v="Vera"/>
    <s v="-"/>
    <s v="-"/>
    <d v="2025-07-07T00:00:00"/>
    <m/>
    <m/>
    <m/>
    <s v="-"/>
    <m/>
    <m/>
    <m/>
    <m/>
    <m/>
    <m/>
    <m/>
    <m/>
    <m/>
  </r>
  <r>
    <s v="OPEX"/>
    <n v="660000032"/>
    <s v="PERIJINAN &amp; LISENSI"/>
    <s v="PERIJINAN"/>
    <s v="LICENSES APPLICATION : VISIO"/>
    <m/>
    <x v="1"/>
    <x v="1"/>
    <n v="1"/>
    <s v="Year"/>
    <n v="17500000"/>
    <n v="17500000"/>
    <m/>
    <m/>
    <m/>
    <m/>
    <m/>
    <m/>
    <m/>
    <s v=" "/>
    <m/>
    <m/>
    <m/>
    <m/>
    <m/>
    <m/>
    <m/>
    <m/>
    <m/>
    <m/>
    <m/>
    <m/>
    <m/>
    <m/>
    <m/>
    <m/>
    <m/>
    <m/>
    <m/>
    <m/>
  </r>
  <r>
    <s v="OPEX"/>
    <n v="660000032"/>
    <s v="PERIJINAN &amp; LISENSI"/>
    <s v="PERIJINAN"/>
    <s v="MPP 2025 (HR EST) : LICENSE ANTIVIRUS + SUPPORT"/>
    <d v="2025-12-20T00:00:00"/>
    <x v="1"/>
    <x v="1"/>
    <n v="12"/>
    <s v="Month"/>
    <n v="4560000"/>
    <n v="54720000"/>
    <n v="-24030000"/>
    <n v="78750000"/>
    <n v="0"/>
    <n v="78750000"/>
    <m/>
    <m/>
    <m/>
    <s v="PR/ASR/1124/008"/>
    <s v="Kaspersky Next Foundation 250 Unit"/>
    <s v="OPS"/>
    <s v="Gagas"/>
    <s v="Chichil"/>
    <s v="v"/>
    <s v="v"/>
    <d v="2024-11-11T00:00:00"/>
    <d v="2024-12-02T00:00:00"/>
    <s v="Final Approved"/>
    <m/>
    <d v="2024-12-12T00:00:00"/>
    <s v="SPK/ASR/1224/001"/>
    <s v="GLOBAL MEDIA UTAMA TEKNOLOGI"/>
    <d v="2025-03-12T00:00:00"/>
    <s v="BOP/ASR/0325/010"/>
    <m/>
    <s v="Kaspersky 250 Unit"/>
    <d v="2025-05-02T00:00:00"/>
    <s v="DONE"/>
    <s v="PAID"/>
  </r>
  <r>
    <s v="OPEX"/>
    <n v="660000032"/>
    <s v="PERIJINAN &amp; LISENSI"/>
    <s v="PERIJINAN"/>
    <s v="MPP 2025 (HR EST) : LICENSE MANAGE ENGINE"/>
    <m/>
    <x v="1"/>
    <x v="1"/>
    <n v="12"/>
    <s v="Month"/>
    <n v="93750"/>
    <n v="1125000"/>
    <m/>
    <m/>
    <m/>
    <m/>
    <m/>
    <m/>
    <m/>
    <s v=" "/>
    <m/>
    <m/>
    <m/>
    <m/>
    <m/>
    <m/>
    <m/>
    <m/>
    <m/>
    <m/>
    <m/>
    <m/>
    <m/>
    <m/>
    <m/>
    <m/>
    <m/>
    <m/>
    <m/>
    <m/>
  </r>
  <r>
    <s v="OPEX"/>
    <n v="660000015"/>
    <s v="PERJALANAN DAN AKOMODASI"/>
    <s v="TRANSPORT"/>
    <s v="TRANSPORT"/>
    <m/>
    <x v="1"/>
    <x v="1"/>
    <n v="12"/>
    <s v="Month"/>
    <n v="1500000"/>
    <n v="18000000"/>
    <n v="17645000"/>
    <n v="53000"/>
    <n v="0"/>
    <n v="53000"/>
    <m/>
    <m/>
    <m/>
    <s v="EXP/ASR/0625/030"/>
    <s v="Reimburse Parkir Pak Wanjie 4/25"/>
    <s v="APP"/>
    <s v="Ariya"/>
    <s v="Vera"/>
    <s v="x"/>
    <s v="x"/>
    <d v="2025-06-20T00:00:00"/>
    <m/>
    <m/>
    <m/>
    <m/>
    <m/>
    <m/>
    <m/>
    <m/>
    <m/>
    <m/>
    <m/>
    <m/>
    <m/>
  </r>
  <r>
    <m/>
    <m/>
    <m/>
    <m/>
    <s v="TRANSPORT"/>
    <m/>
    <x v="1"/>
    <x v="1"/>
    <m/>
    <m/>
    <m/>
    <m/>
    <m/>
    <n v="302000"/>
    <n v="0"/>
    <n v="302000"/>
    <m/>
    <m/>
    <m/>
    <s v="EXP/ASR/0625/031"/>
    <s v="Reimburse Parkir Pak Wanjie 5/25"/>
    <s v="APP"/>
    <s v="Ariya"/>
    <s v="Vera"/>
    <s v="x"/>
    <s v="x"/>
    <d v="2025-06-20T00:00:00"/>
    <m/>
    <m/>
    <m/>
    <m/>
    <m/>
    <m/>
    <m/>
    <m/>
    <m/>
    <m/>
    <m/>
    <m/>
    <m/>
  </r>
  <r>
    <s v="OPEX"/>
    <n v="660000022"/>
    <s v="PERLENGKAPAN KANTOR"/>
    <s v="ALAT TULIS KANTOR"/>
    <s v="ALAT TULIS KANTOR"/>
    <m/>
    <x v="1"/>
    <x v="1"/>
    <n v="12"/>
    <s v="Month"/>
    <n v="500000"/>
    <n v="6000000"/>
    <m/>
    <m/>
    <m/>
    <m/>
    <m/>
    <m/>
    <m/>
    <s v=" "/>
    <m/>
    <m/>
    <m/>
    <m/>
    <m/>
    <m/>
    <m/>
    <m/>
    <m/>
    <m/>
    <m/>
    <m/>
    <m/>
    <m/>
    <m/>
    <m/>
    <m/>
    <m/>
    <m/>
    <m/>
  </r>
  <r>
    <s v="OPEX"/>
    <n v="660000024"/>
    <s v="PERLENGKAPAN KANTOR"/>
    <s v="MEETING &amp; MEALS"/>
    <s v="MEETING &amp; MEALS"/>
    <m/>
    <x v="1"/>
    <x v="1"/>
    <n v="12"/>
    <s v="Month"/>
    <n v="1000000"/>
    <n v="12000000"/>
    <n v="9623485"/>
    <n v="1108515"/>
    <n v="0"/>
    <n v="1108515"/>
    <m/>
    <m/>
    <m/>
    <s v="ADV/ASR/0725/002"/>
    <s v="Reimburse Meal Lembur IT 2/7"/>
    <s v="OPS"/>
    <s v="Ariya"/>
    <s v="Vera"/>
    <s v="-"/>
    <s v="-"/>
    <d v="2025-07-08T00:00:00"/>
    <m/>
    <s v="PROGRESS"/>
    <s v="proses rembes"/>
    <s v="-"/>
    <s v="-"/>
    <s v="-"/>
    <s v="-"/>
    <s v="-"/>
    <s v="-"/>
    <s v="-"/>
    <m/>
    <m/>
    <s v="PROGRESS"/>
  </r>
  <r>
    <m/>
    <m/>
    <m/>
    <m/>
    <s v="MEETING &amp; MEALS"/>
    <m/>
    <x v="1"/>
    <x v="1"/>
    <m/>
    <m/>
    <m/>
    <m/>
    <m/>
    <n v="260000"/>
    <n v="0"/>
    <n v="260000"/>
    <m/>
    <m/>
    <m/>
    <s v="EXP/ASR/0425/080"/>
    <s v="Reimburse meal KPI 16/4/25"/>
    <s v="OPS"/>
    <s v="Ariya"/>
    <s v="Vera"/>
    <s v="-"/>
    <s v="-"/>
    <m/>
    <m/>
    <m/>
    <m/>
    <m/>
    <m/>
    <m/>
    <m/>
    <m/>
    <m/>
    <m/>
    <m/>
    <m/>
    <m/>
  </r>
  <r>
    <m/>
    <m/>
    <m/>
    <m/>
    <s v="MEETING &amp; MEALS"/>
    <m/>
    <x v="1"/>
    <x v="1"/>
    <m/>
    <m/>
    <m/>
    <m/>
    <m/>
    <n v="582000"/>
    <n v="0"/>
    <n v="582000"/>
    <m/>
    <m/>
    <m/>
    <s v="ADV/ASR/0625/015"/>
    <s v="Reimburse Meal Meeting IT 23/5"/>
    <s v="OPS"/>
    <s v="Ariya"/>
    <s v="Vera"/>
    <s v="-"/>
    <s v="-"/>
    <m/>
    <m/>
    <m/>
    <m/>
    <m/>
    <m/>
    <m/>
    <m/>
    <m/>
    <m/>
    <m/>
    <m/>
    <m/>
    <m/>
  </r>
  <r>
    <m/>
    <m/>
    <m/>
    <m/>
    <s v="MEETING &amp; MEALS"/>
    <m/>
    <x v="1"/>
    <x v="1"/>
    <m/>
    <m/>
    <m/>
    <m/>
    <m/>
    <n v="426000"/>
    <n v="0"/>
    <n v="426000"/>
    <m/>
    <m/>
    <m/>
    <s v="EXP/ASR/0825/010"/>
    <s v="Reimburse meal meeting 17/1/25"/>
    <s v="OPS"/>
    <s v="Ariya"/>
    <s v="Vera"/>
    <s v="-"/>
    <s v="-"/>
    <d v="2025-08-06T00:00:00"/>
    <m/>
    <s v="hold"/>
    <s v="hold, belum bisa di approve pak dom, karena menanyakan mengenai kejelasan soal meal lembur, harus di fup lagi ke bu vera"/>
    <m/>
    <m/>
    <m/>
    <m/>
    <m/>
    <m/>
    <m/>
    <m/>
    <m/>
    <m/>
  </r>
  <r>
    <s v="OPEX"/>
    <n v="660000014"/>
    <s v="PERLENGKAPAN KANTOR"/>
    <s v="PERALATAN KANTOR UMUM LAINNYA"/>
    <s v="Mobile : Samsung"/>
    <m/>
    <x v="1"/>
    <x v="1"/>
    <n v="2"/>
    <s v="Unit"/>
    <n v="3000000"/>
    <n v="6000000"/>
    <m/>
    <m/>
    <m/>
    <m/>
    <m/>
    <m/>
    <m/>
    <s v=" "/>
    <m/>
    <m/>
    <m/>
    <m/>
    <m/>
    <m/>
    <m/>
    <m/>
    <m/>
    <m/>
    <m/>
    <m/>
    <m/>
    <m/>
    <m/>
    <m/>
    <m/>
    <m/>
    <m/>
    <m/>
  </r>
  <r>
    <s v="OPEX"/>
    <n v="660000014"/>
    <s v="PERLENGKAPAN KANTOR"/>
    <s v="PERALATAN KANTOR UMUM LAINNYA"/>
    <s v="Scanner : Fujitsu"/>
    <m/>
    <x v="1"/>
    <x v="1"/>
    <n v="10"/>
    <s v="Unit"/>
    <n v="3815000"/>
    <n v="38150000"/>
    <m/>
    <m/>
    <m/>
    <m/>
    <m/>
    <m/>
    <m/>
    <s v=" "/>
    <m/>
    <m/>
    <m/>
    <m/>
    <m/>
    <m/>
    <m/>
    <m/>
    <m/>
    <m/>
    <m/>
    <m/>
    <m/>
    <m/>
    <m/>
    <m/>
    <m/>
    <m/>
    <m/>
    <m/>
  </r>
  <r>
    <s v="OPEX"/>
    <n v="660000014"/>
    <s v="PERLENGKAPAN KANTOR"/>
    <s v="PERALATAN KANTOR UMUM LAINNYA"/>
    <s v="Barcode Honeywell"/>
    <m/>
    <x v="1"/>
    <x v="1"/>
    <n v="1"/>
    <s v="Unit"/>
    <n v="1600000"/>
    <n v="1600000"/>
    <m/>
    <m/>
    <m/>
    <m/>
    <m/>
    <m/>
    <m/>
    <s v=" "/>
    <m/>
    <m/>
    <m/>
    <m/>
    <m/>
    <m/>
    <m/>
    <m/>
    <m/>
    <m/>
    <m/>
    <m/>
    <m/>
    <m/>
    <m/>
    <m/>
    <m/>
    <m/>
    <m/>
    <m/>
  </r>
  <r>
    <s v="OPEX"/>
    <n v="660000013"/>
    <s v="SEMINAR &amp; TRAINING"/>
    <s v="SEMINAR AND TRAINING"/>
    <s v="SEMINAR &amp; TRAINING"/>
    <m/>
    <x v="1"/>
    <x v="1"/>
    <n v="1"/>
    <s v="Year"/>
    <n v="98540000"/>
    <n v="98540000"/>
    <m/>
    <m/>
    <m/>
    <m/>
    <m/>
    <m/>
    <m/>
    <s v=" "/>
    <m/>
    <m/>
    <m/>
    <m/>
    <m/>
    <m/>
    <m/>
    <m/>
    <m/>
    <m/>
    <m/>
    <m/>
    <m/>
    <m/>
    <m/>
    <m/>
    <m/>
    <m/>
    <m/>
    <m/>
  </r>
  <r>
    <s v="OPEX"/>
    <n v="660000030"/>
    <s v="SEWA"/>
    <s v="SEWA PERALATAN / KENDARAAN"/>
    <s v="SEWA PERANGKAT PRINTER / FOTOCOPY"/>
    <d v="2025-12-31T00:00:00"/>
    <x v="1"/>
    <x v="1"/>
    <n v="12"/>
    <s v="Month"/>
    <n v="5000000"/>
    <n v="60000000"/>
    <n v="0"/>
    <n v="60000000"/>
    <n v="59376434"/>
    <n v="623566"/>
    <m/>
    <n v="50023859"/>
    <m/>
    <s v=" "/>
    <s v="Kerjasama Jasa Sewa / Pakai Mesin Fotocopy"/>
    <s v="OPS"/>
    <s v="Ariya"/>
    <s v="Ayoe"/>
    <s v="v"/>
    <s v="t"/>
    <d v="2024-11-29T00:00:00"/>
    <d v="2024-12-06T00:00:00"/>
    <s v="Final Approved"/>
    <m/>
    <d v="2024-12-19T00:00:00"/>
    <s v="SPK/ASR/1024/003"/>
    <s v="KOMINDO BIZOLUSI, PT"/>
    <d v="2025-03-13T00:00:00"/>
    <s v="BOP/ASR/0325/011"/>
    <s v="-"/>
    <s v="Mesin Fotocopy Januari 2025 PIKO"/>
    <d v="2025-04-14T00:00:00"/>
    <s v="DONE"/>
    <s v="PAID"/>
  </r>
  <r>
    <s v="OPEX"/>
    <n v="660000030"/>
    <s v="SEWA"/>
    <s v="SEWA PERALATAN / KENDARAAN"/>
    <s v="SEWA PERANGKAT PRINTER / FOTOCOPY"/>
    <m/>
    <x v="1"/>
    <x v="1"/>
    <m/>
    <m/>
    <m/>
    <m/>
    <m/>
    <m/>
    <n v="55885959"/>
    <n v="3490475"/>
    <m/>
    <m/>
    <m/>
    <s v=" "/>
    <s v="Kerjasama Jasa Sewa / Pakai Mesin Fotocopy"/>
    <s v="OPS"/>
    <s v="Ariya"/>
    <s v="Ayoe"/>
    <s v="v"/>
    <s v="t"/>
    <d v="2024-11-29T00:00:00"/>
    <d v="2024-12-06T00:00:00"/>
    <s v="Final Approved"/>
    <m/>
    <d v="2024-12-19T00:00:00"/>
    <s v="SPK/ASR/1024/003"/>
    <s v="KOMINDO BIZOLUSI, PT"/>
    <d v="2025-03-26T00:00:00"/>
    <s v="BOP/ASR/0325/024"/>
    <s v="-"/>
    <s v="Mesin Fotocopy Februari 2025 PIKO"/>
    <d v="2025-06-02T00:00:00"/>
    <s v="DONE"/>
    <s v="PAID"/>
  </r>
  <r>
    <s v="OPEX"/>
    <n v="660000030"/>
    <s v="SEWA"/>
    <s v="SEWA PERALATAN / KENDARAAN"/>
    <s v="SEWA PERANGKAT PRINTER / FOTOCOPY"/>
    <m/>
    <x v="1"/>
    <x v="1"/>
    <m/>
    <m/>
    <m/>
    <m/>
    <m/>
    <m/>
    <n v="50023859"/>
    <n v="5862100"/>
    <m/>
    <m/>
    <m/>
    <s v=" "/>
    <s v="Kerjasama Jasa Sewa / Pakai Mesin Fotocopy"/>
    <s v="OPS"/>
    <s v="Ariya"/>
    <s v="Ayoe"/>
    <s v="v"/>
    <s v="t"/>
    <d v="2024-11-29T00:00:00"/>
    <d v="2024-12-06T00:00:00"/>
    <s v="Final Approved"/>
    <m/>
    <d v="2024-12-19T00:00:00"/>
    <s v="SPK/ASR/1024/003"/>
    <s v="KOMINDO BIZOLUSI, PT"/>
    <d v="2025-05-20T00:00:00"/>
    <s v="BOP/ASR/0525/012"/>
    <s v="-"/>
    <s v="Mesin Fotocopy Maret 2025 PIKO"/>
    <d v="2025-06-02T00:00:00"/>
    <s v="DONE"/>
    <s v="PAID"/>
  </r>
  <r>
    <s v="OPEX"/>
    <n v="660000030"/>
    <s v="SEWA"/>
    <s v="SEWA PERALATAN / KENDARAAN"/>
    <s v="SEWA PERANGKAT PRINTER / FOTOCOPY"/>
    <m/>
    <x v="1"/>
    <x v="1"/>
    <m/>
    <m/>
    <m/>
    <m/>
    <m/>
    <m/>
    <n v="46241504"/>
    <n v="3782355"/>
    <m/>
    <m/>
    <m/>
    <s v="PR/ASR/1124/037"/>
    <s v="Kerjasama Jasa Sewa / Pakai Mesin Fotocopy"/>
    <s v="OPS"/>
    <s v="Ariya"/>
    <s v="Ayoe"/>
    <s v="v"/>
    <s v="t"/>
    <d v="2024-11-29T00:00:00"/>
    <d v="2024-12-06T00:00:00"/>
    <s v="Final Approved"/>
    <m/>
    <d v="2024-12-19T00:00:00"/>
    <s v="SPK/ASR/1224/004"/>
    <s v="KOMINDO BIZOLUSI, PT"/>
    <d v="2025-06-12T00:00:00"/>
    <s v="BOP/ASR/0625/006"/>
    <m/>
    <s v="Mesin Fotocopy April 2025 PIKO"/>
    <m/>
    <s v="PROGRESS"/>
    <s v="PROGRESS"/>
  </r>
  <r>
    <m/>
    <m/>
    <m/>
    <m/>
    <s v="SEWA PERANGKAT PRINTER / FOTOCOPY"/>
    <m/>
    <x v="1"/>
    <x v="1"/>
    <m/>
    <m/>
    <m/>
    <m/>
    <m/>
    <m/>
    <n v="42347779"/>
    <n v="3893725"/>
    <m/>
    <m/>
    <m/>
    <s v="PR/ASR/1124/037"/>
    <s v="Kerjasama Jasa Sewa / Pakai Mesin Fotocopy"/>
    <s v="OPS"/>
    <s v="Ariya"/>
    <s v="Ayoe"/>
    <s v="v"/>
    <s v="t"/>
    <d v="2024-11-29T00:00:00"/>
    <d v="2024-12-06T00:00:00"/>
    <s v="Final Approved"/>
    <m/>
    <d v="2024-12-19T00:00:00"/>
    <s v="SPK/ASR/1224/004"/>
    <s v="KOMINDO BIZOLUSI, PT"/>
    <d v="2025-08-11T00:00:00"/>
    <s v="BOP/ASR/0825/010"/>
    <m/>
    <s v="Mesin Fotocopy Mei 2025 PIKO"/>
    <m/>
    <m/>
    <m/>
  </r>
  <r>
    <m/>
    <m/>
    <m/>
    <m/>
    <s v="SEWA PERANGKAT PRINTER / FOTOCOPY"/>
    <m/>
    <x v="1"/>
    <x v="1"/>
    <m/>
    <m/>
    <m/>
    <m/>
    <m/>
    <m/>
    <m/>
    <n v="4418910"/>
    <m/>
    <m/>
    <m/>
    <s v="PR/ASR/1124/037"/>
    <s v="Kerjasama Jasa Sewa / Pakai Mesin Fotocopy"/>
    <s v="OPS"/>
    <s v="Ariya"/>
    <s v="Ayoe"/>
    <s v="v"/>
    <s v="t"/>
    <d v="2024-11-29T00:00:00"/>
    <d v="2024-12-06T00:00:00"/>
    <s v="Final Approved"/>
    <m/>
    <d v="2024-12-19T00:00:00"/>
    <s v="SPK/ASR/1224/004"/>
    <s v="KOMINDO BIZOLUSI, PT"/>
    <d v="2025-08-21T00:00:00"/>
    <s v="BOP/ASR/0825/013"/>
    <m/>
    <s v="Mesin Fotocopy Juni 2025 PIKO"/>
    <m/>
    <m/>
    <m/>
  </r>
  <r>
    <s v="OPEX"/>
    <n v="660000030"/>
    <s v="SEWA"/>
    <s v="SEWA PERALATAN / KENDARAAN"/>
    <s v="SEWA PERANGKAT PRINTER / FOTOCOPY"/>
    <m/>
    <x v="1"/>
    <x v="1"/>
    <m/>
    <m/>
    <m/>
    <m/>
    <m/>
    <m/>
    <m/>
    <m/>
    <m/>
    <m/>
    <m/>
    <s v="PR/ASR/0625/010"/>
    <s v="Feature Manage KNM - Mesin Fotocopy PIKO"/>
    <s v="OPS"/>
    <s v="Degia"/>
    <s v="Wisnue"/>
    <s v="v"/>
    <s v="t"/>
    <d v="2025-06-15T00:00:00"/>
    <m/>
    <s v="Final Approved"/>
    <s v="hold, pak hc minta ditender, proses tender sudah dilakukan oleh pak wisnu, selanjutnya menunggu vendor mengkonfirmasi harga"/>
    <m/>
    <m/>
    <m/>
    <m/>
    <m/>
    <m/>
    <s v="Additional License KNM"/>
    <m/>
    <m/>
    <m/>
  </r>
  <r>
    <s v="OPEX"/>
    <n v="660000032"/>
    <s v="PERIJINAN &amp; LISENSI"/>
    <s v="PERIJINAN"/>
    <s v="ERP : AWS SUBSCRIPTION"/>
    <m/>
    <x v="1"/>
    <x v="1"/>
    <n v="12"/>
    <s v="Month"/>
    <n v="14049257.300000001"/>
    <n v="168591082.80254775"/>
    <m/>
    <m/>
    <m/>
    <m/>
    <m/>
    <m/>
    <m/>
    <m/>
    <m/>
    <m/>
    <m/>
    <m/>
    <m/>
    <m/>
    <m/>
    <m/>
    <m/>
    <m/>
    <m/>
    <m/>
    <m/>
    <m/>
    <m/>
    <m/>
    <m/>
    <m/>
    <m/>
    <m/>
  </r>
  <r>
    <s v="OPEX"/>
    <n v="660000025"/>
    <s v="JASA PROFESIONAL"/>
    <s v="JASA PROFFESIONAL"/>
    <s v="Google GCP Architectural Support (Consultant)"/>
    <m/>
    <x v="0"/>
    <x v="2"/>
    <n v="1"/>
    <s v="Year"/>
    <n v="200000000"/>
    <n v="200000000"/>
    <m/>
    <m/>
    <m/>
    <m/>
    <m/>
    <m/>
    <m/>
    <s v=" "/>
    <m/>
    <m/>
    <m/>
    <m/>
    <m/>
    <m/>
    <m/>
    <m/>
    <m/>
    <m/>
    <m/>
    <m/>
    <m/>
    <m/>
    <m/>
    <m/>
    <m/>
    <m/>
    <m/>
    <m/>
  </r>
  <r>
    <s v="OPEX"/>
    <n v="660000032"/>
    <s v="PERIJINAN &amp; LISENSI"/>
    <s v="PERIJINAN"/>
    <s v="LICENSE MICROSOFT 365 without EMS -SPLIT CORP SC3"/>
    <d v="2026-05-19T00:00:00"/>
    <x v="0"/>
    <x v="2"/>
    <n v="1"/>
    <s v="Year"/>
    <n v="131181050"/>
    <n v="140337050"/>
    <n v="54546914"/>
    <n v="85790136"/>
    <m/>
    <m/>
    <m/>
    <m/>
    <m/>
    <s v="PR/ASR/0425/001"/>
    <s v="Renewal 365 ASRI - ASRI HQ"/>
    <s v="APP"/>
    <s v="Wilson"/>
    <s v="Chichil"/>
    <s v="v"/>
    <s v="t"/>
    <d v="2025-04-11T00:00:00"/>
    <d v="2025-04-16T00:00:00"/>
    <s v="CLOSED"/>
    <m/>
    <d v="2025-05-15T00:00:00"/>
    <s v="SPK/ASR/0525/003"/>
    <s v="SOFTWAREONE INDONESIA, PT                                        "/>
    <d v="2025-08-27T00:00:00"/>
    <s v="BOP/ASR/0825/019"/>
    <m/>
    <s v="Office 365 ASRI 42 Standard 34 Basic"/>
    <m/>
    <m/>
    <s v="invoice belum dikirim dan ba belum diambil oleh vendor"/>
  </r>
  <r>
    <s v="OPEX"/>
    <n v="660000032"/>
    <s v="PERIJINAN &amp; LISENSI"/>
    <s v="PERIJINAN"/>
    <s v="INNOVATION - Aplikasi Sleekflow (Chatbot)"/>
    <d v="2025-05-31T00:00:00"/>
    <x v="0"/>
    <x v="2"/>
    <n v="1"/>
    <s v="Year"/>
    <n v="201600000"/>
    <n v="201600000"/>
    <n v="111600000"/>
    <n v="90000000"/>
    <m/>
    <n v="90000000"/>
    <m/>
    <m/>
    <m/>
    <s v="PR/ASR/1124/036"/>
    <s v="Kontrak Layanan Virtual Assistant (Chatbot)"/>
    <s v="INV"/>
    <s v="Nia"/>
    <s v="Chichil"/>
    <s v="v"/>
    <m/>
    <d v="2025-02-25T00:00:00"/>
    <d v="2025-03-03T00:00:00"/>
    <s v="CLOSED"/>
    <m/>
    <d v="2025-03-24T00:00:00"/>
    <s v="SPK/ASR/0325/006"/>
    <s v="SLEEKFLOW TECHNOLOGIES INDONESIA, PT"/>
    <d v="2025-06-06T00:00:00"/>
    <s v="BOP/ASR/0625/002"/>
    <s v="-"/>
    <s v="VA SLEEKFLOW CHAT BOT INNOVATION"/>
    <d v="2025-06-26T00:00:00"/>
    <s v="DONE"/>
    <s v="PAID"/>
  </r>
  <r>
    <s v="OPEX"/>
    <n v="660000032"/>
    <s v="PERIJINAN &amp; LISENSI"/>
    <s v="PERIJINAN"/>
    <s v="AWS CLOUD SERVICE (Migrate onprem server to cloud)"/>
    <s v="tbc"/>
    <x v="0"/>
    <x v="2"/>
    <n v="12"/>
    <s v="Month"/>
    <n v="17000000"/>
    <n v="204000000"/>
    <m/>
    <m/>
    <m/>
    <m/>
    <m/>
    <m/>
    <m/>
    <s v="PR/ASR/1124/011"/>
    <s v="Migration ASRI Server OnPremise to AWS Cloud"/>
    <s v="INF"/>
    <s v="Hardi"/>
    <s v="Chichil"/>
    <s v="v"/>
    <s v="t"/>
    <d v="2025-02-25T00:00:00"/>
    <d v="2025-03-03T00:00:00"/>
    <s v="CLOSED"/>
    <m/>
    <d v="2025-05-15T00:00:00"/>
    <s v="SPK/ASR/0525/002"/>
    <s v="SOFTWAREONE INDONESIA, PT                                        "/>
    <m/>
    <m/>
    <m/>
    <m/>
    <m/>
    <m/>
    <m/>
  </r>
  <r>
    <s v="OPEX"/>
    <n v="660000032"/>
    <s v="PERIJINAN &amp; LISENSI"/>
    <s v="PERIJINAN"/>
    <s v="Research Google Vertex &amp; Big Query"/>
    <m/>
    <x v="0"/>
    <x v="2"/>
    <n v="1"/>
    <s v="Year"/>
    <n v="180000000"/>
    <n v="180000000"/>
    <m/>
    <m/>
    <m/>
    <m/>
    <m/>
    <m/>
    <m/>
    <s v=" "/>
    <m/>
    <m/>
    <m/>
    <m/>
    <m/>
    <m/>
    <m/>
    <m/>
    <m/>
    <m/>
    <m/>
    <m/>
    <m/>
    <m/>
    <m/>
    <m/>
    <m/>
    <m/>
    <m/>
    <m/>
  </r>
  <r>
    <s v="OPEX"/>
    <n v="660000032"/>
    <s v="PERIJINAN &amp; LISENSI"/>
    <s v="PERIJINAN"/>
    <s v="MPP 2025 (HR EST) : LICENSE MANAGE ENGINE"/>
    <d v="2026-05-19T00:00:00"/>
    <x v="0"/>
    <x v="2"/>
    <n v="12"/>
    <s v="Month"/>
    <n v="54687"/>
    <n v="656244"/>
    <m/>
    <m/>
    <m/>
    <m/>
    <m/>
    <m/>
    <m/>
    <m/>
    <m/>
    <m/>
    <m/>
    <m/>
    <m/>
    <m/>
    <m/>
    <m/>
    <m/>
    <m/>
    <m/>
    <m/>
    <m/>
    <m/>
    <m/>
    <m/>
    <m/>
    <m/>
    <m/>
    <m/>
  </r>
  <r>
    <s v="OPEX"/>
    <n v="660000030"/>
    <s v="SEWA"/>
    <s v="SEWA / SERVICE CHARGE GEDUNG / LAHAN"/>
    <s v="MANAGE SERVICE EDC"/>
    <m/>
    <x v="0"/>
    <x v="2"/>
    <n v="6"/>
    <s v="Bulan"/>
    <n v="25000000"/>
    <n v="150000000"/>
    <m/>
    <m/>
    <m/>
    <m/>
    <m/>
    <m/>
    <m/>
    <s v=" "/>
    <m/>
    <m/>
    <m/>
    <m/>
    <m/>
    <m/>
    <m/>
    <m/>
    <m/>
    <m/>
    <m/>
    <m/>
    <m/>
    <m/>
    <m/>
    <m/>
    <m/>
    <m/>
    <m/>
    <m/>
  </r>
  <r>
    <s v="OPEX"/>
    <n v="660000038"/>
    <s v="PENGIRIMAN, TELEKOMUNIKASI DAN INTERNET"/>
    <s v="INTERNET"/>
    <s v="INTERNET SERVICE PROVIDER"/>
    <m/>
    <x v="4"/>
    <x v="3"/>
    <n v="10"/>
    <s v="Month"/>
    <n v="10000000"/>
    <n v="100000000"/>
    <n v="91000000"/>
    <n v="9000000"/>
    <n v="82000000"/>
    <n v="9000000"/>
    <m/>
    <m/>
    <m/>
    <s v=" "/>
    <m/>
    <m/>
    <m/>
    <m/>
    <m/>
    <m/>
    <m/>
    <m/>
    <m/>
    <m/>
    <m/>
    <m/>
    <m/>
    <m/>
    <m/>
    <m/>
    <s v="Iforte ASH Juni 2025"/>
    <m/>
    <m/>
    <m/>
  </r>
  <r>
    <s v="OPEX"/>
    <n v="660000019"/>
    <s v="PERBAIKAN DAN PEMELIHARAAN"/>
    <s v="SERVICE PERALATAN KANTOR"/>
    <s v="SPAREPART , SERVICE &amp; MAINTENANCE"/>
    <d v="2025-11-30T00:00:00"/>
    <x v="4"/>
    <x v="4"/>
    <n v="12"/>
    <s v="Month"/>
    <n v="2708333"/>
    <n v="32500000"/>
    <m/>
    <m/>
    <m/>
    <m/>
    <m/>
    <m/>
    <m/>
    <s v=" "/>
    <m/>
    <m/>
    <m/>
    <m/>
    <m/>
    <m/>
    <m/>
    <m/>
    <m/>
    <m/>
    <m/>
    <m/>
    <m/>
    <m/>
    <m/>
    <m/>
    <m/>
    <m/>
    <m/>
    <m/>
  </r>
  <r>
    <s v="OPEX"/>
    <n v="660000019"/>
    <s v="PERBAIKAN DAN PEMELIHARAAN"/>
    <s v="SERVICE PERALATAN KANTOR"/>
    <s v="SPAREPART , SERVICE &amp; MAINTENANCE"/>
    <d v="2025-11-30T00:00:00"/>
    <x v="4"/>
    <x v="3"/>
    <n v="12"/>
    <s v="Month"/>
    <n v="1354167"/>
    <n v="16250000"/>
    <m/>
    <m/>
    <m/>
    <m/>
    <m/>
    <m/>
    <m/>
    <s v=" "/>
    <m/>
    <m/>
    <m/>
    <m/>
    <m/>
    <m/>
    <m/>
    <m/>
    <m/>
    <m/>
    <m/>
    <m/>
    <m/>
    <m/>
    <m/>
    <m/>
    <m/>
    <m/>
    <m/>
    <m/>
  </r>
  <r>
    <s v="OPEX"/>
    <n v="660000019"/>
    <s v="PERBAIKAN DAN PEMELIHARAAN"/>
    <s v="SERVICE PERALATAN KANTOR"/>
    <s v="SPAREPART , SERVICE &amp; MAINTENANCE"/>
    <d v="2025-11-30T00:00:00"/>
    <x v="4"/>
    <x v="5"/>
    <n v="12"/>
    <s v="Month"/>
    <n v="541667"/>
    <n v="6500000"/>
    <m/>
    <m/>
    <m/>
    <m/>
    <m/>
    <m/>
    <m/>
    <s v=" "/>
    <m/>
    <m/>
    <m/>
    <m/>
    <m/>
    <m/>
    <m/>
    <m/>
    <m/>
    <m/>
    <m/>
    <m/>
    <m/>
    <m/>
    <m/>
    <m/>
    <m/>
    <m/>
    <m/>
    <m/>
  </r>
  <r>
    <s v="OPEX"/>
    <n v="660000019"/>
    <s v="PERBAIKAN DAN PEMELIHARAAN"/>
    <s v="SERVICE PERALATAN KANTOR"/>
    <s v="SPAREPART , SERVICE &amp; MAINTENANCE"/>
    <d v="2025-11-30T00:00:00"/>
    <x v="4"/>
    <x v="6"/>
    <n v="12"/>
    <s v="Month"/>
    <n v="812500"/>
    <n v="9750000"/>
    <m/>
    <m/>
    <m/>
    <m/>
    <m/>
    <m/>
    <m/>
    <s v=" "/>
    <m/>
    <m/>
    <m/>
    <m/>
    <m/>
    <m/>
    <m/>
    <m/>
    <m/>
    <m/>
    <m/>
    <m/>
    <m/>
    <m/>
    <m/>
    <m/>
    <m/>
    <m/>
    <m/>
    <m/>
  </r>
  <r>
    <s v="OPEX"/>
    <n v="660000032"/>
    <s v="PERIJINAN &amp; LISENSI"/>
    <s v="PERIJINAN"/>
    <s v="LICENSE ANTIVIRUS + SUPPORT"/>
    <d v="2025-12-20T00:00:00"/>
    <x v="4"/>
    <x v="3"/>
    <n v="1"/>
    <s v="Year"/>
    <n v="52398000"/>
    <n v="52398000"/>
    <m/>
    <m/>
    <m/>
    <m/>
    <m/>
    <m/>
    <m/>
    <s v=" "/>
    <m/>
    <m/>
    <m/>
    <m/>
    <m/>
    <m/>
    <m/>
    <m/>
    <m/>
    <s v="ON PLAN &lt;29 JULI 2025"/>
    <m/>
    <m/>
    <m/>
    <m/>
    <m/>
    <m/>
    <m/>
    <m/>
    <m/>
    <m/>
  </r>
  <r>
    <s v="OPEX"/>
    <n v="660000026"/>
    <s v="PERIJINAN &amp; LISENSI"/>
    <s v="MEMBERS &amp; SUBSCRIPTION"/>
    <s v="SUBSCRIBE WEB DOMAIN &amp; HOSTING MALLS"/>
    <d v="2026-11-17T00:00:00"/>
    <x v="4"/>
    <x v="4"/>
    <n v="1"/>
    <s v="Year"/>
    <n v="1500000"/>
    <n v="1500000"/>
    <m/>
    <m/>
    <m/>
    <m/>
    <m/>
    <m/>
    <m/>
    <s v=" "/>
    <m/>
    <m/>
    <m/>
    <m/>
    <m/>
    <m/>
    <m/>
    <m/>
    <m/>
    <m/>
    <m/>
    <m/>
    <m/>
    <m/>
    <m/>
    <m/>
    <m/>
    <m/>
    <m/>
    <m/>
  </r>
  <r>
    <s v="OPEX"/>
    <n v="660000032"/>
    <s v="PERIJINAN &amp; LISENSI"/>
    <s v="PERIJINAN"/>
    <s v="LICENSE APPLICATION : CORELDRAW"/>
    <m/>
    <x v="4"/>
    <x v="3"/>
    <n v="1"/>
    <s v="Year"/>
    <n v="38075159"/>
    <n v="38075159"/>
    <m/>
    <m/>
    <m/>
    <m/>
    <m/>
    <m/>
    <m/>
    <s v=" "/>
    <m/>
    <m/>
    <m/>
    <m/>
    <m/>
    <m/>
    <m/>
    <m/>
    <m/>
    <m/>
    <m/>
    <m/>
    <m/>
    <m/>
    <m/>
    <m/>
    <m/>
    <m/>
    <m/>
    <m/>
  </r>
  <r>
    <s v="OPEX"/>
    <n v="660000032"/>
    <s v="PERIJINAN &amp; LISENSI"/>
    <s v="PERIJINAN"/>
    <s v="LICENSE EMAIL EXCHANGE ASG-SUNFISH"/>
    <m/>
    <x v="4"/>
    <x v="3"/>
    <n v="12"/>
    <s v="Month"/>
    <n v="100000"/>
    <n v="1200000"/>
    <m/>
    <m/>
    <m/>
    <m/>
    <m/>
    <m/>
    <m/>
    <s v=" "/>
    <m/>
    <m/>
    <m/>
    <m/>
    <m/>
    <m/>
    <m/>
    <m/>
    <m/>
    <m/>
    <m/>
    <m/>
    <m/>
    <m/>
    <m/>
    <m/>
    <m/>
    <m/>
    <m/>
    <m/>
  </r>
  <r>
    <s v="OPEX"/>
    <n v="660000032"/>
    <s v="PERIJINAN &amp; LISENSI"/>
    <s v="PERIJINAN"/>
    <s v="LICENSE EMAIL EXCHANGE ASG-SUNFISH 2025 MAINTENANCE"/>
    <m/>
    <x v="4"/>
    <x v="3"/>
    <n v="2"/>
    <s v="Unit"/>
    <n v="700000"/>
    <n v="1400000"/>
    <m/>
    <m/>
    <m/>
    <m/>
    <m/>
    <m/>
    <m/>
    <s v=" "/>
    <m/>
    <m/>
    <m/>
    <m/>
    <m/>
    <m/>
    <m/>
    <m/>
    <m/>
    <m/>
    <m/>
    <m/>
    <m/>
    <m/>
    <m/>
    <m/>
    <m/>
    <m/>
    <m/>
    <m/>
  </r>
  <r>
    <s v="OPEX"/>
    <n v="660000032"/>
    <s v="PERIJINAN &amp; LISENSI"/>
    <s v="PERIJINAN"/>
    <s v="ERP : AWS SUBSCRIPTION"/>
    <m/>
    <x v="4"/>
    <x v="3"/>
    <n v="9"/>
    <s v="Month"/>
    <n v="12691720"/>
    <n v="106225478"/>
    <m/>
    <m/>
    <m/>
    <m/>
    <m/>
    <m/>
    <m/>
    <s v=" "/>
    <m/>
    <m/>
    <m/>
    <m/>
    <m/>
    <m/>
    <m/>
    <m/>
    <m/>
    <m/>
    <m/>
    <m/>
    <m/>
    <m/>
    <m/>
    <m/>
    <m/>
    <m/>
    <m/>
    <m/>
  </r>
  <r>
    <s v="OPEX"/>
    <n v="660000032"/>
    <s v="PERIJINAN &amp; LISENSI"/>
    <s v="PERIJINAN"/>
    <s v="LICENSE EMAIL EXCHANGE ASG-SUNFISH 2025 PURCHASE"/>
    <m/>
    <x v="4"/>
    <x v="3"/>
    <n v="2"/>
    <s v="Unit"/>
    <n v="3300000"/>
    <n v="6600000"/>
    <m/>
    <m/>
    <m/>
    <m/>
    <m/>
    <m/>
    <m/>
    <s v=" "/>
    <m/>
    <m/>
    <m/>
    <m/>
    <m/>
    <m/>
    <m/>
    <m/>
    <m/>
    <m/>
    <m/>
    <m/>
    <m/>
    <m/>
    <m/>
    <m/>
    <m/>
    <m/>
    <m/>
    <m/>
  </r>
  <r>
    <s v="OPEX"/>
    <n v="660000032"/>
    <s v="PERIJINAN &amp; LISENSI"/>
    <s v="PERIJINAN"/>
    <s v="LICENSE MERAKI"/>
    <d v="2028-04-25T00:00:00"/>
    <x v="4"/>
    <x v="3"/>
    <n v="1"/>
    <s v="Year"/>
    <n v="190000000"/>
    <n v="190000000"/>
    <m/>
    <m/>
    <m/>
    <n v="127650000"/>
    <m/>
    <m/>
    <m/>
    <s v=" "/>
    <m/>
    <m/>
    <m/>
    <m/>
    <m/>
    <m/>
    <m/>
    <m/>
    <m/>
    <m/>
    <m/>
    <m/>
    <m/>
    <m/>
    <m/>
    <m/>
    <m/>
    <m/>
    <m/>
    <m/>
  </r>
  <r>
    <s v="OPEX"/>
    <n v="660000032"/>
    <s v="PERIJINAN &amp; LISENSI"/>
    <s v="PERIJINAN"/>
    <s v="ERP : ODOO SUBSCRIPTION FOR 3 YEARS USAGE (AKMA CHARGE : MGM FEE)"/>
    <m/>
    <x v="4"/>
    <x v="3"/>
    <n v="1"/>
    <s v="Year"/>
    <n v="73606752"/>
    <n v="73606751.640000001"/>
    <m/>
    <m/>
    <m/>
    <m/>
    <m/>
    <m/>
    <m/>
    <s v=" "/>
    <m/>
    <m/>
    <m/>
    <m/>
    <m/>
    <m/>
    <m/>
    <m/>
    <m/>
    <m/>
    <m/>
    <m/>
    <m/>
    <m/>
    <m/>
    <m/>
    <m/>
    <m/>
    <m/>
    <m/>
  </r>
  <r>
    <s v="OPEX"/>
    <n v="660000032"/>
    <s v="PERIJINAN &amp; LISENSI"/>
    <s v="PERIJINAN"/>
    <s v="ERP : ODOO ERP SYSTEM (AKMA CHARGE : MGM FEE)"/>
    <m/>
    <x v="4"/>
    <x v="3"/>
    <n v="1"/>
    <s v="Year"/>
    <n v="321465701"/>
    <n v="321465701.31"/>
    <m/>
    <m/>
    <m/>
    <m/>
    <m/>
    <m/>
    <m/>
    <s v="PR/D8/0425/015"/>
    <s v="ERP ODOO - AWS CLOUD SERVER SUBSCRIPTION D8"/>
    <s v="APP"/>
    <s v="Romi"/>
    <m/>
    <s v="v"/>
    <s v="v"/>
    <d v="2025-08-11T00:00:00"/>
    <m/>
    <s v="hold"/>
    <s v="menunggu audit pak sy"/>
    <m/>
    <m/>
    <m/>
    <m/>
    <m/>
    <m/>
    <m/>
    <m/>
    <m/>
    <m/>
  </r>
  <r>
    <s v="OPEX"/>
    <n v="660000032"/>
    <s v="PERIJINAN &amp; LISENSI"/>
    <s v="PERIJINAN"/>
    <s v="LICENSE MICROSOFT 365 without EMS"/>
    <d v="2026-05-19T00:00:00"/>
    <x v="4"/>
    <x v="3"/>
    <n v="1"/>
    <s v="Year"/>
    <n v="146413278"/>
    <n v="146413278"/>
    <m/>
    <n v="138633425"/>
    <m/>
    <m/>
    <m/>
    <m/>
    <m/>
    <s v=" "/>
    <m/>
    <m/>
    <m/>
    <m/>
    <m/>
    <m/>
    <m/>
    <m/>
    <m/>
    <m/>
    <d v="2025-06-23T00:00:00"/>
    <s v="PO230625.302"/>
    <s v="SOFTWAREONE INDONESIA, PT                                        "/>
    <m/>
    <m/>
    <m/>
    <m/>
    <m/>
    <m/>
    <m/>
  </r>
  <r>
    <s v="OPEX"/>
    <n v="660000032"/>
    <s v="PERIJINAN &amp; LISENSI"/>
    <s v="PERIJINAN"/>
    <s v="LICENSES APPLICATION"/>
    <m/>
    <x v="4"/>
    <x v="3"/>
    <n v="1"/>
    <s v="Year"/>
    <n v="3840000"/>
    <n v="3840000"/>
    <m/>
    <m/>
    <m/>
    <m/>
    <m/>
    <m/>
    <m/>
    <s v=" "/>
    <m/>
    <m/>
    <m/>
    <m/>
    <m/>
    <m/>
    <m/>
    <m/>
    <m/>
    <m/>
    <m/>
    <m/>
    <m/>
    <m/>
    <m/>
    <m/>
    <m/>
    <m/>
    <m/>
    <m/>
  </r>
  <r>
    <s v="OPEX"/>
    <n v="660000032"/>
    <s v="PERIJINAN &amp; LISENSI"/>
    <s v="PERIJINAN"/>
    <s v="LICENSES APPLICATION : ADOBE CREATIVE CLOUD"/>
    <m/>
    <x v="4"/>
    <x v="3"/>
    <n v="1"/>
    <s v="Year"/>
    <n v="40000000"/>
    <n v="40000000"/>
    <m/>
    <m/>
    <m/>
    <m/>
    <m/>
    <m/>
    <m/>
    <s v=" "/>
    <m/>
    <m/>
    <m/>
    <m/>
    <m/>
    <m/>
    <m/>
    <m/>
    <m/>
    <m/>
    <m/>
    <m/>
    <m/>
    <m/>
    <m/>
    <m/>
    <m/>
    <m/>
    <m/>
    <m/>
  </r>
  <r>
    <s v="OPEX"/>
    <n v="660000032"/>
    <s v="PERIJINAN &amp; LISENSI"/>
    <s v="PERIJINAN"/>
    <s v="LICENSES APPLICATION : AUTOCAD"/>
    <m/>
    <x v="4"/>
    <x v="3"/>
    <n v="1"/>
    <s v="Year"/>
    <n v="30000000"/>
    <n v="30000000"/>
    <m/>
    <m/>
    <m/>
    <m/>
    <m/>
    <m/>
    <m/>
    <s v=" "/>
    <m/>
    <m/>
    <m/>
    <m/>
    <m/>
    <m/>
    <m/>
    <m/>
    <m/>
    <m/>
    <m/>
    <m/>
    <m/>
    <m/>
    <m/>
    <m/>
    <m/>
    <m/>
    <m/>
    <m/>
  </r>
  <r>
    <s v="OPEX"/>
    <n v="660000032"/>
    <s v="PERIJINAN &amp; LISENSI"/>
    <s v="PERIJINAN"/>
    <s v="LICENSES APPLICATION : AUTOCAD LT"/>
    <m/>
    <x v="4"/>
    <x v="3"/>
    <n v="1"/>
    <s v="Year"/>
    <n v="30000000"/>
    <n v="30000000"/>
    <m/>
    <m/>
    <m/>
    <m/>
    <m/>
    <m/>
    <m/>
    <s v=" "/>
    <m/>
    <m/>
    <m/>
    <m/>
    <m/>
    <m/>
    <m/>
    <m/>
    <m/>
    <m/>
    <m/>
    <m/>
    <m/>
    <m/>
    <m/>
    <m/>
    <m/>
    <m/>
    <m/>
    <m/>
  </r>
  <r>
    <s v="OPEX"/>
    <n v="660000032"/>
    <s v="PERIJINAN &amp; LISENSI"/>
    <s v="PERIJINAN"/>
    <s v="LICENSES APPLICATION : SKETCHUP PRO"/>
    <m/>
    <x v="4"/>
    <x v="3"/>
    <n v="1"/>
    <s v="Year"/>
    <n v="50000000"/>
    <n v="50000000"/>
    <m/>
    <m/>
    <m/>
    <m/>
    <m/>
    <m/>
    <m/>
    <s v=" "/>
    <m/>
    <m/>
    <m/>
    <m/>
    <m/>
    <m/>
    <m/>
    <m/>
    <m/>
    <m/>
    <m/>
    <m/>
    <m/>
    <m/>
    <m/>
    <m/>
    <m/>
    <m/>
    <m/>
    <m/>
  </r>
  <r>
    <s v="OPEX"/>
    <n v="660000032"/>
    <s v="PERIJINAN &amp; LISENSI"/>
    <s v="PERIJINAN"/>
    <s v="LICENSES SOPHOS + SUPPORT"/>
    <d v="2025-11-01T00:00:00"/>
    <x v="4"/>
    <x v="3"/>
    <n v="1"/>
    <s v="Year"/>
    <n v="200000000"/>
    <n v="200000000"/>
    <m/>
    <m/>
    <m/>
    <m/>
    <m/>
    <m/>
    <m/>
    <s v=" "/>
    <m/>
    <m/>
    <m/>
    <m/>
    <m/>
    <m/>
    <m/>
    <m/>
    <m/>
    <m/>
    <m/>
    <m/>
    <m/>
    <m/>
    <m/>
    <m/>
    <m/>
    <m/>
    <m/>
    <m/>
  </r>
  <r>
    <s v="OPEX"/>
    <n v="660000032"/>
    <s v="PERIJINAN &amp; LISENSI"/>
    <s v="PERIJINAN"/>
    <s v="MPP 2025 (HR EST) : LICENSE ANTIVIRUS + SUPPORT"/>
    <m/>
    <x v="4"/>
    <x v="3"/>
    <n v="12"/>
    <s v="Month"/>
    <n v="9372000"/>
    <n v="112464000"/>
    <m/>
    <m/>
    <m/>
    <m/>
    <m/>
    <m/>
    <m/>
    <s v=" "/>
    <m/>
    <m/>
    <m/>
    <m/>
    <m/>
    <m/>
    <m/>
    <m/>
    <m/>
    <m/>
    <m/>
    <m/>
    <m/>
    <m/>
    <m/>
    <m/>
    <m/>
    <m/>
    <m/>
    <m/>
  </r>
  <r>
    <s v="OPEX"/>
    <n v="660000032"/>
    <s v="PERIJINAN &amp; LISENSI"/>
    <s v="PERIJINAN"/>
    <s v="MPP 2025 (HR EST) : LICENSE MANAGE ENGINE"/>
    <m/>
    <x v="4"/>
    <x v="3"/>
    <n v="12"/>
    <s v="Month"/>
    <n v="171875"/>
    <n v="2062500"/>
    <m/>
    <m/>
    <m/>
    <m/>
    <m/>
    <m/>
    <m/>
    <s v=" "/>
    <m/>
    <m/>
    <m/>
    <m/>
    <m/>
    <m/>
    <m/>
    <m/>
    <m/>
    <m/>
    <m/>
    <m/>
    <m/>
    <m/>
    <m/>
    <m/>
    <m/>
    <m/>
    <m/>
    <m/>
  </r>
  <r>
    <s v="OPEX"/>
    <n v="660000032"/>
    <s v="PERIJINAN &amp; LISENSI"/>
    <s v="PERIJINAN"/>
    <s v="MPP 2025 (HR EST) : LICENSE O365 EMAIL &amp; TEAMS"/>
    <d v="2026-05-19T00:00:00"/>
    <x v="4"/>
    <x v="3"/>
    <n v="12"/>
    <s v="Month"/>
    <n v="4097940"/>
    <n v="49175280"/>
    <m/>
    <m/>
    <m/>
    <m/>
    <m/>
    <m/>
    <m/>
    <s v=" "/>
    <m/>
    <m/>
    <m/>
    <m/>
    <m/>
    <m/>
    <m/>
    <m/>
    <m/>
    <m/>
    <d v="2025-06-23T00:00:00"/>
    <s v="PO230625.302"/>
    <s v="SOFTWAREONE INDONESIA, PT                                        "/>
    <m/>
    <m/>
    <m/>
    <m/>
    <m/>
    <m/>
    <m/>
  </r>
  <r>
    <s v="OPEX"/>
    <n v="660000038"/>
    <s v="PENGIRIMAN, TELEKOMUNIKASI DAN INTERNET"/>
    <s v="INTERNET"/>
    <s v="INTERNET SERVICE PROVIDER"/>
    <m/>
    <x v="4"/>
    <x v="7"/>
    <n v="10"/>
    <s v="Month"/>
    <n v="10000000"/>
    <n v="100000000"/>
    <m/>
    <m/>
    <m/>
    <m/>
    <m/>
    <m/>
    <m/>
    <s v="PRO/FCC/0725/006"/>
    <s v="Kontrak Internet Iforte 100 Mbps"/>
    <s v="INF"/>
    <s v="Albin"/>
    <m/>
    <s v="v"/>
    <s v="v"/>
    <d v="2025-08-04T00:00:00"/>
    <m/>
    <s v="PROGRESS"/>
    <s v="gp menunggu appv pak raymond"/>
    <m/>
    <m/>
    <m/>
    <m/>
    <m/>
    <m/>
    <m/>
    <m/>
    <m/>
    <m/>
  </r>
  <r>
    <s v="OPEX"/>
    <n v="660000019"/>
    <s v="PERBAIKAN DAN PEMELIHARAAN"/>
    <s v="SERVICE PERALATAN KANTOR"/>
    <s v="SPAREPART , SERVICE &amp; MAINTENANCE"/>
    <d v="2025-11-30T00:00:00"/>
    <x v="4"/>
    <x v="7"/>
    <n v="12"/>
    <s v="Month"/>
    <n v="916667"/>
    <n v="11000000"/>
    <m/>
    <m/>
    <m/>
    <m/>
    <m/>
    <m/>
    <m/>
    <s v=" "/>
    <m/>
    <m/>
    <m/>
    <m/>
    <m/>
    <m/>
    <m/>
    <m/>
    <m/>
    <m/>
    <m/>
    <m/>
    <m/>
    <m/>
    <m/>
    <m/>
    <m/>
    <m/>
    <m/>
    <m/>
  </r>
  <r>
    <s v="OPEX"/>
    <n v="660000019"/>
    <s v="PERBAIKAN DAN PEMELIHARAAN"/>
    <s v="SERVICE PERALATAN KANTOR"/>
    <s v="SEWA PERANGKAT PRINTER / FOTOCOPY"/>
    <d v="2028-03-31T00:00:00"/>
    <x v="4"/>
    <x v="7"/>
    <n v="12"/>
    <s v="Month"/>
    <n v="3500000"/>
    <n v="42000000"/>
    <n v="35277460"/>
    <n v="6722540"/>
    <n v="4222540"/>
    <n v="2500000"/>
    <m/>
    <m/>
    <m/>
    <s v=" "/>
    <s v="Kerjasama Jasa Sewa / Pakai Mesin Fotocopy"/>
    <s v="OPS"/>
    <s v="Degia"/>
    <s v="Vinka"/>
    <s v="v"/>
    <s v="t"/>
    <d v="2025-04-15T00:00:00"/>
    <d v="2025-04-17T00:00:00"/>
    <s v="CLOSED"/>
    <m/>
    <m/>
    <s v="OPR/FCC/0624/001"/>
    <m/>
    <d v="2025-02-27T00:00:00"/>
    <s v="BOP/FCC/0225/039"/>
    <m/>
    <s v="Mesin Fotocopy Januari 2025 FCC"/>
    <m/>
    <m/>
    <m/>
  </r>
  <r>
    <s v="OPEX"/>
    <n v="660000019"/>
    <s v="PERBAIKAN DAN PEMELIHARAAN"/>
    <s v="SERVICE PERALATAN KANTOR"/>
    <s v="SEWA PERANGKAT PRINTER / FOTOCOPY"/>
    <m/>
    <x v="4"/>
    <x v="7"/>
    <m/>
    <m/>
    <m/>
    <m/>
    <m/>
    <m/>
    <n v="2168175"/>
    <n v="2054365"/>
    <m/>
    <m/>
    <m/>
    <s v=" "/>
    <s v="Kerjasama Jasa Sewa / Pakai Mesin Fotocopy"/>
    <s v="OPS"/>
    <s v="Degia"/>
    <s v="Vinka"/>
    <s v="v"/>
    <s v="t"/>
    <d v="2025-04-15T00:00:00"/>
    <d v="2025-04-17T00:00:00"/>
    <s v="CLOSED"/>
    <m/>
    <m/>
    <s v="OPR/FCC/0624/001"/>
    <m/>
    <d v="2025-03-12T00:00:00"/>
    <s v="BOP/FCC/0325/033"/>
    <m/>
    <s v="Mesin Fotocopy Februari 2025 FCC"/>
    <m/>
    <m/>
    <m/>
  </r>
  <r>
    <s v="OPEX"/>
    <n v="660000019"/>
    <s v="PERBAIKAN DAN PEMELIHARAAN"/>
    <s v="SERVICE PERALATAN KANTOR"/>
    <s v="SEWA PERANGKAT PRINTER / FOTOCOPY"/>
    <m/>
    <x v="4"/>
    <x v="7"/>
    <m/>
    <m/>
    <m/>
    <m/>
    <m/>
    <m/>
    <n v="2054365"/>
    <n v="2168175"/>
    <m/>
    <m/>
    <m/>
    <s v=" "/>
    <s v="Kerjasama Jasa Sewa / Pakai Mesin Fotocopy"/>
    <s v="OPS"/>
    <s v="Degia"/>
    <s v="Vinka"/>
    <s v="v"/>
    <s v="t"/>
    <d v="2025-04-15T00:00:00"/>
    <d v="2025-04-17T00:00:00"/>
    <s v="CLOSED"/>
    <m/>
    <m/>
    <s v="OPR/FCC/0624/001"/>
    <m/>
    <d v="2025-04-17T00:00:00"/>
    <s v="BOP/FCC/0425/018"/>
    <m/>
    <s v="Mesin Fotocopy Maret 2025 FCC"/>
    <m/>
    <m/>
    <m/>
  </r>
  <r>
    <s v="OPEX"/>
    <n v="660000019"/>
    <s v="PERBAIKAN DAN PEMELIHARAAN"/>
    <s v="SERVICE PERALATAN KANTOR"/>
    <s v="SEWA PERANGKAT PRINTER / FOTOCOPY"/>
    <m/>
    <x v="4"/>
    <x v="7"/>
    <m/>
    <m/>
    <m/>
    <m/>
    <m/>
    <m/>
    <m/>
    <m/>
    <m/>
    <m/>
    <m/>
    <s v=" "/>
    <s v="Kerjasama Jasa Sewa / Pakai Mesin Fotocopy"/>
    <s v="OPS"/>
    <s v="Degia"/>
    <m/>
    <m/>
    <m/>
    <m/>
    <m/>
    <m/>
    <m/>
    <m/>
    <m/>
    <m/>
    <m/>
    <m/>
    <m/>
    <s v="Mesin Fotocopy April 2025 FCC"/>
    <m/>
    <m/>
    <m/>
  </r>
  <r>
    <s v="OPEX"/>
    <n v="660000019"/>
    <s v="PERBAIKAN DAN PEMELIHARAAN"/>
    <s v="SERVICE PERALATAN KANTOR"/>
    <s v="SEWA PERANGKAT PRINTER / FOTOCOPY"/>
    <m/>
    <x v="4"/>
    <x v="7"/>
    <m/>
    <m/>
    <m/>
    <m/>
    <m/>
    <m/>
    <m/>
    <m/>
    <m/>
    <m/>
    <m/>
    <s v=" "/>
    <s v="Kerjasama Jasa Sewa / Pakai Mesin Fotocopy"/>
    <s v="OPS"/>
    <s v="Degia"/>
    <m/>
    <m/>
    <m/>
    <m/>
    <m/>
    <m/>
    <m/>
    <m/>
    <m/>
    <m/>
    <m/>
    <m/>
    <m/>
    <s v="Mesin Fotocopy Mei 2025 FCC"/>
    <m/>
    <m/>
    <m/>
  </r>
  <r>
    <s v="OPEX"/>
    <n v="660000019"/>
    <s v="PERBAIKAN DAN PEMELIHARAAN"/>
    <s v="SERVICE PERALATAN KANTOR"/>
    <s v="SEWA PERANGKAT PRINTER / FOTOCOPY"/>
    <m/>
    <x v="4"/>
    <x v="7"/>
    <m/>
    <m/>
    <m/>
    <m/>
    <m/>
    <m/>
    <m/>
    <m/>
    <m/>
    <m/>
    <m/>
    <s v=" "/>
    <s v="Kerjasama Jasa Sewa / Pakai Mesin Fotocopy"/>
    <s v="OPS"/>
    <s v="Degia"/>
    <m/>
    <m/>
    <m/>
    <m/>
    <m/>
    <m/>
    <m/>
    <m/>
    <m/>
    <m/>
    <m/>
    <m/>
    <m/>
    <s v="Mesin Fotocopy Juni 2025 FCC"/>
    <m/>
    <m/>
    <m/>
  </r>
  <r>
    <s v="OPEX"/>
    <n v="660000019"/>
    <s v="PERBAIKAN DAN PEMELIHARAAN"/>
    <s v="SERVICE PERALATAN KANTOR"/>
    <s v="SEWA PERANGKAT PRINTER / FOTOCOPY"/>
    <m/>
    <x v="4"/>
    <x v="7"/>
    <m/>
    <m/>
    <m/>
    <m/>
    <m/>
    <m/>
    <m/>
    <m/>
    <m/>
    <m/>
    <m/>
    <s v="PRO/FCC/0225/015"/>
    <s v="Kerjasama Jasa Sewa / Pakai Mesin Fotocopy"/>
    <s v="OPS"/>
    <s v="Degia"/>
    <s v="Vinka"/>
    <s v="v"/>
    <s v="t"/>
    <d v="2025-04-15T00:00:00"/>
    <d v="2025-04-17T00:00:00"/>
    <s v="CLOSED"/>
    <m/>
    <d v="2025-05-08T00:00:00"/>
    <s v="OPR/FCC/0525/002"/>
    <s v="PT. RDN ARTHA GRAFIKA                                            "/>
    <m/>
    <m/>
    <m/>
    <m/>
    <m/>
    <m/>
    <m/>
  </r>
  <r>
    <s v="OPEX"/>
    <n v="660000032"/>
    <s v="PERIJINAN &amp; LISENSI"/>
    <s v="PERIJINAN"/>
    <s v="LICENSE ANTIVIRUS + SUPPORT"/>
    <d v="2025-12-20T00:00:00"/>
    <x v="4"/>
    <x v="7"/>
    <n v="1"/>
    <s v="Year"/>
    <n v="12354000"/>
    <n v="12354000"/>
    <m/>
    <m/>
    <m/>
    <m/>
    <m/>
    <m/>
    <m/>
    <s v=" "/>
    <m/>
    <m/>
    <m/>
    <m/>
    <m/>
    <m/>
    <m/>
    <m/>
    <m/>
    <s v="ON PLAN &lt;29 JULI 2025"/>
    <m/>
    <m/>
    <m/>
    <m/>
    <m/>
    <m/>
    <m/>
    <m/>
    <m/>
    <m/>
  </r>
  <r>
    <s v="OPEX"/>
    <n v="660000032"/>
    <s v="PERIJINAN &amp; LISENSI"/>
    <s v="PERIJINAN"/>
    <s v="LICENSE MICROSOFT 365 without EMS"/>
    <d v="2026-05-19T00:00:00"/>
    <x v="4"/>
    <x v="7"/>
    <n v="1"/>
    <s v="Year"/>
    <n v="41741370"/>
    <n v="41741370"/>
    <m/>
    <m/>
    <m/>
    <m/>
    <m/>
    <m/>
    <m/>
    <s v=" "/>
    <s v="Renewal 365 FCC"/>
    <s v="APP"/>
    <s v="Wilson"/>
    <s v="Vinka"/>
    <s v="v"/>
    <s v="t"/>
    <d v="2025-04-30T00:00:00"/>
    <d v="2025-05-14T00:00:00"/>
    <s v="OPEN"/>
    <s v="Proses pembuatan SPK"/>
    <s v=" 15 may 2025"/>
    <m/>
    <m/>
    <m/>
    <m/>
    <m/>
    <m/>
    <m/>
    <m/>
    <m/>
  </r>
  <r>
    <s v="OPEX"/>
    <n v="660000032"/>
    <s v="PERIJINAN &amp; LISENSI"/>
    <s v="PERIJINAN"/>
    <s v="SUBSCRIBE WEB DOMAIN &amp; HOSTING MALLS"/>
    <d v="2026-03-15T00:00:00"/>
    <x v="4"/>
    <x v="7"/>
    <n v="1"/>
    <s v="Year"/>
    <n v="350000"/>
    <n v="350000"/>
    <m/>
    <m/>
    <m/>
    <m/>
    <m/>
    <m/>
    <m/>
    <s v=" "/>
    <m/>
    <m/>
    <m/>
    <m/>
    <m/>
    <m/>
    <m/>
    <m/>
    <m/>
    <m/>
    <m/>
    <m/>
    <m/>
    <m/>
    <m/>
    <m/>
    <m/>
    <m/>
    <m/>
    <m/>
  </r>
  <r>
    <s v="OPEX"/>
    <n v="660000032"/>
    <s v="PERIJINAN &amp; LISENSI"/>
    <s v="PERIJINAN"/>
    <s v="ERP : AWS SUBSCRIPTION"/>
    <m/>
    <x v="4"/>
    <x v="7"/>
    <n v="12"/>
    <s v="Month"/>
    <n v="2992357"/>
    <n v="35908284"/>
    <m/>
    <m/>
    <m/>
    <m/>
    <m/>
    <m/>
    <m/>
    <s v=" "/>
    <m/>
    <m/>
    <m/>
    <m/>
    <m/>
    <m/>
    <m/>
    <m/>
    <m/>
    <m/>
    <m/>
    <m/>
    <m/>
    <m/>
    <m/>
    <m/>
    <m/>
    <m/>
    <m/>
    <m/>
  </r>
  <r>
    <s v="OPEX"/>
    <n v="660000032"/>
    <s v="PERIJINAN &amp; LISENSI"/>
    <s v="PERIJINAN"/>
    <s v="ERP : ODOO SUBSCRIPTION FOR 3 YEARS USAGE (AKMA CHARGE : MGM FEE)"/>
    <m/>
    <x v="4"/>
    <x v="7"/>
    <n v="1"/>
    <s v="Year"/>
    <n v="17354437"/>
    <n v="17354437"/>
    <m/>
    <m/>
    <m/>
    <m/>
    <m/>
    <m/>
    <m/>
    <m/>
    <m/>
    <m/>
    <m/>
    <m/>
    <m/>
    <m/>
    <m/>
    <m/>
    <m/>
    <m/>
    <m/>
    <m/>
    <m/>
    <m/>
    <m/>
    <m/>
    <m/>
    <m/>
    <m/>
    <m/>
  </r>
  <r>
    <s v="OPEX"/>
    <n v="660000032"/>
    <s v="PERIJINAN &amp; LISENSI"/>
    <s v="PERIJINAN"/>
    <s v="ERP : ODOO ERP SYSTEM (AKMA CHARGE : MGM FEE)"/>
    <m/>
    <x v="4"/>
    <x v="7"/>
    <n v="1"/>
    <s v="Year"/>
    <n v="75792726"/>
    <n v="75792726"/>
    <m/>
    <m/>
    <m/>
    <m/>
    <m/>
    <m/>
    <m/>
    <s v="PRO/FCC/0825/004"/>
    <s v="ERP ODOO - AWS CLOUD SERVER SUBSCRIPTION FCC"/>
    <s v="APP"/>
    <s v="Romi"/>
    <m/>
    <s v="v"/>
    <s v="v"/>
    <d v="2025-08-11T00:00:00"/>
    <m/>
    <s v="hold"/>
    <s v="menunggu audit pak sy"/>
    <m/>
    <m/>
    <m/>
    <m/>
    <m/>
    <m/>
    <m/>
    <m/>
    <m/>
    <m/>
  </r>
  <r>
    <s v="OPEX"/>
    <n v="660000032"/>
    <s v="PERIJINAN &amp; LISENSI"/>
    <s v="PERIJINAN"/>
    <s v="LICENSES SOPHOS + SUPPORT"/>
    <d v="2026-05-29T00:00:00"/>
    <x v="4"/>
    <x v="7"/>
    <n v="1"/>
    <s v="Year"/>
    <n v="80000000"/>
    <n v="80000000"/>
    <m/>
    <n v="75810000"/>
    <m/>
    <m/>
    <m/>
    <m/>
    <m/>
    <s v="PRO/FCC/0225/021"/>
    <s v="Renewal Sophos 2025"/>
    <s v="INF"/>
    <s v="Albin"/>
    <s v="Vinka"/>
    <s v="v"/>
    <s v="v"/>
    <d v="2025-02-18T00:00:00"/>
    <d v="2025-02-27T00:00:00"/>
    <s v="CLOSED"/>
    <m/>
    <d v="2025-04-10T00:00:00"/>
    <s v="OPR/FCC/0425/005"/>
    <s v="INTEGRASI SOLUSI PRIMA, PT                                       "/>
    <m/>
    <m/>
    <m/>
    <m/>
    <m/>
    <m/>
    <m/>
  </r>
  <r>
    <s v="OPEX"/>
    <n v="660000032"/>
    <s v="PERIJINAN &amp; LISENSI"/>
    <s v="PERIJINAN"/>
    <s v="LICENSES APPLICATION"/>
    <m/>
    <x v="4"/>
    <x v="7"/>
    <n v="1"/>
    <s v="Year"/>
    <n v="9280000"/>
    <n v="9280000"/>
    <m/>
    <m/>
    <m/>
    <m/>
    <m/>
    <m/>
    <m/>
    <s v=" "/>
    <m/>
    <m/>
    <m/>
    <m/>
    <m/>
    <m/>
    <m/>
    <m/>
    <m/>
    <m/>
    <m/>
    <m/>
    <m/>
    <m/>
    <m/>
    <m/>
    <m/>
    <m/>
    <m/>
    <m/>
  </r>
  <r>
    <s v="OPEX"/>
    <n v="660000032"/>
    <s v="PERIJINAN &amp; LISENSI"/>
    <s v="PERIJINAN"/>
    <s v="MPP 2025 (HR EST) : LICENSE ANTIVIRUS + SUPPORT"/>
    <m/>
    <x v="4"/>
    <x v="7"/>
    <n v="12"/>
    <s v="Month"/>
    <n v="2130000"/>
    <n v="25560000"/>
    <m/>
    <m/>
    <m/>
    <m/>
    <m/>
    <m/>
    <m/>
    <s v=" "/>
    <m/>
    <m/>
    <m/>
    <m/>
    <m/>
    <m/>
    <m/>
    <m/>
    <m/>
    <m/>
    <m/>
    <m/>
    <m/>
    <m/>
    <m/>
    <m/>
    <m/>
    <m/>
    <m/>
    <m/>
  </r>
  <r>
    <s v="OPEX"/>
    <n v="660000032"/>
    <s v="PERIJINAN &amp; LISENSI"/>
    <s v="PERIJINAN"/>
    <s v="MPP 2025 (HR EST) : LICENSE MANAGE ENGINE"/>
    <m/>
    <x v="4"/>
    <x v="7"/>
    <n v="12"/>
    <s v="Month"/>
    <n v="39063"/>
    <n v="468750"/>
    <m/>
    <m/>
    <m/>
    <m/>
    <m/>
    <m/>
    <m/>
    <s v=" "/>
    <m/>
    <m/>
    <m/>
    <m/>
    <m/>
    <m/>
    <m/>
    <m/>
    <m/>
    <m/>
    <m/>
    <m/>
    <m/>
    <m/>
    <m/>
    <m/>
    <m/>
    <m/>
    <m/>
    <m/>
  </r>
  <r>
    <s v="OPEX"/>
    <n v="660000032"/>
    <s v="PERIJINAN &amp; LISENSI"/>
    <s v="PERIJINAN"/>
    <s v="MPP 2025 (HR EST) : LICENSE O365 EMAIL &amp; TEAMS"/>
    <d v="2026-05-19T00:00:00"/>
    <x v="4"/>
    <x v="7"/>
    <n v="12"/>
    <s v="Month"/>
    <n v="931350"/>
    <n v="11176200"/>
    <m/>
    <m/>
    <m/>
    <m/>
    <m/>
    <m/>
    <m/>
    <s v=" "/>
    <s v="Renewal 365 FCC"/>
    <s v="APP"/>
    <s v="Wilson"/>
    <s v="Vinka"/>
    <s v="v"/>
    <s v="t"/>
    <d v="2025-04-30T00:00:00"/>
    <d v="2025-05-14T00:00:00"/>
    <s v="OPEN"/>
    <s v="Proses pembuatan SPK"/>
    <s v=" 15 may 2025"/>
    <m/>
    <m/>
    <m/>
    <m/>
    <m/>
    <m/>
    <m/>
    <m/>
    <m/>
  </r>
  <r>
    <s v="OPEX"/>
    <n v="660000019"/>
    <s v="PERBAIKAN DAN PEMELIHARAAN"/>
    <s v="SERVICE PERALATAN KANTOR"/>
    <s v="MAINTENANCE (SERVER, CCTV, ACCESS CARD, , HARDWARE POS WEARNESS, MINI PC, LED)"/>
    <m/>
    <x v="5"/>
    <x v="8"/>
    <n v="12"/>
    <s v="Month"/>
    <n v="1500000"/>
    <n v="18000000"/>
    <m/>
    <m/>
    <m/>
    <m/>
    <m/>
    <m/>
    <m/>
    <s v=" "/>
    <m/>
    <m/>
    <m/>
    <m/>
    <m/>
    <m/>
    <m/>
    <m/>
    <m/>
    <m/>
    <m/>
    <m/>
    <m/>
    <m/>
    <m/>
    <m/>
    <m/>
    <m/>
    <m/>
    <m/>
  </r>
  <r>
    <s v="OPEX"/>
    <n v="660000032"/>
    <s v="PERIJINAN &amp; LISENSI"/>
    <s v="PERIJINAN"/>
    <s v="ANNUAL VISTA SYSTEM"/>
    <d v="2025-12-31T00:00:00"/>
    <x v="5"/>
    <x v="8"/>
    <n v="12"/>
    <s v="Month"/>
    <n v="10000000"/>
    <n v="120000000"/>
    <m/>
    <m/>
    <m/>
    <m/>
    <m/>
    <m/>
    <m/>
    <s v=" "/>
    <m/>
    <m/>
    <m/>
    <m/>
    <m/>
    <m/>
    <m/>
    <m/>
    <m/>
    <m/>
    <m/>
    <m/>
    <m/>
    <m/>
    <m/>
    <m/>
    <m/>
    <m/>
    <m/>
    <m/>
  </r>
  <r>
    <s v="OPEX"/>
    <n v="660000019"/>
    <s v="PERBAIKAN DAN PEMELIHARAAN"/>
    <s v="SERVICE PERALATAN KANTOR"/>
    <s v="MAINTENANCE (SERVER, CCTV, ACCESS CARD, , HARDWARE POS WEARNESS, MINI PC, LED)"/>
    <m/>
    <x v="5"/>
    <x v="9"/>
    <n v="12"/>
    <s v="Month"/>
    <n v="2000000"/>
    <n v="24000000"/>
    <m/>
    <m/>
    <m/>
    <m/>
    <m/>
    <m/>
    <m/>
    <s v=" "/>
    <m/>
    <m/>
    <m/>
    <m/>
    <m/>
    <m/>
    <m/>
    <m/>
    <m/>
    <m/>
    <m/>
    <m/>
    <m/>
    <m/>
    <m/>
    <m/>
    <m/>
    <m/>
    <m/>
    <m/>
  </r>
  <r>
    <s v="OPEX"/>
    <n v="660000032"/>
    <s v="PERIJINAN &amp; LISENSI"/>
    <s v="PERIJINAN"/>
    <s v="ANNUAL VISTA SYSTEM"/>
    <d v="2025-12-31T00:00:00"/>
    <x v="5"/>
    <x v="9"/>
    <n v="12"/>
    <s v="Month"/>
    <n v="12000000"/>
    <n v="144000000"/>
    <m/>
    <m/>
    <m/>
    <m/>
    <m/>
    <m/>
    <m/>
    <s v=" "/>
    <m/>
    <m/>
    <m/>
    <m/>
    <m/>
    <m/>
    <m/>
    <m/>
    <m/>
    <m/>
    <m/>
    <m/>
    <m/>
    <m/>
    <m/>
    <m/>
    <m/>
    <m/>
    <m/>
    <m/>
  </r>
  <r>
    <s v="OPEX"/>
    <n v="660000019"/>
    <s v="PERBAIKAN DAN PEMELIHARAAN"/>
    <s v="SERVICE PERALATAN KANTOR"/>
    <s v="MAINTENANCE (SERVER, CCTV, ACCESS CARD, , HARDWARE POS WEARNESS, MINI PC, LED)"/>
    <m/>
    <x v="5"/>
    <x v="10"/>
    <n v="12"/>
    <s v="Month"/>
    <n v="4000000"/>
    <n v="48000000"/>
    <m/>
    <m/>
    <m/>
    <m/>
    <m/>
    <m/>
    <m/>
    <s v=" "/>
    <m/>
    <m/>
    <m/>
    <m/>
    <m/>
    <m/>
    <m/>
    <m/>
    <m/>
    <m/>
    <m/>
    <m/>
    <m/>
    <m/>
    <m/>
    <m/>
    <m/>
    <m/>
    <m/>
    <m/>
  </r>
  <r>
    <s v="OPEX"/>
    <n v="660000032"/>
    <s v="PERIJINAN &amp; LISENSI"/>
    <s v="PERIJINAN"/>
    <s v="ANNUAL VISTA SYSTEM"/>
    <d v="2025-12-31T00:00:00"/>
    <x v="5"/>
    <x v="10"/>
    <n v="12"/>
    <s v="Month"/>
    <n v="10000000"/>
    <n v="120000000"/>
    <m/>
    <m/>
    <m/>
    <m/>
    <m/>
    <m/>
    <m/>
    <s v=" "/>
    <m/>
    <m/>
    <m/>
    <m/>
    <m/>
    <m/>
    <m/>
    <m/>
    <m/>
    <m/>
    <m/>
    <m/>
    <m/>
    <m/>
    <m/>
    <m/>
    <m/>
    <m/>
    <m/>
    <m/>
  </r>
  <r>
    <s v="OPEX"/>
    <n v="660000019"/>
    <s v="PERBAIKAN DAN PEMELIHARAAN"/>
    <s v="SERVICE PERALATAN KANTOR"/>
    <s v="MAINTENANCE (SERVER, CCTV, ACCESS CARD, , HARDWARE POS WEARNESS, MINI PC, LED)"/>
    <m/>
    <x v="5"/>
    <x v="11"/>
    <n v="12"/>
    <s v="Month"/>
    <n v="2500000"/>
    <n v="30000000"/>
    <m/>
    <m/>
    <m/>
    <m/>
    <m/>
    <m/>
    <m/>
    <s v=" "/>
    <m/>
    <m/>
    <m/>
    <m/>
    <m/>
    <m/>
    <m/>
    <m/>
    <m/>
    <m/>
    <m/>
    <m/>
    <m/>
    <m/>
    <m/>
    <m/>
    <m/>
    <m/>
    <m/>
    <m/>
  </r>
  <r>
    <s v="OPEX"/>
    <n v="660000032"/>
    <s v="PERIJINAN &amp; LISENSI"/>
    <s v="PERIJINAN"/>
    <s v="ANNUAL VISTA SYSTEM"/>
    <d v="2025-12-31T00:00:00"/>
    <x v="5"/>
    <x v="11"/>
    <n v="12"/>
    <s v="Month"/>
    <n v="12000000"/>
    <n v="144000000"/>
    <m/>
    <m/>
    <m/>
    <m/>
    <m/>
    <m/>
    <m/>
    <s v=" "/>
    <m/>
    <m/>
    <m/>
    <m/>
    <m/>
    <m/>
    <m/>
    <m/>
    <m/>
    <m/>
    <m/>
    <m/>
    <m/>
    <m/>
    <m/>
    <m/>
    <m/>
    <m/>
    <m/>
    <m/>
  </r>
  <r>
    <s v="OPEX"/>
    <n v="660000019"/>
    <s v="PERBAIKAN DAN PEMELIHARAAN"/>
    <s v="SERVICE PERALATAN KANTOR"/>
    <s v="MAINTENANCE (SERVER, CCTV, ACCESS CARD, HARDWARE POS WEARNESS, MINI PC, LED)"/>
    <m/>
    <x v="5"/>
    <x v="12"/>
    <n v="12"/>
    <s v="Month"/>
    <n v="2500000"/>
    <n v="30000000"/>
    <m/>
    <m/>
    <m/>
    <m/>
    <m/>
    <m/>
    <m/>
    <s v=" "/>
    <m/>
    <m/>
    <m/>
    <m/>
    <m/>
    <m/>
    <m/>
    <m/>
    <m/>
    <m/>
    <m/>
    <m/>
    <m/>
    <m/>
    <m/>
    <m/>
    <m/>
    <m/>
    <m/>
    <m/>
  </r>
  <r>
    <s v="OPEX"/>
    <n v="660000032"/>
    <s v="PERIJINAN &amp; LISENSI"/>
    <s v="PERIJINAN"/>
    <s v="ANNUAL VISTA SYSTEM"/>
    <d v="2025-12-31T00:00:00"/>
    <x v="5"/>
    <x v="12"/>
    <n v="12"/>
    <s v="Month"/>
    <n v="11000000"/>
    <n v="132000000"/>
    <m/>
    <m/>
    <m/>
    <m/>
    <m/>
    <m/>
    <m/>
    <s v=" "/>
    <m/>
    <m/>
    <m/>
    <m/>
    <m/>
    <m/>
    <m/>
    <m/>
    <m/>
    <m/>
    <m/>
    <m/>
    <m/>
    <m/>
    <m/>
    <m/>
    <m/>
    <m/>
    <m/>
    <m/>
  </r>
  <r>
    <s v="OPEX"/>
    <n v="660000019"/>
    <s v="PERBAIKAN DAN PEMELIHARAAN"/>
    <s v="SERVICE PERALATAN KANTOR"/>
    <s v="ANNUAL MAINTENANCE CONTRACT WEB AND MOBILE APPS"/>
    <d v="2025-12-31T00:00:00"/>
    <x v="5"/>
    <x v="13"/>
    <n v="12"/>
    <s v="Month"/>
    <n v="10000000"/>
    <n v="120000000"/>
    <m/>
    <m/>
    <m/>
    <m/>
    <m/>
    <m/>
    <m/>
    <s v=" "/>
    <m/>
    <m/>
    <m/>
    <m/>
    <m/>
    <m/>
    <m/>
    <m/>
    <m/>
    <m/>
    <m/>
    <m/>
    <m/>
    <m/>
    <m/>
    <m/>
    <m/>
    <m/>
    <m/>
    <m/>
  </r>
  <r>
    <s v="OPEX"/>
    <n v="660000019"/>
    <s v="PERBAIKAN DAN PEMELIHARAAN"/>
    <s v="SERVICE PERALATAN KANTOR"/>
    <s v="MAINTENANCE (SERVER, CCTV, ACCESS CARD, HARDWARE POS WEARNESS, MINI PC, LED)"/>
    <m/>
    <x v="5"/>
    <x v="13"/>
    <n v="12"/>
    <s v="Month"/>
    <n v="2000000"/>
    <n v="24000000"/>
    <m/>
    <m/>
    <m/>
    <m/>
    <m/>
    <m/>
    <m/>
    <s v=" "/>
    <m/>
    <m/>
    <m/>
    <m/>
    <m/>
    <m/>
    <m/>
    <m/>
    <m/>
    <m/>
    <m/>
    <m/>
    <m/>
    <m/>
    <m/>
    <m/>
    <m/>
    <m/>
    <m/>
    <m/>
  </r>
  <r>
    <s v="OPEX"/>
    <n v="660000032"/>
    <s v="PERIJINAN &amp; LISENSI"/>
    <s v="PERIJINAN"/>
    <s v="AZURE CLOUD FOR WEBSITE AND APPS FLIX"/>
    <m/>
    <x v="5"/>
    <x v="13"/>
    <n v="12"/>
    <s v="Month"/>
    <n v="8000000"/>
    <n v="96000000"/>
    <m/>
    <m/>
    <m/>
    <m/>
    <m/>
    <m/>
    <m/>
    <s v=" "/>
    <m/>
    <m/>
    <m/>
    <m/>
    <m/>
    <m/>
    <m/>
    <m/>
    <m/>
    <m/>
    <m/>
    <m/>
    <m/>
    <m/>
    <m/>
    <m/>
    <m/>
    <m/>
    <m/>
    <m/>
  </r>
  <r>
    <s v="OPEX"/>
    <n v="660000032"/>
    <s v="PERIJINAN &amp; LISENSI"/>
    <s v="PERIJINAN"/>
    <s v="LICENSE ANTIVIRUS + SUPPORT"/>
    <d v="2025-12-20T00:00:00"/>
    <x v="5"/>
    <x v="13"/>
    <n v="1"/>
    <s v="Year"/>
    <n v="5700000"/>
    <n v="5700000"/>
    <m/>
    <m/>
    <m/>
    <m/>
    <m/>
    <m/>
    <m/>
    <s v=" "/>
    <m/>
    <m/>
    <m/>
    <m/>
    <m/>
    <m/>
    <m/>
    <m/>
    <m/>
    <s v="ON PLAN &lt;29 JULI 2025"/>
    <m/>
    <m/>
    <m/>
    <m/>
    <m/>
    <m/>
    <m/>
    <m/>
    <m/>
    <m/>
  </r>
  <r>
    <s v="OPEX"/>
    <n v="660000032"/>
    <s v="PERIJINAN &amp; LISENSI"/>
    <s v="PERIJINAN"/>
    <s v="SMS OTP WEBSITE &amp; APPS FLIX"/>
    <d v="2025-08-31T00:00:00"/>
    <x v="5"/>
    <x v="13"/>
    <n v="12"/>
    <s v="Month"/>
    <n v="1750000"/>
    <n v="21000000"/>
    <m/>
    <m/>
    <m/>
    <m/>
    <m/>
    <m/>
    <m/>
    <s v=" "/>
    <m/>
    <m/>
    <m/>
    <m/>
    <m/>
    <m/>
    <m/>
    <m/>
    <m/>
    <m/>
    <m/>
    <m/>
    <m/>
    <m/>
    <m/>
    <m/>
    <m/>
    <m/>
    <m/>
    <m/>
  </r>
  <r>
    <s v="OPEX"/>
    <n v="660000032"/>
    <s v="PERIJINAN &amp; LISENSI"/>
    <s v="PERIJINAN"/>
    <s v="SSL FLIXCINEMA.COM"/>
    <s v="31/09/2025"/>
    <x v="5"/>
    <x v="13"/>
    <n v="1"/>
    <s v="Year"/>
    <n v="1200000"/>
    <n v="1200000"/>
    <m/>
    <m/>
    <m/>
    <m/>
    <m/>
    <m/>
    <m/>
    <s v=" "/>
    <m/>
    <m/>
    <m/>
    <m/>
    <m/>
    <m/>
    <m/>
    <m/>
    <m/>
    <m/>
    <m/>
    <m/>
    <m/>
    <m/>
    <m/>
    <m/>
    <m/>
    <m/>
    <m/>
    <m/>
  </r>
  <r>
    <s v="OPEX"/>
    <n v="660000032"/>
    <s v="PERIJINAN &amp; LISENSI"/>
    <s v="PERIJINAN"/>
    <s v="SUBSCRIBE WEB DOMAIN"/>
    <d v="2026-04-12T00:00:00"/>
    <x v="5"/>
    <x v="13"/>
    <n v="1"/>
    <s v="Year"/>
    <n v="500000"/>
    <n v="500000"/>
    <m/>
    <m/>
    <m/>
    <m/>
    <m/>
    <m/>
    <m/>
    <s v=" "/>
    <m/>
    <m/>
    <m/>
    <m/>
    <m/>
    <m/>
    <m/>
    <m/>
    <m/>
    <m/>
    <m/>
    <m/>
    <m/>
    <m/>
    <m/>
    <m/>
    <m/>
    <m/>
    <m/>
    <m/>
  </r>
  <r>
    <s v="OPEX"/>
    <n v="660000032"/>
    <s v="PERIJINAN &amp; LISENSI"/>
    <s v="PERIJINAN"/>
    <s v="LICENSE MICROSOFT 365 without EMS"/>
    <d v="2026-05-19T00:00:00"/>
    <x v="5"/>
    <x v="13"/>
    <n v="1"/>
    <s v="Year"/>
    <n v="27234000"/>
    <n v="27234000"/>
    <n v="8023896"/>
    <n v="19210104"/>
    <n v="0"/>
    <n v="19210104"/>
    <m/>
    <m/>
    <m/>
    <s v="PR/ASR/0425/001"/>
    <s v="Renewal 365 FLIX"/>
    <s v="APP"/>
    <s v="Wilson"/>
    <s v="Chichil"/>
    <s v="v"/>
    <s v="t"/>
    <d v="2025-02-12T00:00:00"/>
    <d v="2025-02-14T00:00:00"/>
    <s v="CLOSED"/>
    <m/>
    <d v="2025-04-28T00:00:00"/>
    <s v="OPR/SHQ/0425/002 "/>
    <s v="SOFTWAREONE INDONESIA, PT"/>
    <d v="2025-08-27T00:00:00"/>
    <s v="BOP/SHQ/0825/007"/>
    <m/>
    <m/>
    <m/>
    <m/>
    <s v="vendor belum mengirimkan invoice dan ba belum diambil"/>
  </r>
  <r>
    <s v="OPEX"/>
    <n v="660000032"/>
    <s v="PERIJINAN &amp; LISENSI"/>
    <s v="PERIJINAN"/>
    <s v="MPP 2025 (HR EST) : LICENSE ANTIVIRUS + SUPPORT"/>
    <d v="2025-12-20T00:00:00"/>
    <x v="5"/>
    <x v="13"/>
    <n v="12"/>
    <s v="Month"/>
    <n v="760000"/>
    <n v="9120000"/>
    <m/>
    <m/>
    <m/>
    <m/>
    <m/>
    <m/>
    <m/>
    <s v=" "/>
    <m/>
    <m/>
    <m/>
    <m/>
    <m/>
    <m/>
    <m/>
    <m/>
    <m/>
    <m/>
    <m/>
    <m/>
    <m/>
    <m/>
    <m/>
    <m/>
    <m/>
    <m/>
    <m/>
    <m/>
  </r>
  <r>
    <s v="OPEX"/>
    <n v="660000032"/>
    <s v="PERIJINAN &amp; LISENSI"/>
    <s v="PERIJINAN"/>
    <s v="MPP 2025 (HR EST) : LICENSE MANAGE ENGINE"/>
    <d v="2026-09-06T00:00:00"/>
    <x v="5"/>
    <x v="13"/>
    <n v="12"/>
    <s v="Month"/>
    <n v="15625"/>
    <n v="187500"/>
    <m/>
    <m/>
    <m/>
    <m/>
    <m/>
    <m/>
    <m/>
    <s v=" "/>
    <m/>
    <m/>
    <m/>
    <m/>
    <m/>
    <m/>
    <m/>
    <m/>
    <m/>
    <m/>
    <m/>
    <m/>
    <m/>
    <m/>
    <m/>
    <m/>
    <m/>
    <m/>
    <m/>
    <m/>
  </r>
  <r>
    <s v="OPEX"/>
    <n v="660000038"/>
    <s v="PENGIRIMAN, TELEKOMUNIKASI DAN INTERNET"/>
    <s v="INTERNET"/>
    <s v="INTERNET SERVICE PROVIDER"/>
    <d v="2025-07-31T00:00:00"/>
    <x v="0"/>
    <x v="14"/>
    <n v="12"/>
    <s v="Month"/>
    <n v="16000000"/>
    <n v="192000000"/>
    <n v="-90000000"/>
    <n v="96000000"/>
    <n v="88000000"/>
    <n v="8000000"/>
    <m/>
    <m/>
    <m/>
    <s v="PRP/GGP/0424/946"/>
    <m/>
    <m/>
    <m/>
    <m/>
    <m/>
    <m/>
    <m/>
    <m/>
    <m/>
    <m/>
    <m/>
    <s v="SPK/GGP/0524/016"/>
    <s v="CIRCLECOM INDONESIA, PT"/>
    <d v="2025-03-18T00:00:00"/>
    <s v="BOP/GGP/0325/042"/>
    <m/>
    <s v="Circle One GGP Januari 2025"/>
    <m/>
    <m/>
    <m/>
  </r>
  <r>
    <s v="OPEX"/>
    <n v="660000038"/>
    <s v="PENGIRIMAN, TELEKOMUNIKASI DAN INTERNET"/>
    <s v="INTERNET"/>
    <s v="INTERNET SERVICE PROVIDER"/>
    <d v="2025-07-31T00:00:00"/>
    <x v="0"/>
    <x v="14"/>
    <m/>
    <m/>
    <m/>
    <m/>
    <m/>
    <m/>
    <n v="80000000"/>
    <n v="8000000"/>
    <m/>
    <m/>
    <m/>
    <s v="PRP/GGP/0424/946"/>
    <m/>
    <m/>
    <m/>
    <m/>
    <m/>
    <m/>
    <m/>
    <m/>
    <m/>
    <m/>
    <m/>
    <s v="SPK/GGP/0524/016"/>
    <s v="CIRCLECOM INDONESIA, PT"/>
    <d v="2025-03-18T00:00:00"/>
    <s v="BOP/GGP/0325/043"/>
    <m/>
    <s v="Circle One GGP Februari 2025"/>
    <m/>
    <m/>
    <m/>
  </r>
  <r>
    <s v="OPEX"/>
    <n v="660000038"/>
    <s v="PENGIRIMAN, TELEKOMUNIKASI DAN INTERNET"/>
    <s v="INTERNET"/>
    <s v="INTERNET SERVICE PROVIDER"/>
    <d v="2025-07-31T00:00:00"/>
    <x v="0"/>
    <x v="14"/>
    <m/>
    <m/>
    <m/>
    <m/>
    <m/>
    <m/>
    <n v="72000000"/>
    <n v="8000000"/>
    <m/>
    <m/>
    <m/>
    <s v="PRP/GGP/0424/946"/>
    <m/>
    <m/>
    <m/>
    <m/>
    <m/>
    <m/>
    <m/>
    <m/>
    <m/>
    <m/>
    <m/>
    <s v="SPK/GGP/0524/016"/>
    <s v="CIRCLECOM INDONESIA, PT"/>
    <d v="2025-04-17T00:00:00"/>
    <s v="BOP/GGP/0425/022"/>
    <m/>
    <s v="Circle One GGP Maret 2025"/>
    <m/>
    <m/>
    <m/>
  </r>
  <r>
    <s v="OPEX"/>
    <n v="660000038"/>
    <s v="PENGIRIMAN, TELEKOMUNIKASI DAN INTERNET"/>
    <s v="INTERNET"/>
    <s v="INTERNET SERVICE PROVIDER"/>
    <d v="2025-07-31T00:00:00"/>
    <x v="0"/>
    <x v="14"/>
    <m/>
    <m/>
    <m/>
    <m/>
    <m/>
    <m/>
    <n v="64000000"/>
    <n v="8000000"/>
    <m/>
    <m/>
    <m/>
    <s v="PRP/GGP/0424/946"/>
    <m/>
    <m/>
    <m/>
    <m/>
    <m/>
    <m/>
    <m/>
    <m/>
    <m/>
    <m/>
    <m/>
    <s v="SPK/GGP/0524/016"/>
    <s v="CIRCLECOM INDONESIA, PT"/>
    <d v="2025-05-20T00:00:00"/>
    <s v="BOP/GGP/0525/022"/>
    <m/>
    <s v="Circle One GGP April 2024"/>
    <m/>
    <m/>
    <m/>
  </r>
  <r>
    <s v="OPEX"/>
    <n v="660000038"/>
    <s v="PENGIRIMAN, TELEKOMUNIKASI DAN INTERNET"/>
    <s v="INTERNET"/>
    <s v="INTERNET SERVICE PROVIDER"/>
    <d v="2025-07-31T00:00:00"/>
    <x v="0"/>
    <x v="14"/>
    <m/>
    <m/>
    <m/>
    <m/>
    <m/>
    <m/>
    <n v="64000000"/>
    <n v="8000000"/>
    <m/>
    <m/>
    <m/>
    <s v="PRP/GGP/0424/946"/>
    <m/>
    <m/>
    <m/>
    <m/>
    <m/>
    <m/>
    <m/>
    <m/>
    <m/>
    <m/>
    <m/>
    <s v="SPK/GGP/0524/016"/>
    <s v="CIRCLECOM INDONESIA, PT"/>
    <d v="2025-06-25T00:00:00"/>
    <s v="BOP/GGP/0625/046"/>
    <m/>
    <s v="Circle One GGP Mei 2024"/>
    <m/>
    <m/>
    <m/>
  </r>
  <r>
    <s v="OPEX"/>
    <n v="660000038"/>
    <s v="PENGIRIMAN, TELEKOMUNIKASI DAN INTERNET"/>
    <s v="INTERNET"/>
    <s v="INTERNET SERVICE PROVIDER"/>
    <d v="2025-07-31T00:00:00"/>
    <x v="0"/>
    <x v="14"/>
    <m/>
    <m/>
    <m/>
    <m/>
    <m/>
    <m/>
    <n v="56000000"/>
    <n v="8000000"/>
    <m/>
    <m/>
    <m/>
    <s v="PRP/GGP/0424/946"/>
    <m/>
    <m/>
    <m/>
    <m/>
    <m/>
    <m/>
    <m/>
    <m/>
    <m/>
    <m/>
    <m/>
    <s v="SPK/GGP/0524/016"/>
    <s v="CIRCLECOM INDONESIA, PT"/>
    <d v="2025-06-25T00:00:00"/>
    <s v="BOP/GGP/0725/016"/>
    <m/>
    <s v="Circle One GGP juni 2024"/>
    <m/>
    <m/>
    <m/>
  </r>
  <r>
    <s v="OPEX"/>
    <n v="660000038"/>
    <s v="PENGIRIMAN, TELEKOMUNIKASI DAN INTERNET"/>
    <s v="INTERNET"/>
    <s v="INTERNET SERVICE PROVIDER"/>
    <d v="2025-09-30T00:00:00"/>
    <x v="0"/>
    <x v="14"/>
    <m/>
    <m/>
    <m/>
    <m/>
    <m/>
    <n v="186000000"/>
    <n v="170500000"/>
    <n v="15500000"/>
    <m/>
    <m/>
    <m/>
    <s v="PRP/GGP/0524/021"/>
    <m/>
    <m/>
    <m/>
    <m/>
    <m/>
    <m/>
    <m/>
    <m/>
    <m/>
    <m/>
    <m/>
    <s v="SPK/GGP/0824/005"/>
    <s v="IFORTE"/>
    <d v="2025-01-02T00:00:00"/>
    <s v="BOP/GGP/0125/017"/>
    <m/>
    <s v="Iforte GGP Januari 2025"/>
    <m/>
    <m/>
    <m/>
  </r>
  <r>
    <s v="OPEX"/>
    <n v="660000038"/>
    <s v="PENGIRIMAN, TELEKOMUNIKASI DAN INTERNET"/>
    <s v="INTERNET"/>
    <s v="INTERNET SERVICE PROVIDER"/>
    <d v="2025-09-30T00:00:00"/>
    <x v="0"/>
    <x v="14"/>
    <m/>
    <m/>
    <m/>
    <m/>
    <m/>
    <m/>
    <n v="155000000"/>
    <n v="15500000"/>
    <m/>
    <m/>
    <m/>
    <s v="PRP/GGP/0524/021"/>
    <m/>
    <m/>
    <m/>
    <m/>
    <m/>
    <m/>
    <m/>
    <m/>
    <m/>
    <m/>
    <m/>
    <s v="SPK/GGP/0824/005"/>
    <s v="IFORTE"/>
    <d v="2025-03-18T00:00:00"/>
    <s v="BOP/GGP/0325/036"/>
    <m/>
    <s v="Iforte GGP februari 2025"/>
    <m/>
    <m/>
    <m/>
  </r>
  <r>
    <s v="OPEX"/>
    <n v="660000038"/>
    <s v="PENGIRIMAN, TELEKOMUNIKASI DAN INTERNET"/>
    <s v="INTERNET"/>
    <s v="INTERNET SERVICE PROVIDER"/>
    <d v="2025-09-30T00:00:00"/>
    <x v="0"/>
    <x v="14"/>
    <m/>
    <m/>
    <m/>
    <m/>
    <m/>
    <m/>
    <n v="144000000"/>
    <n v="11000000"/>
    <m/>
    <m/>
    <m/>
    <s v="PRP/GGP/0524/021"/>
    <m/>
    <m/>
    <m/>
    <m/>
    <m/>
    <m/>
    <m/>
    <m/>
    <m/>
    <m/>
    <m/>
    <s v="SPK/GGP/0824/005"/>
    <s v="IFORTE"/>
    <d v="2025-05-05T00:00:00"/>
    <s v="BOP/GGP/0525/003"/>
    <m/>
    <s v="Iforte GGP Maret 2025 R1"/>
    <m/>
    <m/>
    <m/>
  </r>
  <r>
    <s v="OPEX"/>
    <n v="660000038"/>
    <s v="PENGIRIMAN, TELEKOMUNIKASI DAN INTERNET"/>
    <s v="INTERNET"/>
    <s v="INTERNET SERVICE PROVIDER"/>
    <d v="2025-09-30T00:00:00"/>
    <x v="0"/>
    <x v="14"/>
    <m/>
    <m/>
    <m/>
    <m/>
    <m/>
    <m/>
    <n v="133000000"/>
    <n v="11000000"/>
    <m/>
    <m/>
    <m/>
    <s v="PRP/GGP/0524/021"/>
    <m/>
    <m/>
    <m/>
    <m/>
    <m/>
    <m/>
    <m/>
    <m/>
    <m/>
    <m/>
    <m/>
    <s v="SPK/GGP/0824/005"/>
    <s v="IFORTE"/>
    <d v="2025-06-05T00:00:00"/>
    <s v="BOP/GGP/0625/013"/>
    <m/>
    <s v="Iforte GGP April 2025 R1"/>
    <m/>
    <m/>
    <m/>
  </r>
  <r>
    <s v="OPEX"/>
    <n v="660000038"/>
    <s v="PENGIRIMAN, TELEKOMUNIKASI DAN INTERNET"/>
    <s v="INTERNET"/>
    <s v="INTERNET SERVICE PROVIDER"/>
    <d v="2025-09-30T00:00:00"/>
    <x v="0"/>
    <x v="14"/>
    <m/>
    <m/>
    <m/>
    <m/>
    <m/>
    <m/>
    <n v="133000000"/>
    <n v="11000000"/>
    <m/>
    <m/>
    <m/>
    <s v="PRP/GGP/0524/021"/>
    <m/>
    <m/>
    <m/>
    <m/>
    <m/>
    <m/>
    <m/>
    <m/>
    <m/>
    <m/>
    <m/>
    <s v="SPK/GGP/0824/005"/>
    <s v="IFORTE"/>
    <d v="2025-06-25T00:00:00"/>
    <s v="BOP/GGP/0625/047"/>
    <m/>
    <s v="Iforte GGP May 2025"/>
    <m/>
    <m/>
    <m/>
  </r>
  <r>
    <s v="OPEX"/>
    <n v="660000038"/>
    <s v="PENGIRIMAN, TELEKOMUNIKASI DAN INTERNET"/>
    <s v="INTERNET"/>
    <s v="INTERNET SERVICE PROVIDER"/>
    <d v="2025-09-30T00:00:00"/>
    <x v="0"/>
    <x v="14"/>
    <m/>
    <m/>
    <m/>
    <m/>
    <m/>
    <m/>
    <n v="122000000"/>
    <n v="11000000"/>
    <m/>
    <m/>
    <m/>
    <s v="PRP/GGP/0524/021"/>
    <m/>
    <m/>
    <m/>
    <m/>
    <m/>
    <m/>
    <m/>
    <m/>
    <m/>
    <m/>
    <m/>
    <s v="SPK/GGP/0824/005"/>
    <s v="IFORTE"/>
    <d v="2025-08-04T00:00:00"/>
    <s v="BOP/GGP/0825/010"/>
    <m/>
    <s v="Iforte GGP juni 2025"/>
    <m/>
    <m/>
    <m/>
  </r>
  <r>
    <m/>
    <m/>
    <m/>
    <m/>
    <s v="INTERNET SERVICE PROVIDER"/>
    <d v="2025-09-30T00:00:00"/>
    <x v="0"/>
    <x v="14"/>
    <m/>
    <m/>
    <m/>
    <m/>
    <m/>
    <m/>
    <m/>
    <m/>
    <m/>
    <m/>
    <m/>
    <m/>
    <m/>
    <m/>
    <m/>
    <m/>
    <m/>
    <m/>
    <m/>
    <m/>
    <m/>
    <m/>
    <m/>
    <m/>
    <m/>
    <m/>
    <m/>
    <m/>
    <m/>
    <m/>
    <m/>
    <m/>
  </r>
  <r>
    <m/>
    <m/>
    <m/>
    <m/>
    <s v="INTERNET SERVICE PROVIDER"/>
    <d v="2025-09-30T00:00:00"/>
    <x v="0"/>
    <x v="14"/>
    <m/>
    <m/>
    <m/>
    <m/>
    <m/>
    <m/>
    <m/>
    <m/>
    <m/>
    <m/>
    <m/>
    <s v="PRP/GGP/0725/681"/>
    <s v="Renewal Iforte GGP 2025/2026"/>
    <s v="INF"/>
    <s v="Albin"/>
    <m/>
    <s v="v"/>
    <s v="v"/>
    <d v="2925-07-19T00:00:00"/>
    <d v="2025-07-24T00:00:00"/>
    <s v="Final Approved"/>
    <s v="hold, wpr perlu di revisi untuk menambahkan sign pak ahk"/>
    <m/>
    <m/>
    <m/>
    <m/>
    <m/>
    <m/>
    <m/>
    <m/>
    <m/>
    <m/>
  </r>
  <r>
    <s v="OPEX"/>
    <n v="660000019"/>
    <s v="PERBAIKAN DAN PEMELIHARAAN"/>
    <s v="SERVICE PERALATAN KANTOR"/>
    <s v="SPAREPART , SERVICE &amp; MAINTENANCE"/>
    <d v="2025-11-30T00:00:00"/>
    <x v="0"/>
    <x v="14"/>
    <n v="12"/>
    <s v="Month"/>
    <n v="1791667"/>
    <n v="21500000"/>
    <m/>
    <m/>
    <m/>
    <m/>
    <m/>
    <m/>
    <m/>
    <s v=" "/>
    <m/>
    <m/>
    <m/>
    <m/>
    <m/>
    <m/>
    <m/>
    <m/>
    <m/>
    <m/>
    <m/>
    <m/>
    <m/>
    <m/>
    <m/>
    <m/>
    <m/>
    <m/>
    <m/>
    <m/>
  </r>
  <r>
    <s v="OPEX"/>
    <n v="660000032"/>
    <s v="PERIJINAN &amp; LISENSI"/>
    <s v="PERIJINAN"/>
    <s v="LICENSE ANTIVIRUS + SUPPORT"/>
    <d v="2025-12-20T00:00:00"/>
    <x v="0"/>
    <x v="14"/>
    <n v="1"/>
    <s v="Year"/>
    <n v="18240000"/>
    <n v="18240000"/>
    <m/>
    <m/>
    <m/>
    <m/>
    <m/>
    <m/>
    <m/>
    <s v=" "/>
    <m/>
    <m/>
    <m/>
    <m/>
    <m/>
    <m/>
    <m/>
    <m/>
    <m/>
    <s v="ON PLAN &lt;29 JULI 2025"/>
    <m/>
    <m/>
    <m/>
    <m/>
    <m/>
    <m/>
    <m/>
    <m/>
    <m/>
    <m/>
  </r>
  <r>
    <s v="OPEX"/>
    <n v="660000032"/>
    <s v="PERIJINAN &amp; LISENSI"/>
    <s v="PERIJINAN"/>
    <s v="LICENSE MICROSOFT 365 without EMS"/>
    <d v="2026-05-19T00:00:00"/>
    <x v="0"/>
    <x v="14"/>
    <n v="1"/>
    <s v="Year"/>
    <n v="34016400"/>
    <n v="34016400"/>
    <m/>
    <n v="26875140"/>
    <m/>
    <m/>
    <m/>
    <m/>
    <m/>
    <s v=" "/>
    <s v="Renewal 365 GGP"/>
    <s v="APP"/>
    <s v="Wilson"/>
    <s v="Chichil"/>
    <s v="R"/>
    <s v="t"/>
    <m/>
    <m/>
    <s v="DONE"/>
    <m/>
    <m/>
    <s v="SPK/GGP/0625/018 "/>
    <s v="SOFTWAREONE INDONESIA, PT"/>
    <m/>
    <m/>
    <m/>
    <m/>
    <m/>
    <m/>
    <m/>
  </r>
  <r>
    <s v="OPEX"/>
    <n v="660000032"/>
    <s v="PERIJINAN &amp; LISENSI"/>
    <s v="PERIJINAN"/>
    <s v="LICENSES SOPHOS + SUPPORT"/>
    <d v="2025-12-21T00:00:00"/>
    <x v="0"/>
    <x v="14"/>
    <n v="1"/>
    <s v="Year"/>
    <n v="80000000"/>
    <n v="80000000"/>
    <m/>
    <m/>
    <m/>
    <m/>
    <m/>
    <m/>
    <m/>
    <s v="PRP/GGP/0725/683"/>
    <s v="Renewal Sophos GGP 2025/2026"/>
    <s v="INF"/>
    <s v="Albin"/>
    <m/>
    <s v="v"/>
    <s v="v"/>
    <m/>
    <m/>
    <s v="PROGRESS"/>
    <m/>
    <m/>
    <m/>
    <m/>
    <m/>
    <m/>
    <m/>
    <m/>
    <m/>
    <m/>
    <m/>
  </r>
  <r>
    <s v="OPEX"/>
    <n v="660000032"/>
    <s v="PERIJINAN &amp; LISENSI"/>
    <s v="PERIJINAN"/>
    <s v="LICENSES APPLICATION"/>
    <m/>
    <x v="0"/>
    <x v="14"/>
    <n v="1"/>
    <s v="Year"/>
    <n v="30240000"/>
    <n v="30240000"/>
    <m/>
    <m/>
    <m/>
    <m/>
    <m/>
    <m/>
    <m/>
    <s v="PRP/GGP/0725/679"/>
    <s v="License AutoCAD LT"/>
    <s v="APP"/>
    <s v="Wilson"/>
    <m/>
    <s v="v"/>
    <s v="t"/>
    <m/>
    <m/>
    <s v="Final Approved"/>
    <s v="proses, dalam proses rcp"/>
    <m/>
    <m/>
    <m/>
    <m/>
    <m/>
    <m/>
    <m/>
    <m/>
    <m/>
    <m/>
  </r>
  <r>
    <s v="OPEX"/>
    <n v="660000032"/>
    <s v="PERIJINAN &amp; LISENSI"/>
    <s v="PERIJINAN"/>
    <s v="SUBSCRIBE WEB DOMAIN &amp; HOSTING MALLS"/>
    <d v="2025-11-02T00:00:00"/>
    <x v="0"/>
    <x v="14"/>
    <n v="1"/>
    <s v="Year"/>
    <n v="300000"/>
    <n v="300000"/>
    <m/>
    <m/>
    <m/>
    <m/>
    <m/>
    <m/>
    <m/>
    <s v=" "/>
    <m/>
    <m/>
    <m/>
    <m/>
    <m/>
    <m/>
    <m/>
    <m/>
    <m/>
    <m/>
    <m/>
    <m/>
    <m/>
    <m/>
    <m/>
    <m/>
    <m/>
    <m/>
    <m/>
    <m/>
  </r>
  <r>
    <s v="OPEX"/>
    <n v="660000032"/>
    <s v="PERIJINAN &amp; LISENSI"/>
    <s v="PERIJINAN"/>
    <s v="ERP : AWS SUBSCRIPTION"/>
    <m/>
    <x v="0"/>
    <x v="14"/>
    <n v="12"/>
    <s v="Month"/>
    <n v="4952866"/>
    <n v="59434395"/>
    <m/>
    <m/>
    <m/>
    <m/>
    <m/>
    <m/>
    <m/>
    <s v=" "/>
    <m/>
    <m/>
    <m/>
    <m/>
    <m/>
    <m/>
    <m/>
    <m/>
    <m/>
    <m/>
    <m/>
    <m/>
    <m/>
    <m/>
    <m/>
    <m/>
    <m/>
    <m/>
    <m/>
    <m/>
  </r>
  <r>
    <s v="OPEX"/>
    <n v="660000032"/>
    <s v="PERIJINAN &amp; LISENSI"/>
    <s v="PERIJINAN"/>
    <s v="ERP : ODOO SUBSCRIPTION FOR 3 YEARS USAGE (AKMA CHARGE : MGM FEE)"/>
    <m/>
    <x v="0"/>
    <x v="14"/>
    <n v="5"/>
    <s v="Month"/>
    <n v="2393716"/>
    <n v="11968577.5"/>
    <m/>
    <m/>
    <m/>
    <m/>
    <m/>
    <m/>
    <m/>
    <s v=" "/>
    <m/>
    <m/>
    <m/>
    <m/>
    <m/>
    <m/>
    <m/>
    <m/>
    <m/>
    <m/>
    <m/>
    <m/>
    <m/>
    <m/>
    <m/>
    <m/>
    <m/>
    <m/>
    <m/>
    <m/>
  </r>
  <r>
    <s v="OPEX"/>
    <n v="660000014"/>
    <s v="PERLENGKAPAN KANTOR"/>
    <s v="PERALATAN KANTOR UMUM LAINNYA"/>
    <s v="Printer A4"/>
    <m/>
    <x v="0"/>
    <x v="14"/>
    <n v="1"/>
    <s v="Unit"/>
    <n v="4050000"/>
    <n v="4050000"/>
    <m/>
    <m/>
    <m/>
    <m/>
    <m/>
    <m/>
    <m/>
    <s v=" "/>
    <m/>
    <m/>
    <m/>
    <m/>
    <m/>
    <m/>
    <m/>
    <m/>
    <m/>
    <m/>
    <m/>
    <m/>
    <m/>
    <m/>
    <m/>
    <m/>
    <m/>
    <m/>
    <m/>
    <m/>
  </r>
  <r>
    <s v="OPEX"/>
    <n v="660000014"/>
    <s v="PERLENGKAPAN KANTOR"/>
    <s v="PERALATAN KANTOR UMUM LAINNYA"/>
    <s v="Scanner : Fujitsu"/>
    <m/>
    <x v="0"/>
    <x v="14"/>
    <n v="1"/>
    <s v="Unit"/>
    <n v="3815000"/>
    <n v="3815000"/>
    <m/>
    <m/>
    <m/>
    <m/>
    <m/>
    <m/>
    <m/>
    <s v=" "/>
    <m/>
    <m/>
    <m/>
    <m/>
    <m/>
    <m/>
    <m/>
    <m/>
    <m/>
    <m/>
    <m/>
    <m/>
    <m/>
    <m/>
    <m/>
    <m/>
    <m/>
    <m/>
    <m/>
    <m/>
  </r>
  <r>
    <s v="OPEX"/>
    <n v="660000030"/>
    <s v="SEWA"/>
    <s v="SEWA PERALATAN"/>
    <s v="SEWA PERANGKAT PRINTER / FOTOCOPY"/>
    <s v="31 Mei 2026"/>
    <x v="0"/>
    <x v="14"/>
    <n v="12"/>
    <s v="Month"/>
    <n v="600000"/>
    <n v="7200000"/>
    <n v="7200000"/>
    <n v="1900000"/>
    <n v="1425000"/>
    <n v="475000"/>
    <m/>
    <m/>
    <m/>
    <s v=" "/>
    <s v="Kerjasama Jasa Sewa / Pakai Mesin Fotocopy"/>
    <s v="OPS"/>
    <s v="Degia"/>
    <m/>
    <m/>
    <m/>
    <m/>
    <m/>
    <m/>
    <m/>
    <m/>
    <s v="SPK/GGP/0524/018"/>
    <m/>
    <d v="2025-03-19T00:00:00"/>
    <s v="BOP/GGP/0325/044"/>
    <m/>
    <s v="Mesin Fotocopy Februari 2025 GGP"/>
    <m/>
    <m/>
    <m/>
  </r>
  <r>
    <s v="OPEX"/>
    <n v="660000030"/>
    <s v="SEWA"/>
    <s v="SEWA PERALATAN"/>
    <s v="SEWA PERANGKAT PRINTER / FOTOCOPY"/>
    <m/>
    <x v="0"/>
    <x v="14"/>
    <m/>
    <m/>
    <m/>
    <m/>
    <m/>
    <m/>
    <n v="-475000"/>
    <n v="475000"/>
    <m/>
    <m/>
    <m/>
    <s v=" "/>
    <s v="Kerjasama Jasa Sewa / Pakai Mesin Fotocopy"/>
    <s v="OPS"/>
    <s v="Degia"/>
    <m/>
    <m/>
    <m/>
    <m/>
    <m/>
    <m/>
    <m/>
    <m/>
    <s v="SPK/GGP/0524/018"/>
    <m/>
    <d v="2025-04-21T00:00:00"/>
    <s v="BOP/GGP/0425/023"/>
    <m/>
    <s v="Mesin Fotocopy Maret 2025 GGP"/>
    <m/>
    <m/>
    <m/>
  </r>
  <r>
    <s v="OPEX"/>
    <n v="660000030"/>
    <s v="SEWA"/>
    <s v="SEWA PERALATAN"/>
    <s v="SEWA PERANGKAT PRINTER / FOTOCOPY"/>
    <m/>
    <x v="0"/>
    <x v="14"/>
    <m/>
    <m/>
    <m/>
    <m/>
    <m/>
    <m/>
    <n v="-950000"/>
    <n v="475000"/>
    <m/>
    <m/>
    <m/>
    <s v=" "/>
    <s v="Kerjasama Jasa Sewa / Pakai Mesin Fotocopy"/>
    <s v="OPS"/>
    <s v="Degia"/>
    <m/>
    <m/>
    <m/>
    <m/>
    <m/>
    <m/>
    <m/>
    <m/>
    <s v="SPK/GGP/0524/018"/>
    <m/>
    <d v="2025-05-20T00:00:00"/>
    <s v="BOP/GGP/0525/023"/>
    <m/>
    <s v="Mesin Fotocopy April 2025 GGP"/>
    <m/>
    <m/>
    <m/>
  </r>
  <r>
    <s v="OPEX"/>
    <n v="660000030"/>
    <s v="SEWA"/>
    <s v="SEWA PERALATAN"/>
    <s v="SEWA PERANGKAT PRINTER / FOTOCOPY"/>
    <m/>
    <x v="0"/>
    <x v="14"/>
    <m/>
    <m/>
    <m/>
    <m/>
    <m/>
    <m/>
    <n v="-950000"/>
    <n v="475000"/>
    <m/>
    <m/>
    <m/>
    <s v=" "/>
    <s v="Kerjasama Jasa Sewa / Pakai Mesin Fotocopy"/>
    <s v="OPS"/>
    <s v="Degia"/>
    <m/>
    <m/>
    <m/>
    <m/>
    <m/>
    <m/>
    <m/>
    <m/>
    <s v="SPK/GGP/0524/018"/>
    <m/>
    <d v="2025-06-06T00:00:00"/>
    <s v="BOP/GGP/0625/014"/>
    <m/>
    <s v="Mesin Fotocopy May 2025 GGP"/>
    <m/>
    <m/>
    <m/>
  </r>
  <r>
    <s v="OPEX"/>
    <n v="660000030"/>
    <s v="SEWA"/>
    <s v="SEWA PERALATAN"/>
    <s v="SEWA PERANGKAT PRINTER / FOTOCOPY"/>
    <m/>
    <x v="0"/>
    <x v="14"/>
    <m/>
    <m/>
    <m/>
    <m/>
    <m/>
    <m/>
    <m/>
    <m/>
    <m/>
    <m/>
    <m/>
    <s v="PRP/GGP/0225/485"/>
    <s v="Kerjasama Jasa Sewa / Pakai Mesin Fotocopy"/>
    <s v="OPS"/>
    <s v="Degia"/>
    <m/>
    <m/>
    <m/>
    <m/>
    <m/>
    <m/>
    <m/>
    <m/>
    <m/>
    <m/>
    <m/>
    <m/>
    <m/>
    <m/>
    <m/>
    <m/>
    <m/>
  </r>
  <r>
    <s v="OPEX"/>
    <n v="660000038"/>
    <s v="PENGIRIMAN, TELEKOMUNIKASI DAN INTERNET"/>
    <s v="INTERNET"/>
    <s v="INTERNET SERVICE PROVIDER"/>
    <d v="2025-09-30T00:00:00"/>
    <x v="0"/>
    <x v="15"/>
    <n v="12"/>
    <s v="Month"/>
    <n v="10000000"/>
    <n v="120000000"/>
    <n v="12000000"/>
    <n v="108000000"/>
    <n v="99000000"/>
    <n v="9000000"/>
    <m/>
    <m/>
    <m/>
    <s v="PR/HUB/0124/011"/>
    <m/>
    <m/>
    <m/>
    <m/>
    <m/>
    <m/>
    <m/>
    <m/>
    <m/>
    <m/>
    <m/>
    <s v="SPK/HUB/0724/010"/>
    <s v="IFORTE"/>
    <d v="2025-01-02T00:00:00"/>
    <s v="BOP/HUB/0125/013"/>
    <m/>
    <s v="Iforte HUB Januari 2025"/>
    <m/>
    <m/>
    <m/>
  </r>
  <r>
    <s v="OPEX"/>
    <n v="660000038"/>
    <s v="PENGIRIMAN, TELEKOMUNIKASI DAN INTERNET"/>
    <s v="INTERNET"/>
    <s v="INTERNET SERVICE PROVIDER"/>
    <d v="2025-09-30T00:00:00"/>
    <x v="0"/>
    <x v="15"/>
    <m/>
    <m/>
    <m/>
    <m/>
    <m/>
    <m/>
    <n v="90000000"/>
    <n v="9000000"/>
    <m/>
    <m/>
    <m/>
    <s v="PR/HUB/0124/011"/>
    <m/>
    <m/>
    <m/>
    <m/>
    <m/>
    <m/>
    <m/>
    <m/>
    <m/>
    <m/>
    <m/>
    <s v="SPK/HUB/0724/010"/>
    <s v="IFORTE"/>
    <d v="2025-02-11T00:00:00"/>
    <s v="BOP/HUB/0225/009"/>
    <m/>
    <s v="Iforte HUB februari 2025"/>
    <m/>
    <m/>
    <m/>
  </r>
  <r>
    <s v="OPEX"/>
    <n v="660000038"/>
    <s v="PENGIRIMAN, TELEKOMUNIKASI DAN INTERNET"/>
    <s v="INTERNET"/>
    <s v="INTERNET SERVICE PROVIDER"/>
    <d v="2025-09-30T00:00:00"/>
    <x v="0"/>
    <x v="15"/>
    <m/>
    <m/>
    <m/>
    <m/>
    <m/>
    <m/>
    <n v="81000000"/>
    <n v="9000000"/>
    <m/>
    <m/>
    <m/>
    <s v="PR/HUB/0124/011"/>
    <m/>
    <m/>
    <m/>
    <m/>
    <m/>
    <m/>
    <m/>
    <m/>
    <m/>
    <m/>
    <m/>
    <s v="SPK/HUB/0724/010"/>
    <s v="IFORTE"/>
    <d v="2025-03-18T00:00:00"/>
    <s v="BOP/HUB/0325/026"/>
    <m/>
    <s v="Iforte HUB Maret 2025"/>
    <m/>
    <m/>
    <m/>
  </r>
  <r>
    <s v="OPEX"/>
    <n v="660000038"/>
    <s v="PENGIRIMAN, TELEKOMUNIKASI DAN INTERNET"/>
    <s v="INTERNET"/>
    <s v="INTERNET SERVICE PROVIDER"/>
    <d v="2025-09-30T00:00:00"/>
    <x v="0"/>
    <x v="15"/>
    <m/>
    <m/>
    <m/>
    <m/>
    <m/>
    <m/>
    <n v="72000000"/>
    <n v="9000000"/>
    <m/>
    <m/>
    <m/>
    <s v="PR/HUB/0124/011"/>
    <m/>
    <m/>
    <m/>
    <m/>
    <m/>
    <m/>
    <m/>
    <m/>
    <m/>
    <m/>
    <m/>
    <s v="SPK/HUB/0724/010"/>
    <s v="IFORTE"/>
    <d v="2025-04-17T00:00:00"/>
    <s v="BOP/HUB/0425/009"/>
    <m/>
    <s v="Iforte HUB April 2025"/>
    <m/>
    <m/>
    <m/>
  </r>
  <r>
    <s v="OPEX"/>
    <n v="660000038"/>
    <s v="PENGIRIMAN, TELEKOMUNIKASI DAN INTERNET"/>
    <s v="INTERNET"/>
    <s v="INTERNET SERVICE PROVIDER"/>
    <d v="2025-09-30T00:00:00"/>
    <x v="0"/>
    <x v="15"/>
    <m/>
    <m/>
    <m/>
    <m/>
    <m/>
    <m/>
    <n v="63000000"/>
    <n v="9000000"/>
    <m/>
    <m/>
    <m/>
    <s v="PR/HUB/0124/011"/>
    <m/>
    <m/>
    <m/>
    <m/>
    <m/>
    <m/>
    <m/>
    <m/>
    <m/>
    <m/>
    <m/>
    <s v="SPK/HUB/0724/010"/>
    <s v="IFORTE"/>
    <d v="2025-05-20T00:00:00"/>
    <s v="BOP/HUB/0525/016"/>
    <m/>
    <s v="Iforte HUB May 2025"/>
    <m/>
    <m/>
    <m/>
  </r>
  <r>
    <s v="OPEX"/>
    <n v="660000038"/>
    <s v="PENGIRIMAN, TELEKOMUNIKASI DAN INTERNET"/>
    <s v="INTERNET"/>
    <s v="INTERNET SERVICE PROVIDER"/>
    <d v="2025-09-30T00:00:00"/>
    <x v="0"/>
    <x v="15"/>
    <m/>
    <m/>
    <m/>
    <m/>
    <m/>
    <m/>
    <n v="54000000"/>
    <n v="9000000"/>
    <m/>
    <m/>
    <m/>
    <s v="PR/HUB/0124/011"/>
    <m/>
    <m/>
    <m/>
    <m/>
    <m/>
    <m/>
    <m/>
    <m/>
    <m/>
    <m/>
    <m/>
    <s v="SPK/HUB/0724/010"/>
    <s v="IFORTE"/>
    <d v="2025-06-25T00:00:00"/>
    <s v="BOP/HUB/0625/031"/>
    <m/>
    <s v="Iforte HUB Juni 2025"/>
    <m/>
    <m/>
    <m/>
  </r>
  <r>
    <m/>
    <m/>
    <m/>
    <m/>
    <s v="INTERNET SERVICE PROVIDER"/>
    <d v="2025-09-30T00:00:00"/>
    <x v="0"/>
    <x v="15"/>
    <m/>
    <m/>
    <m/>
    <m/>
    <m/>
    <m/>
    <m/>
    <m/>
    <m/>
    <m/>
    <m/>
    <s v="PR/HUB/0725/013"/>
    <s v="Renewal Iforte HUBLIFE 2025/2026"/>
    <s v="INF"/>
    <s v="Albin"/>
    <m/>
    <s v="v"/>
    <s v="v"/>
    <d v="2025-07-19T00:00:00"/>
    <d v="2025-07-24T00:00:00"/>
    <s v="Final Approved"/>
    <s v="hold, perlu revisi iom untuk tambah sign pak ahk"/>
    <m/>
    <m/>
    <m/>
    <m/>
    <m/>
    <m/>
    <m/>
    <m/>
    <m/>
    <m/>
  </r>
  <r>
    <s v="OPEX"/>
    <n v="660000019"/>
    <s v="PERBAIKAN DAN PEMELIHARAAN"/>
    <s v="SERVICE PERALATAN KANTOR"/>
    <s v="SPAREPART , SERVICE &amp; MAINTENANCE"/>
    <d v="2025-11-30T00:00:00"/>
    <x v="0"/>
    <x v="15"/>
    <n v="12"/>
    <s v="Month"/>
    <n v="1833333"/>
    <n v="22000000"/>
    <m/>
    <m/>
    <m/>
    <m/>
    <m/>
    <m/>
    <m/>
    <s v=" "/>
    <m/>
    <m/>
    <m/>
    <m/>
    <m/>
    <m/>
    <m/>
    <m/>
    <m/>
    <m/>
    <m/>
    <m/>
    <m/>
    <m/>
    <m/>
    <m/>
    <m/>
    <m/>
    <m/>
    <m/>
  </r>
  <r>
    <s v="OPEX"/>
    <n v="660000032"/>
    <s v="PERIJINAN &amp; LISENSI"/>
    <s v="PERIJINAN"/>
    <s v="LICENSE ANTIVIRUS + SUPPORT"/>
    <d v="2025-12-20T00:00:00"/>
    <x v="0"/>
    <x v="15"/>
    <n v="1"/>
    <s v="Year"/>
    <n v="9120000"/>
    <n v="9120000"/>
    <m/>
    <m/>
    <m/>
    <m/>
    <m/>
    <m/>
    <m/>
    <s v=" "/>
    <m/>
    <m/>
    <m/>
    <m/>
    <m/>
    <m/>
    <m/>
    <m/>
    <m/>
    <s v="ON PLAN &lt;29 JULI 2025"/>
    <m/>
    <m/>
    <m/>
    <m/>
    <m/>
    <m/>
    <m/>
    <m/>
    <m/>
    <m/>
  </r>
  <r>
    <s v="OPEX"/>
    <n v="660000032"/>
    <s v="PERIJINAN &amp; LISENSI"/>
    <s v="PERIJINAN"/>
    <s v="LICENSE MICROSOFT 365 without EMS"/>
    <d v="2026-05-19T00:00:00"/>
    <x v="0"/>
    <x v="15"/>
    <n v="1"/>
    <s v="Year"/>
    <n v="22334400"/>
    <n v="26258400"/>
    <n v="3653268"/>
    <n v="22605132"/>
    <n v="0"/>
    <n v="22605132"/>
    <m/>
    <m/>
    <m/>
    <s v="PR/HUB/0225/014"/>
    <s v="Renewal 365 HUBLIFE"/>
    <s v="APP"/>
    <s v="Wilson"/>
    <s v="Chichil"/>
    <s v="v"/>
    <s v="t"/>
    <d v="2025-04-30T00:00:00"/>
    <d v="2025-05-19T00:00:00"/>
    <s v="CLOSED"/>
    <m/>
    <d v="2025-05-26T00:00:00"/>
    <s v="SPK/HUB/0525/010 "/>
    <s v="SOFTWAREONE INDONESIA, PT"/>
    <d v="2025-08-27T00:00:00"/>
    <s v="BOP/HUB/0825/027"/>
    <m/>
    <s v="Office 365 HUB 4 Standard 33 Basic"/>
    <m/>
    <m/>
    <s v="vendor belum mengirimkan invoice dan belum mengambil ba"/>
  </r>
  <r>
    <s v="OPEX"/>
    <n v="660000032"/>
    <s v="PERIJINAN &amp; LISENSI"/>
    <s v="PERIJINAN"/>
    <s v="LICENSES SOPHOS + SUPPORT"/>
    <d v="2025-12-21T00:00:00"/>
    <x v="0"/>
    <x v="15"/>
    <n v="1"/>
    <s v="Year"/>
    <n v="80000000"/>
    <n v="80000000"/>
    <m/>
    <m/>
    <m/>
    <m/>
    <m/>
    <m/>
    <m/>
    <s v="PR/HUB/0725/014"/>
    <s v="Renewal Sophos HUBLIFE 2025/2026"/>
    <s v="INF"/>
    <s v="Albin"/>
    <m/>
    <s v="v"/>
    <s v="v"/>
    <d v="2025-07-20T00:00:00"/>
    <m/>
    <s v="PROGRESS"/>
    <m/>
    <m/>
    <m/>
    <m/>
    <m/>
    <m/>
    <m/>
    <m/>
    <m/>
    <m/>
    <m/>
  </r>
  <r>
    <s v="OPEX"/>
    <n v="660000032"/>
    <s v="PERIJINAN &amp; LISENSI"/>
    <s v="PERIJINAN"/>
    <s v="LICENSES APPLICATION"/>
    <m/>
    <x v="0"/>
    <x v="15"/>
    <n v="1"/>
    <s v="Year"/>
    <n v="30240000"/>
    <n v="30240000"/>
    <m/>
    <m/>
    <m/>
    <m/>
    <m/>
    <m/>
    <m/>
    <s v="PR/HUB/0725/012"/>
    <s v="License AutoCAD LT"/>
    <s v="APP"/>
    <s v="Wilson"/>
    <m/>
    <s v="v"/>
    <s v="t"/>
    <m/>
    <m/>
    <m/>
    <m/>
    <m/>
    <m/>
    <m/>
    <m/>
    <m/>
    <m/>
    <m/>
    <m/>
    <m/>
    <m/>
  </r>
  <r>
    <s v="OPEX"/>
    <n v="660000032"/>
    <s v="PERIJINAN &amp; LISENSI"/>
    <s v="PERIJINAN"/>
    <s v="MPP 2025 (HR EST) : LICENSE ANTIVIRUS + SUPPORT"/>
    <m/>
    <x v="0"/>
    <x v="15"/>
    <n v="12"/>
    <s v="Month"/>
    <n v="1140000"/>
    <n v="13680000"/>
    <m/>
    <m/>
    <m/>
    <m/>
    <m/>
    <m/>
    <m/>
    <s v=" "/>
    <m/>
    <m/>
    <m/>
    <m/>
    <m/>
    <m/>
    <m/>
    <m/>
    <m/>
    <m/>
    <m/>
    <m/>
    <m/>
    <m/>
    <m/>
    <m/>
    <m/>
    <m/>
    <m/>
    <m/>
  </r>
  <r>
    <s v="OPEX"/>
    <n v="660000032"/>
    <s v="PERIJINAN &amp; LISENSI"/>
    <s v="PERIJINAN"/>
    <s v="SUBSCRIBE WEB DOMAIN &amp; HOSTING MALLS"/>
    <d v="2026-06-24T00:00:00"/>
    <x v="0"/>
    <x v="15"/>
    <n v="1"/>
    <s v="Year"/>
    <n v="800000"/>
    <n v="800000"/>
    <m/>
    <m/>
    <m/>
    <m/>
    <m/>
    <m/>
    <m/>
    <s v=" "/>
    <m/>
    <m/>
    <m/>
    <m/>
    <m/>
    <m/>
    <m/>
    <m/>
    <m/>
    <m/>
    <m/>
    <m/>
    <m/>
    <m/>
    <m/>
    <m/>
    <m/>
    <m/>
    <m/>
    <m/>
  </r>
  <r>
    <s v="OPEX"/>
    <n v="660000032"/>
    <s v="PERIJINAN &amp; LISENSI"/>
    <s v="PERIJINAN"/>
    <s v="ERP : AWS SUBSCRIPTION"/>
    <m/>
    <x v="0"/>
    <x v="15"/>
    <n v="12"/>
    <s v="Month"/>
    <n v="2476433"/>
    <n v="29717197"/>
    <m/>
    <m/>
    <m/>
    <m/>
    <m/>
    <m/>
    <m/>
    <s v=" "/>
    <m/>
    <m/>
    <m/>
    <m/>
    <m/>
    <m/>
    <m/>
    <m/>
    <m/>
    <m/>
    <m/>
    <m/>
    <m/>
    <m/>
    <m/>
    <m/>
    <m/>
    <m/>
    <m/>
    <m/>
  </r>
  <r>
    <s v="OPEX"/>
    <n v="660000032"/>
    <s v="PERIJINAN &amp; LISENSI"/>
    <s v="PERIJINAN"/>
    <s v="ERP : ODOO SUBSCRIPTION FOR 3 YEARS USAGE (AKMA CHARGE : MGM FEE)"/>
    <m/>
    <x v="0"/>
    <x v="15"/>
    <n v="5"/>
    <s v="Month"/>
    <n v="1196858"/>
    <n v="5984288.75"/>
    <m/>
    <m/>
    <m/>
    <m/>
    <m/>
    <m/>
    <m/>
    <s v=" "/>
    <m/>
    <m/>
    <m/>
    <m/>
    <m/>
    <m/>
    <m/>
    <m/>
    <m/>
    <m/>
    <m/>
    <m/>
    <m/>
    <m/>
    <m/>
    <m/>
    <m/>
    <m/>
    <m/>
    <m/>
  </r>
  <r>
    <s v="OPEX"/>
    <n v="660000032"/>
    <s v="PERIJINAN &amp; LISENSI"/>
    <s v="PERIJINAN"/>
    <s v="MPP 2025 (HR EST) : LICENSE MANAGE ENGINE"/>
    <m/>
    <x v="0"/>
    <x v="15"/>
    <n v="12"/>
    <s v="Month"/>
    <n v="23438"/>
    <n v="281256"/>
    <m/>
    <m/>
    <m/>
    <m/>
    <m/>
    <m/>
    <m/>
    <s v=" "/>
    <m/>
    <m/>
    <m/>
    <m/>
    <m/>
    <m/>
    <m/>
    <m/>
    <m/>
    <m/>
    <m/>
    <m/>
    <m/>
    <m/>
    <m/>
    <m/>
    <m/>
    <m/>
    <m/>
    <m/>
  </r>
  <r>
    <s v="OPEX"/>
    <n v="660000030"/>
    <s v="SEWA"/>
    <s v="SEWA PERALATAN / KENDARAAN"/>
    <s v="SEWA PERANGKAT PRINTER / FOTOCOPY"/>
    <s v="9 Juni 2026"/>
    <x v="0"/>
    <x v="15"/>
    <n v="12"/>
    <s v="Month"/>
    <n v="600000"/>
    <n v="7200000"/>
    <n v="-78225000"/>
    <n v="1425000"/>
    <n v="950000"/>
    <n v="475000"/>
    <m/>
    <m/>
    <m/>
    <s v=" "/>
    <s v="Kerjasama Jasa Sewa / Pakai Mesin Fotocopy"/>
    <m/>
    <m/>
    <m/>
    <m/>
    <m/>
    <m/>
    <m/>
    <m/>
    <m/>
    <m/>
    <s v="SPK/HUB/0624/006"/>
    <m/>
    <d v="2025-03-12T00:00:00"/>
    <s v="BOP/HUB/0325/018"/>
    <m/>
    <s v="Mesin Fotocopy February 2025 Hublife"/>
    <m/>
    <m/>
    <m/>
  </r>
  <r>
    <s v="OPEX"/>
    <n v="660000030"/>
    <s v="SEWA"/>
    <s v="SEWA PERALATAN / KENDARAAN"/>
    <s v="SEWA PERANGKAT PRINTER / FOTOCOPY"/>
    <m/>
    <x v="0"/>
    <x v="15"/>
    <m/>
    <m/>
    <m/>
    <m/>
    <m/>
    <m/>
    <n v="475000"/>
    <n v="475000"/>
    <m/>
    <m/>
    <m/>
    <s v=" "/>
    <s v="Kerjasama Jasa Sewa / Pakai Mesin Fotocopy"/>
    <m/>
    <m/>
    <m/>
    <m/>
    <m/>
    <m/>
    <m/>
    <m/>
    <m/>
    <m/>
    <s v="SPK/HUB/0624/006"/>
    <m/>
    <d v="2025-04-21T00:00:00"/>
    <s v="BOP/HUB/0425/011"/>
    <m/>
    <s v="Mesin Fotocopy Maret 2025 Hublife"/>
    <m/>
    <m/>
    <m/>
  </r>
  <r>
    <s v="OPEX"/>
    <n v="660000030"/>
    <s v="SEWA"/>
    <s v="SEWA PERALATAN / KENDARAAN"/>
    <s v="SEWA PERANGKAT PRINTER / FOTOCOPY"/>
    <m/>
    <x v="0"/>
    <x v="15"/>
    <m/>
    <m/>
    <m/>
    <m/>
    <m/>
    <m/>
    <n v="475000"/>
    <n v="475000"/>
    <m/>
    <m/>
    <m/>
    <s v=" "/>
    <s v="Kerjasama Jasa Sewa / Pakai Mesin Fotocopy"/>
    <m/>
    <m/>
    <m/>
    <m/>
    <m/>
    <m/>
    <m/>
    <m/>
    <m/>
    <m/>
    <s v="SPK/HUB/0624/006"/>
    <m/>
    <d v="2025-06-09T00:00:00"/>
    <s v="BOP/HUB/0625/002"/>
    <m/>
    <s v="Mesin Fotocopy April 2025 Hublife"/>
    <m/>
    <m/>
    <m/>
  </r>
  <r>
    <s v="OPEX"/>
    <n v="660000030"/>
    <s v="SEWA"/>
    <s v="SEWA PERALATAN / KENDARAAN"/>
    <s v="SEWA PERANGKAT PRINTER / FOTOCOPY"/>
    <m/>
    <x v="0"/>
    <x v="15"/>
    <m/>
    <m/>
    <m/>
    <m/>
    <m/>
    <m/>
    <n v="0"/>
    <n v="475000"/>
    <m/>
    <m/>
    <m/>
    <s v=" "/>
    <s v="Kerjasama Jasa Sewa / Pakai Mesin Fotocopy"/>
    <m/>
    <m/>
    <m/>
    <m/>
    <m/>
    <m/>
    <m/>
    <m/>
    <m/>
    <m/>
    <s v="SPK/HUB/0624/006"/>
    <m/>
    <d v="2025-06-09T00:00:00"/>
    <s v="BOP/HUB/0625/002"/>
    <m/>
    <s v="Mesin Fotocopy Mei 2025 Hublife"/>
    <m/>
    <m/>
    <m/>
  </r>
  <r>
    <s v="OPEX"/>
    <n v="660000030"/>
    <s v="SEWA"/>
    <s v="SEWA PERALATAN / KENDARAAN"/>
    <s v="SEWA PERANGKAT PRINTER / FOTOCOPY"/>
    <m/>
    <x v="0"/>
    <x v="15"/>
    <m/>
    <m/>
    <m/>
    <m/>
    <m/>
    <m/>
    <n v="0"/>
    <n v="475000"/>
    <m/>
    <m/>
    <m/>
    <s v="PR/HUB/0225/028"/>
    <s v="Kerjasama Jasa Sewa / Pakai Mesin Fotocopy"/>
    <m/>
    <m/>
    <m/>
    <m/>
    <m/>
    <m/>
    <m/>
    <m/>
    <m/>
    <m/>
    <s v="SPK/HUB/0624/006"/>
    <m/>
    <d v="2025-06-09T00:00:00"/>
    <s v="BOP/HUB/0625/002"/>
    <m/>
    <s v="Mesin Fotocopy Juni 2025 Hublife"/>
    <m/>
    <m/>
    <m/>
  </r>
  <r>
    <m/>
    <n v="660000038"/>
    <s v="PENGIRIMAN, TELEKOMUNIKASI DAN INTERNET"/>
    <s v="INTERNET"/>
    <s v="INTERNET SERVICE PROVIDER"/>
    <d v="2025-02-27T00:00:00"/>
    <x v="0"/>
    <x v="16"/>
    <n v="12"/>
    <s v="Month"/>
    <n v="19000000"/>
    <n v="228000000"/>
    <n v="0"/>
    <n v="84000000"/>
    <n v="77000000"/>
    <n v="7000000"/>
    <m/>
    <m/>
    <m/>
    <s v="PR/MOI/1123/015"/>
    <s v="victory"/>
    <m/>
    <m/>
    <m/>
    <m/>
    <m/>
    <m/>
    <m/>
    <m/>
    <m/>
    <m/>
    <s v="SPK/MOI/0224/0001"/>
    <s v="VICTORY NETWORK INDONESIA, PT                                    "/>
    <d v="2025-01-02T00:00:00"/>
    <s v="BOP/MOI/0125/009"/>
    <m/>
    <s v="Vnet 100 Mbps MOI Januari 2025"/>
    <m/>
    <m/>
    <m/>
  </r>
  <r>
    <m/>
    <n v="660000038"/>
    <s v="PENGIRIMAN, TELEKOMUNIKASI DAN INTERNET"/>
    <s v="INTERNET"/>
    <s v="INTERNET SERVICE PROVIDER"/>
    <d v="2025-02-27T00:00:00"/>
    <x v="0"/>
    <x v="16"/>
    <m/>
    <m/>
    <m/>
    <m/>
    <m/>
    <m/>
    <n v="70000000"/>
    <n v="7000000"/>
    <m/>
    <m/>
    <m/>
    <s v="PR/MOI/1123/015"/>
    <s v="victory"/>
    <m/>
    <m/>
    <m/>
    <m/>
    <m/>
    <m/>
    <m/>
    <m/>
    <m/>
    <m/>
    <s v="SPK/MOI/0224/0001"/>
    <s v="VICTORY NETWORK INDONESIA, PT                                    "/>
    <d v="2025-02-11T00:00:00"/>
    <s v="BOP/MOI/0225/012"/>
    <m/>
    <s v="Vnet 100 Mbps MOI februari 2025"/>
    <m/>
    <m/>
    <m/>
  </r>
  <r>
    <s v="OPEX"/>
    <n v="660000038"/>
    <s v="PENGIRIMAN, TELEKOMUNIKASI DAN INTERNET"/>
    <s v="INTERNET"/>
    <s v="INTERNET SERVICE PROVIDER"/>
    <d v="2026-02-26T00:00:00"/>
    <x v="0"/>
    <x v="16"/>
    <m/>
    <m/>
    <m/>
    <m/>
    <m/>
    <m/>
    <n v="63000000"/>
    <n v="7000000"/>
    <m/>
    <m/>
    <m/>
    <s v="PR/MOI/1124/038"/>
    <s v="Renewal Kontrak Internet Victory 100 Mbps"/>
    <s v="INF"/>
    <s v="Albin"/>
    <s v="Seto"/>
    <s v="v"/>
    <s v="v"/>
    <d v="2024-11-14T00:00:00"/>
    <d v="2024-11-15T00:00:00"/>
    <s v="CLOSED"/>
    <m/>
    <d v="2024-12-19T00:00:00"/>
    <s v="SPK/MOI/1224/0016"/>
    <s v="VICTORY NETWORK INDONESIA, PT                                    "/>
    <m/>
    <s v="BOP/MOI/0325/040"/>
    <m/>
    <s v="Vnet 100 Mbps MOI Maret 2025"/>
    <m/>
    <m/>
    <m/>
  </r>
  <r>
    <m/>
    <n v="660000038"/>
    <s v="PENGIRIMAN, TELEKOMUNIKASI DAN INTERNET"/>
    <s v="INTERNET"/>
    <s v="INTERNET SERVICE PROVIDER"/>
    <d v="2026-02-26T00:00:00"/>
    <x v="0"/>
    <x v="16"/>
    <m/>
    <m/>
    <m/>
    <m/>
    <m/>
    <m/>
    <n v="56000000"/>
    <n v="7000000"/>
    <m/>
    <m/>
    <m/>
    <s v="PR/MOI/1124/038"/>
    <s v="Renewal Kontrak Internet Victory 100 Mbps"/>
    <s v="INF"/>
    <s v="Albin"/>
    <s v="Seto"/>
    <s v="v"/>
    <s v="v"/>
    <d v="2024-11-14T00:00:00"/>
    <d v="2024-11-15T00:00:00"/>
    <s v="CLOSED"/>
    <m/>
    <m/>
    <s v="SPK/MOI/1224/0016"/>
    <s v="VICTORY NETWORK INDONESIA, PT                                    "/>
    <d v="2025-03-19T00:00:00"/>
    <s v="BOP/MOI/0425/014"/>
    <m/>
    <s v="Vnet 100 Mbps MOI April 2025"/>
    <m/>
    <m/>
    <m/>
  </r>
  <r>
    <m/>
    <n v="660000038"/>
    <s v="PENGIRIMAN, TELEKOMUNIKASI DAN INTERNET"/>
    <s v="INTERNET"/>
    <s v="INTERNET SERVICE PROVIDER"/>
    <d v="2026-02-26T00:00:00"/>
    <x v="0"/>
    <x v="16"/>
    <m/>
    <m/>
    <m/>
    <m/>
    <m/>
    <m/>
    <n v="56000000"/>
    <n v="7000000"/>
    <m/>
    <m/>
    <m/>
    <s v="PR/MOI/1124/038"/>
    <s v="Renewal Kontrak Internet Victory 100 Mbps"/>
    <s v="INF"/>
    <s v="Albin"/>
    <s v="Seto"/>
    <s v="v"/>
    <s v="v"/>
    <d v="2024-11-14T00:00:00"/>
    <d v="2024-11-15T00:00:00"/>
    <s v="CLOSED"/>
    <m/>
    <m/>
    <s v="SPK/MOI/1224/0016"/>
    <s v="VICTORY NETWORK INDONESIA, PT                                    "/>
    <d v="2025-04-17T00:00:00"/>
    <s v="BOP/MOI/0525/044"/>
    <m/>
    <s v="Vnet 100 Mbps MOI May 2025"/>
    <m/>
    <m/>
    <m/>
  </r>
  <r>
    <m/>
    <n v="660000038"/>
    <s v="PENGIRIMAN, TELEKOMUNIKASI DAN INTERNET"/>
    <s v="INTERNET"/>
    <s v="INTERNET SERVICE PROVIDER"/>
    <d v="2026-02-26T00:00:00"/>
    <x v="0"/>
    <x v="16"/>
    <m/>
    <m/>
    <m/>
    <m/>
    <m/>
    <m/>
    <n v="49000000"/>
    <n v="7000000"/>
    <m/>
    <m/>
    <m/>
    <s v="PR/MOI/1124/038"/>
    <s v="Renewal Kontrak Internet Victory 100 Mbps"/>
    <s v="INF"/>
    <s v="Albin"/>
    <s v="Seto"/>
    <s v="v"/>
    <s v="v"/>
    <d v="2024-11-14T00:00:00"/>
    <d v="2024-11-15T00:00:00"/>
    <s v="CLOSED"/>
    <m/>
    <m/>
    <s v="SPK/MOI/1224/0016"/>
    <s v="VICTORY NETWORK INDONESIA, PT                                    "/>
    <d v="2025-06-25T00:00:00"/>
    <s v="BOP/MOI/0725/028"/>
    <m/>
    <s v="Vnet 100 Mbps MOI juni 2025"/>
    <m/>
    <m/>
    <m/>
  </r>
  <r>
    <m/>
    <m/>
    <m/>
    <m/>
    <s v="INTERNET SERVICE PROVIDER"/>
    <d v="2026-02-26T00:00:00"/>
    <x v="0"/>
    <x v="16"/>
    <m/>
    <m/>
    <m/>
    <m/>
    <m/>
    <m/>
    <n v="49000000"/>
    <n v="7000000"/>
    <m/>
    <m/>
    <m/>
    <s v="PR/MOI/1124/038"/>
    <s v="Renewal Kontrak Internet Victory 100 Mbps"/>
    <s v="INF"/>
    <s v="Albin"/>
    <s v="Seto"/>
    <s v="v"/>
    <s v="v"/>
    <d v="2024-11-14T00:00:00"/>
    <d v="2024-11-15T00:00:00"/>
    <s v="CLOSED"/>
    <m/>
    <m/>
    <s v="SPK/MOI/1224/0016"/>
    <s v="VICTORY NETWORK INDONESIA, PT                                    "/>
    <d v="2025-08-21T00:00:00"/>
    <s v="BOP/MOI/0825/021"/>
    <m/>
    <s v="Vnet 100 Mbps MOI juli 2025"/>
    <m/>
    <m/>
    <m/>
  </r>
  <r>
    <m/>
    <n v="660000038"/>
    <s v="PENGIRIMAN, TELEKOMUNIKASI DAN INTERNET"/>
    <s v="INTERNET"/>
    <s v="INTERNET SERVICE PROVIDER"/>
    <d v="2026-02-27T00:00:00"/>
    <x v="0"/>
    <x v="16"/>
    <m/>
    <m/>
    <m/>
    <m/>
    <m/>
    <n v="144000000"/>
    <n v="132000000"/>
    <n v="12000000"/>
    <m/>
    <m/>
    <m/>
    <s v="PR/MOI/0124/056"/>
    <s v="circle one"/>
    <m/>
    <m/>
    <m/>
    <m/>
    <m/>
    <m/>
    <m/>
    <m/>
    <m/>
    <m/>
    <s v="SPK/MOI/0424/0001"/>
    <s v="CIRCLECOM INDONESIA, PT"/>
    <d v="2025-02-11T00:00:00"/>
    <s v="BOP/MOI/0225/013"/>
    <m/>
    <s v="Circle One Januari 2025 MOI"/>
    <m/>
    <m/>
    <m/>
  </r>
  <r>
    <m/>
    <n v="660000038"/>
    <s v="PENGIRIMAN, TELEKOMUNIKASI DAN INTERNET"/>
    <s v="INTERNET"/>
    <s v="INTERNET SERVICE PROVIDER"/>
    <d v="2026-02-27T00:00:00"/>
    <x v="0"/>
    <x v="16"/>
    <m/>
    <m/>
    <m/>
    <m/>
    <m/>
    <m/>
    <n v="120000000"/>
    <n v="12000000"/>
    <m/>
    <m/>
    <m/>
    <s v="PR/MOI/0124/056"/>
    <s v="circle one"/>
    <m/>
    <m/>
    <m/>
    <m/>
    <m/>
    <m/>
    <m/>
    <m/>
    <m/>
    <m/>
    <s v="SPK/MOI/0424/0001"/>
    <s v="CIRCLECOM INDONESIA, PT"/>
    <d v="2025-03-18T00:00:00"/>
    <s v="BOP/MOI/0325/033"/>
    <m/>
    <s v="Circle One Februari 2025 MOI"/>
    <m/>
    <m/>
    <m/>
  </r>
  <r>
    <m/>
    <n v="660000038"/>
    <s v="PENGIRIMAN, TELEKOMUNIKASI DAN INTERNET"/>
    <s v="INTERNET"/>
    <s v="INTERNET SERVICE PROVIDER"/>
    <d v="2026-02-27T00:00:00"/>
    <x v="0"/>
    <x v="16"/>
    <m/>
    <m/>
    <m/>
    <m/>
    <m/>
    <m/>
    <n v="108000000"/>
    <n v="12000000"/>
    <m/>
    <m/>
    <m/>
    <s v="PR/MOI/0124/056"/>
    <s v="circle one"/>
    <m/>
    <m/>
    <m/>
    <m/>
    <m/>
    <m/>
    <m/>
    <m/>
    <m/>
    <m/>
    <s v="SPK/MOI/0424/0001"/>
    <s v="CIRCLECOM INDONESIA, PT"/>
    <d v="2025-04-17T00:00:00"/>
    <s v="BOP/MOI/0425/015"/>
    <m/>
    <s v="Circle One Maret 2025 MOI"/>
    <m/>
    <m/>
    <m/>
  </r>
  <r>
    <m/>
    <n v="660000038"/>
    <s v="PENGIRIMAN, TELEKOMUNIKASI DAN INTERNET"/>
    <s v="INTERNET"/>
    <s v="INTERNET SERVICE PROVIDER"/>
    <d v="2026-02-27T00:00:00"/>
    <x v="0"/>
    <x v="16"/>
    <m/>
    <m/>
    <m/>
    <m/>
    <m/>
    <m/>
    <n v="108000000"/>
    <n v="12000000"/>
    <m/>
    <m/>
    <m/>
    <s v="PR/MOI/0124/056"/>
    <s v="circle one"/>
    <m/>
    <m/>
    <m/>
    <m/>
    <m/>
    <m/>
    <m/>
    <m/>
    <m/>
    <m/>
    <s v="SPK/MOI/0424/0001"/>
    <s v="CIRCLECOM INDONESIA, PT"/>
    <d v="2025-05-20T00:00:00"/>
    <s v="BOP/MOI/0525/046"/>
    <m/>
    <s v="Circle One April 2025 MOI"/>
    <m/>
    <m/>
    <m/>
  </r>
  <r>
    <m/>
    <n v="660000038"/>
    <s v="PENGIRIMAN, TELEKOMUNIKASI DAN INTERNET"/>
    <s v="INTERNET"/>
    <s v="INTERNET SERVICE PROVIDER"/>
    <d v="2026-02-27T00:00:00"/>
    <x v="0"/>
    <x v="16"/>
    <m/>
    <m/>
    <m/>
    <m/>
    <m/>
    <m/>
    <n v="108000000"/>
    <n v="12000000"/>
    <m/>
    <m/>
    <m/>
    <s v="PR/MOI/0124/056"/>
    <s v="circle one"/>
    <m/>
    <m/>
    <m/>
    <m/>
    <m/>
    <m/>
    <m/>
    <m/>
    <m/>
    <m/>
    <s v="SPK/MOI/0424/0001"/>
    <s v="CIRCLECOM INDONESIA, PT"/>
    <m/>
    <m/>
    <m/>
    <s v="Circle One May 2025 MOI"/>
    <m/>
    <m/>
    <m/>
  </r>
  <r>
    <m/>
    <n v="660000038"/>
    <s v="PENGIRIMAN, TELEKOMUNIKASI DAN INTERNET"/>
    <s v="INTERNET"/>
    <s v="INTERNET SERVICE PROVIDER"/>
    <d v="2026-02-27T00:00:00"/>
    <x v="0"/>
    <x v="16"/>
    <m/>
    <m/>
    <m/>
    <m/>
    <m/>
    <m/>
    <n v="96000000"/>
    <n v="12000000"/>
    <m/>
    <m/>
    <m/>
    <s v="PR/MOI/0124/056"/>
    <s v="circle one"/>
    <m/>
    <m/>
    <m/>
    <m/>
    <m/>
    <m/>
    <m/>
    <m/>
    <m/>
    <m/>
    <s v="SPK/MOI/0424/0001"/>
    <s v="CIRCLECOM INDONESIA, PT"/>
    <m/>
    <m/>
    <m/>
    <s v="Circle One Juni 2025 MOI"/>
    <m/>
    <m/>
    <m/>
  </r>
  <r>
    <m/>
    <m/>
    <m/>
    <m/>
    <s v="INTERNET SERVICE PROVIDER"/>
    <d v="2026-02-27T00:00:00"/>
    <x v="0"/>
    <x v="16"/>
    <m/>
    <m/>
    <m/>
    <m/>
    <m/>
    <m/>
    <m/>
    <m/>
    <m/>
    <m/>
    <m/>
    <s v="PR/MOI/0425/022"/>
    <s v="Renewal Kontrak Circle One MOI 200 Mbps"/>
    <s v="INF"/>
    <s v="Albin"/>
    <m/>
    <s v="v"/>
    <s v="v"/>
    <m/>
    <m/>
    <s v="Final Approved"/>
    <s v="addendum spk sudah rilis"/>
    <m/>
    <m/>
    <m/>
    <m/>
    <m/>
    <m/>
    <m/>
    <m/>
    <m/>
    <m/>
  </r>
  <r>
    <s v="OPEX"/>
    <n v="660000006"/>
    <s v="PENGIRIMAN, TELEKOMUNIKASI DAN INTERNET"/>
    <s v="PULSA KARYAWAN"/>
    <s v="PULSA KARYAWAN SPV @1 : HARDI"/>
    <m/>
    <x v="0"/>
    <x v="16"/>
    <n v="12"/>
    <s v="Month"/>
    <n v="150000"/>
    <n v="1800000"/>
    <m/>
    <m/>
    <m/>
    <m/>
    <m/>
    <m/>
    <m/>
    <s v=" "/>
    <m/>
    <m/>
    <m/>
    <m/>
    <m/>
    <m/>
    <m/>
    <m/>
    <m/>
    <m/>
    <m/>
    <m/>
    <m/>
    <m/>
    <m/>
    <m/>
    <m/>
    <m/>
    <m/>
    <m/>
  </r>
  <r>
    <s v="OPEX"/>
    <n v="660000019"/>
    <s v="PERBAIKAN DAN PEMELIHARAAN"/>
    <s v="SERVICE PERALATAN KANTOR"/>
    <s v="SPAREPART , SERVICE &amp; MAINTENANCE"/>
    <d v="2025-11-30T00:00:00"/>
    <x v="0"/>
    <x v="16"/>
    <n v="12"/>
    <s v="Month"/>
    <n v="5833333"/>
    <n v="70000000"/>
    <m/>
    <m/>
    <m/>
    <n v="432070"/>
    <m/>
    <m/>
    <m/>
    <s v="ADV/MOI/0725/003"/>
    <s v="Pembelian SSD Laptop Pak Budi"/>
    <s v="OPS"/>
    <s v="Ariya"/>
    <s v="Dian"/>
    <s v="v"/>
    <s v="x"/>
    <d v="2025-07-07T00:00:00"/>
    <m/>
    <s v="Final Approved"/>
    <s v="hold, settlement belum di approve pak jl"/>
    <m/>
    <m/>
    <m/>
    <m/>
    <m/>
    <m/>
    <m/>
    <m/>
    <m/>
    <m/>
  </r>
  <r>
    <s v="OPEX"/>
    <n v="660000032"/>
    <s v="PERIJINAN &amp; LISENSI"/>
    <s v="PERIJINAN"/>
    <s v="LICENSE ANTIVIRUS + SUPPORT"/>
    <d v="2025-12-20T00:00:00"/>
    <x v="0"/>
    <x v="16"/>
    <n v="1"/>
    <s v="Year"/>
    <n v="45600000"/>
    <n v="45600000"/>
    <m/>
    <m/>
    <m/>
    <m/>
    <m/>
    <m/>
    <m/>
    <s v=" "/>
    <m/>
    <m/>
    <m/>
    <m/>
    <m/>
    <m/>
    <m/>
    <m/>
    <m/>
    <s v="ON PLAN &lt;29 JULI 2025"/>
    <m/>
    <m/>
    <m/>
    <m/>
    <m/>
    <m/>
    <m/>
    <m/>
    <m/>
    <m/>
  </r>
  <r>
    <s v="OPEX"/>
    <n v="660000032"/>
    <s v="PERIJINAN &amp; LISENSI"/>
    <s v="PERIJINAN"/>
    <s v="LICENSE MICROSOFT 365 without EMS"/>
    <d v="2026-05-19T00:00:00"/>
    <x v="0"/>
    <x v="16"/>
    <n v="1"/>
    <s v="Year"/>
    <n v="54753600"/>
    <n v="113168190"/>
    <n v="73278174"/>
    <n v="39890016"/>
    <n v="0"/>
    <n v="39890016"/>
    <m/>
    <m/>
    <m/>
    <s v="PR/MOI/0425/005"/>
    <s v="Renewal 365 ASRI - MOI"/>
    <s v="APP"/>
    <s v="Wilson"/>
    <s v="Chichil"/>
    <s v="v"/>
    <s v="t"/>
    <d v="2025-04-10T00:00:00"/>
    <d v="2025-04-16T00:00:00"/>
    <s v="CLOSED"/>
    <m/>
    <d v="2025-05-21T00:00:00"/>
    <s v="SPK/MOI/0525/0003"/>
    <s v="SOFTWAREONE INDONESIA, PT                                        "/>
    <d v="2025-08-27T00:00:00"/>
    <s v="BOP/MOI/0825/037"/>
    <m/>
    <s v="Office 365 MOI 23 Standard 4 Basic"/>
    <m/>
    <m/>
    <s v="vendor belum mengirim invoice dan mengambil ba"/>
  </r>
  <r>
    <s v="OPEX"/>
    <n v="660000032"/>
    <s v="PERIJINAN &amp; LISENSI"/>
    <s v="PERIJINAN"/>
    <s v="LICENSES APPLICATION"/>
    <m/>
    <x v="0"/>
    <x v="16"/>
    <n v="1"/>
    <s v="Year"/>
    <n v="35680000"/>
    <n v="35680000"/>
    <m/>
    <m/>
    <m/>
    <m/>
    <m/>
    <m/>
    <m/>
    <s v="PR/MOI/0725/024"/>
    <s v="License AutoCAD LT"/>
    <s v="APP"/>
    <s v="Wilson"/>
    <m/>
    <s v="v"/>
    <s v="t"/>
    <m/>
    <m/>
    <s v="Final Approved"/>
    <s v="proses, dalam proses rcp"/>
    <m/>
    <m/>
    <m/>
    <m/>
    <m/>
    <m/>
    <m/>
    <m/>
    <m/>
    <m/>
  </r>
  <r>
    <s v="OPEX"/>
    <n v="660000032"/>
    <s v="PERIJINAN &amp; LISENSI"/>
    <s v="PERIJINAN"/>
    <s v="LICENSES APPLICATION : ADOBE ACROBAT PRO"/>
    <m/>
    <x v="0"/>
    <x v="16"/>
    <n v="1"/>
    <s v="Year"/>
    <n v="69120000"/>
    <n v="69120000"/>
    <m/>
    <m/>
    <m/>
    <m/>
    <m/>
    <m/>
    <m/>
    <s v=" "/>
    <m/>
    <m/>
    <m/>
    <m/>
    <m/>
    <m/>
    <m/>
    <m/>
    <m/>
    <m/>
    <m/>
    <m/>
    <m/>
    <m/>
    <m/>
    <m/>
    <m/>
    <m/>
    <m/>
    <m/>
  </r>
  <r>
    <s v="OPEX"/>
    <n v="660000032"/>
    <s v="PERIJINAN &amp; LISENSI"/>
    <s v="PERIJINAN"/>
    <s v="LICENSES APPLICATION : ADOBE CREATIVE CLOUD"/>
    <m/>
    <x v="0"/>
    <x v="16"/>
    <n v="1"/>
    <s v="Year"/>
    <n v="34560000"/>
    <n v="34560000"/>
    <m/>
    <m/>
    <m/>
    <m/>
    <m/>
    <m/>
    <m/>
    <s v=" "/>
    <m/>
    <m/>
    <m/>
    <m/>
    <m/>
    <m/>
    <m/>
    <m/>
    <m/>
    <m/>
    <m/>
    <m/>
    <m/>
    <m/>
    <m/>
    <m/>
    <m/>
    <m/>
    <m/>
    <m/>
  </r>
  <r>
    <s v="OPEX"/>
    <n v="660000032"/>
    <s v="PERIJINAN &amp; LISENSI"/>
    <s v="PERIJINAN"/>
    <s v="MPP 2025 (HR EST) : LICENSE ANTIVIRUS + SUPPORT"/>
    <m/>
    <x v="0"/>
    <x v="16"/>
    <n v="12"/>
    <s v="Month"/>
    <n v="1140000"/>
    <n v="13680000"/>
    <m/>
    <m/>
    <m/>
    <m/>
    <m/>
    <m/>
    <m/>
    <s v=" "/>
    <m/>
    <m/>
    <m/>
    <m/>
    <m/>
    <m/>
    <m/>
    <m/>
    <m/>
    <m/>
    <m/>
    <m/>
    <m/>
    <m/>
    <m/>
    <m/>
    <m/>
    <m/>
    <m/>
    <m/>
  </r>
  <r>
    <s v="OPEX"/>
    <n v="660000032"/>
    <s v="PERIJINAN &amp; LISENSI"/>
    <s v="PERIJINAN"/>
    <s v="MPP 2025 (HR EST) : LICENSE MANAGE ENGINE"/>
    <m/>
    <x v="0"/>
    <x v="16"/>
    <n v="12"/>
    <s v="Month"/>
    <n v="23437"/>
    <n v="281244"/>
    <m/>
    <m/>
    <m/>
    <m/>
    <m/>
    <m/>
    <m/>
    <s v=" "/>
    <m/>
    <m/>
    <m/>
    <m/>
    <m/>
    <m/>
    <m/>
    <m/>
    <m/>
    <m/>
    <m/>
    <m/>
    <m/>
    <m/>
    <m/>
    <m/>
    <m/>
    <m/>
    <m/>
    <m/>
  </r>
  <r>
    <s v="OPEX"/>
    <n v="660000026"/>
    <s v="PERIJINAN &amp; LISENSI"/>
    <s v="MEMBERS &amp; SUBSCRIPTION"/>
    <s v="SUBSCRIBE WEB DOMAIN &amp; HOSTING MALLS"/>
    <d v="2026-06-02T00:00:00"/>
    <x v="0"/>
    <x v="16"/>
    <n v="1"/>
    <s v="Year"/>
    <n v="300000"/>
    <n v="300000"/>
    <m/>
    <m/>
    <m/>
    <m/>
    <m/>
    <m/>
    <m/>
    <s v=" "/>
    <m/>
    <m/>
    <m/>
    <m/>
    <m/>
    <m/>
    <m/>
    <m/>
    <m/>
    <m/>
    <m/>
    <m/>
    <m/>
    <m/>
    <m/>
    <m/>
    <m/>
    <m/>
    <m/>
    <m/>
  </r>
  <r>
    <s v="OPEX"/>
    <n v="660000032"/>
    <s v="PERIJINAN &amp; LISENSI"/>
    <s v="PERIJINAN"/>
    <s v="ERP : AWS SUBSCRIPTION"/>
    <m/>
    <x v="0"/>
    <x v="16"/>
    <n v="12"/>
    <s v="Month"/>
    <n v="12382166"/>
    <n v="148585987"/>
    <m/>
    <m/>
    <m/>
    <m/>
    <m/>
    <m/>
    <m/>
    <s v=" "/>
    <m/>
    <m/>
    <m/>
    <m/>
    <m/>
    <m/>
    <m/>
    <m/>
    <m/>
    <m/>
    <m/>
    <m/>
    <m/>
    <m/>
    <m/>
    <m/>
    <m/>
    <m/>
    <m/>
    <m/>
  </r>
  <r>
    <s v="OPEX"/>
    <n v="660000032"/>
    <s v="PERIJINAN &amp; LISENSI"/>
    <s v="PERIJINAN"/>
    <s v="ERP : ODOO SUBSCRIPTION FOR 3 YEARS USAGE (AKMA CHARGE : MGM FEE)"/>
    <m/>
    <x v="0"/>
    <x v="16"/>
    <n v="5"/>
    <s v="Month"/>
    <n v="5984289"/>
    <n v="29921443.760000002"/>
    <m/>
    <m/>
    <m/>
    <m/>
    <m/>
    <m/>
    <m/>
    <s v=" "/>
    <m/>
    <m/>
    <m/>
    <m/>
    <m/>
    <m/>
    <m/>
    <m/>
    <m/>
    <m/>
    <m/>
    <m/>
    <m/>
    <m/>
    <m/>
    <m/>
    <m/>
    <m/>
    <m/>
    <m/>
  </r>
  <r>
    <s v="OPEX"/>
    <n v="660000030"/>
    <s v="SEWA"/>
    <s v="SEWA PERALATAN / KENDARAAN"/>
    <s v="SEWA PERANGKAT PRINTER / FOTOCOPY"/>
    <s v="31 Mei 2026"/>
    <x v="0"/>
    <x v="16"/>
    <n v="12"/>
    <s v="Month"/>
    <n v="3000000"/>
    <n v="36000000"/>
    <n v="0"/>
    <n v="36000000"/>
    <n v="34483650"/>
    <n v="1516350"/>
    <m/>
    <m/>
    <m/>
    <s v=" "/>
    <s v="Kerjasama Jasa Sewa / Pakai Mesin Fotocopy"/>
    <s v="OPS"/>
    <s v="Degia"/>
    <m/>
    <m/>
    <m/>
    <m/>
    <m/>
    <m/>
    <m/>
    <m/>
    <s v="SPK/MOI/0624/0001"/>
    <m/>
    <d v="2025-03-11T00:00:00"/>
    <s v="BOP/MOI/0325/018"/>
    <m/>
    <s v="Mesin Fotocopy February 2025 MOI"/>
    <m/>
    <m/>
    <m/>
  </r>
  <r>
    <s v="OPEX"/>
    <n v="660000030"/>
    <s v="SEWA"/>
    <s v="SEWA PERALATAN / KENDARAAN"/>
    <s v="SEWA PERANGKAT PRINTER / FOTOCOPY"/>
    <m/>
    <x v="0"/>
    <x v="16"/>
    <m/>
    <m/>
    <m/>
    <m/>
    <m/>
    <m/>
    <n v="32279925"/>
    <n v="2203725"/>
    <m/>
    <m/>
    <m/>
    <s v=" "/>
    <s v="Kerjasama Jasa Sewa / Pakai Mesin Fotocopy"/>
    <s v="OPS"/>
    <s v="Degia"/>
    <m/>
    <m/>
    <m/>
    <m/>
    <m/>
    <m/>
    <m/>
    <m/>
    <s v="SPK/MOI/0624/0001"/>
    <m/>
    <d v="2025-04-21T00:00:00"/>
    <s v="BOP/MOI/0425/017"/>
    <m/>
    <s v="Mesin Fotocopy Maret 2025 MOI"/>
    <m/>
    <m/>
    <m/>
  </r>
  <r>
    <s v="OPEX"/>
    <n v="660000030"/>
    <s v="SEWA"/>
    <s v="SEWA PERALATAN / KENDARAAN"/>
    <s v="SEWA PERANGKAT PRINTER / FOTOCOPY"/>
    <m/>
    <x v="0"/>
    <x v="16"/>
    <m/>
    <m/>
    <m/>
    <m/>
    <m/>
    <m/>
    <n v="30076200"/>
    <n v="2203725"/>
    <m/>
    <m/>
    <m/>
    <s v=" "/>
    <s v="Kerjasama Jasa Sewa / Pakai Mesin Fotocopy"/>
    <s v="OPS"/>
    <s v="Degia"/>
    <m/>
    <m/>
    <m/>
    <m/>
    <m/>
    <m/>
    <m/>
    <m/>
    <s v="SPK/MOI/0624/0001"/>
    <m/>
    <d v="2025-05-20T00:00:00"/>
    <s v="BOP/MOI/0525/048"/>
    <m/>
    <s v="Mesin Fotocopy April 2025 MOI"/>
    <m/>
    <m/>
    <m/>
  </r>
  <r>
    <s v="OPEX"/>
    <n v="660000030"/>
    <s v="SEWA"/>
    <s v="SEWA PERALATAN / KENDARAAN"/>
    <s v="SEWA PERANGKAT PRINTER / FOTOCOPY"/>
    <m/>
    <x v="0"/>
    <x v="16"/>
    <m/>
    <m/>
    <m/>
    <m/>
    <m/>
    <m/>
    <n v="28120275"/>
    <n v="1955925"/>
    <m/>
    <m/>
    <m/>
    <s v=" "/>
    <s v="Kerjasama Jasa Sewa / Pakai Mesin Fotocopy"/>
    <s v="OPS"/>
    <s v="Degia"/>
    <m/>
    <m/>
    <m/>
    <m/>
    <m/>
    <m/>
    <m/>
    <m/>
    <s v="SPK/MOI/0624/0001"/>
    <m/>
    <d v="2025-06-06T00:00:00"/>
    <s v="BOP/MOI/0625/011"/>
    <m/>
    <s v="Mesin Fotocopy May 2025 MOI R1"/>
    <m/>
    <m/>
    <m/>
  </r>
  <r>
    <s v="OPEX"/>
    <n v="660000030"/>
    <s v="SEWA"/>
    <s v="SEWA PERALATAN / KENDARAAN"/>
    <s v="SEWA PERANGKAT PRINTER / FOTOCOPY"/>
    <m/>
    <x v="0"/>
    <x v="16"/>
    <m/>
    <m/>
    <m/>
    <m/>
    <m/>
    <m/>
    <m/>
    <m/>
    <m/>
    <m/>
    <m/>
    <s v="PR/MOI/0225/045"/>
    <s v="Kerjasama Jasa Sewa / Pakai Mesin Fotocopy"/>
    <s v="OPS"/>
    <s v="Degia"/>
    <s v="Wisnu"/>
    <s v="v"/>
    <s v="t"/>
    <d v="2025-02-14T00:00:00"/>
    <d v="2025-02-26T00:00:00"/>
    <s v="HOLD "/>
    <s v="Revisi BQ"/>
    <m/>
    <m/>
    <m/>
    <m/>
    <m/>
    <m/>
    <s v="Mesin Fotocopy Juni 2025 MOI"/>
    <m/>
    <m/>
    <m/>
  </r>
  <r>
    <s v="OPEX"/>
    <n v="660000030"/>
    <s v="SEWA"/>
    <s v="SEWA / SERVICE CHARGE GEDUNG / LAHAN"/>
    <s v="SEWA LOKASI (LAHAN) PENGUAT SIGNAL MOI 5 YEARS"/>
    <d v="2025-02-28T00:00:00"/>
    <x v="0"/>
    <x v="17"/>
    <n v="5"/>
    <s v="Year"/>
    <n v="20000000"/>
    <n v="100000000"/>
    <n v="90000000"/>
    <n v="10000000"/>
    <n v="0"/>
    <n v="10000000"/>
    <m/>
    <m/>
    <m/>
    <s v="PR/MJS/1024/007"/>
    <s v="Penyewaan Lahan Pemasangan Alat Penguat Sinyal MOI"/>
    <s v="OPS"/>
    <s v="Johari"/>
    <s v="Chichil"/>
    <s v="v"/>
    <s v="v"/>
    <d v="2024-11-21T00:00:00"/>
    <d v="2025-11-29T00:00:00"/>
    <s v="CLOSED"/>
    <m/>
    <d v="2025-12-23T00:00:00"/>
    <s v="SPK/MJS/1224/007"/>
    <s v="GRAHA KARYA INTI, PT                                             "/>
    <d v="2025-02-11T00:00:00"/>
    <s v="BOP/MJS/0225/001"/>
    <m/>
    <s v="Sewa Lahan Villas MOI"/>
    <m/>
    <m/>
    <m/>
  </r>
  <r>
    <s v="OPEX"/>
    <n v="660000038"/>
    <s v="PENGIRIMAN, TELEKOMUNIKASI DAN INTERNET"/>
    <s v="INTERNET"/>
    <s v="INTERNET SERVICE PROVIDER"/>
    <d v="2026-01-28T00:00:00"/>
    <x v="4"/>
    <x v="18"/>
    <n v="10"/>
    <s v="Month"/>
    <n v="10000000"/>
    <n v="100000000"/>
    <m/>
    <n v="100000000"/>
    <n v="96500000"/>
    <n v="3500000"/>
    <m/>
    <m/>
    <m/>
    <s v=" "/>
    <m/>
    <m/>
    <m/>
    <m/>
    <m/>
    <m/>
    <m/>
    <m/>
    <m/>
    <m/>
    <m/>
    <m/>
    <s v="ASTINET"/>
    <m/>
    <m/>
    <m/>
    <s v="Astinet MJ Januari 2025"/>
    <m/>
    <m/>
    <m/>
  </r>
  <r>
    <s v="OPEX"/>
    <n v="660000038"/>
    <s v="PENGIRIMAN, TELEKOMUNIKASI DAN INTERNET"/>
    <s v="INTERNET"/>
    <s v="INTERNET SERVICE PROVIDER"/>
    <d v="2026-01-28T00:00:00"/>
    <x v="4"/>
    <x v="18"/>
    <m/>
    <m/>
    <m/>
    <m/>
    <m/>
    <m/>
    <n v="93000000"/>
    <n v="3500000"/>
    <m/>
    <m/>
    <m/>
    <s v=" "/>
    <m/>
    <m/>
    <m/>
    <m/>
    <m/>
    <m/>
    <m/>
    <m/>
    <m/>
    <m/>
    <m/>
    <m/>
    <s v="ASTINET"/>
    <m/>
    <m/>
    <m/>
    <s v="Astinet MJ Feburari 2025"/>
    <m/>
    <m/>
    <m/>
  </r>
  <r>
    <s v="OPEX"/>
    <n v="660000038"/>
    <s v="PENGIRIMAN, TELEKOMUNIKASI DAN INTERNET"/>
    <s v="INTERNET"/>
    <s v="INTERNET SERVICE PROVIDER"/>
    <d v="2026-01-28T00:00:00"/>
    <x v="4"/>
    <x v="18"/>
    <m/>
    <m/>
    <m/>
    <m/>
    <m/>
    <m/>
    <n v="89500000"/>
    <n v="3500000"/>
    <m/>
    <m/>
    <m/>
    <s v=" "/>
    <m/>
    <m/>
    <m/>
    <m/>
    <m/>
    <m/>
    <m/>
    <m/>
    <m/>
    <m/>
    <m/>
    <m/>
    <s v="ASTINET"/>
    <m/>
    <m/>
    <m/>
    <s v="Astinet MJ Maret 2025"/>
    <m/>
    <m/>
    <m/>
  </r>
  <r>
    <s v="OPEX"/>
    <n v="660000038"/>
    <s v="PENGIRIMAN, TELEKOMUNIKASI DAN INTERNET"/>
    <s v="INTERNET"/>
    <s v="INTERNET SERVICE PROVIDER"/>
    <d v="2026-01-28T00:00:00"/>
    <x v="4"/>
    <x v="18"/>
    <m/>
    <m/>
    <m/>
    <m/>
    <m/>
    <m/>
    <n v="86000000"/>
    <n v="3500000"/>
    <m/>
    <m/>
    <m/>
    <s v=" "/>
    <m/>
    <m/>
    <m/>
    <m/>
    <m/>
    <m/>
    <m/>
    <m/>
    <m/>
    <m/>
    <m/>
    <m/>
    <s v="ASTINET"/>
    <m/>
    <m/>
    <m/>
    <s v="Astinet MJ April 2025"/>
    <m/>
    <m/>
    <m/>
  </r>
  <r>
    <s v="OPEX"/>
    <n v="660000038"/>
    <s v="PENGIRIMAN, TELEKOMUNIKASI DAN INTERNET"/>
    <s v="INTERNET"/>
    <s v="INTERNET SERVICE PROVIDER"/>
    <d v="2026-01-28T00:00:00"/>
    <x v="4"/>
    <x v="18"/>
    <m/>
    <m/>
    <m/>
    <m/>
    <m/>
    <m/>
    <n v="82500000"/>
    <n v="3500000"/>
    <m/>
    <m/>
    <m/>
    <s v=" "/>
    <m/>
    <m/>
    <m/>
    <m/>
    <m/>
    <m/>
    <m/>
    <m/>
    <m/>
    <m/>
    <m/>
    <m/>
    <s v="ASTINET"/>
    <m/>
    <m/>
    <m/>
    <s v="Astinet MJ May 2025"/>
    <m/>
    <m/>
    <m/>
  </r>
  <r>
    <s v="OPEX"/>
    <n v="660000038"/>
    <s v="PENGIRIMAN, TELEKOMUNIKASI DAN INTERNET"/>
    <s v="INTERNET"/>
    <s v="INTERNET SERVICE PROVIDER"/>
    <d v="2026-01-28T00:00:00"/>
    <x v="4"/>
    <x v="18"/>
    <m/>
    <m/>
    <m/>
    <m/>
    <m/>
    <m/>
    <n v="79000000"/>
    <n v="3500000"/>
    <m/>
    <m/>
    <m/>
    <s v=" "/>
    <m/>
    <m/>
    <m/>
    <m/>
    <m/>
    <m/>
    <m/>
    <m/>
    <m/>
    <m/>
    <m/>
    <m/>
    <s v="ASTINET"/>
    <m/>
    <m/>
    <m/>
    <s v="Astinet MJ Juni 2025"/>
    <m/>
    <m/>
    <m/>
  </r>
  <r>
    <s v="OPEX"/>
    <n v="660000019"/>
    <s v="PERBAIKAN DAN PEMELIHARAAN"/>
    <s v="SERVICE PERALATAN KANTOR"/>
    <s v="SPAREPART , SERVICE &amp; MAINTENANCE"/>
    <d v="2025-11-30T00:00:00"/>
    <x v="4"/>
    <x v="18"/>
    <n v="12"/>
    <s v="Month"/>
    <n v="1700000"/>
    <n v="20400000"/>
    <m/>
    <m/>
    <m/>
    <m/>
    <m/>
    <m/>
    <m/>
    <s v=" "/>
    <m/>
    <m/>
    <m/>
    <m/>
    <m/>
    <m/>
    <m/>
    <m/>
    <m/>
    <m/>
    <m/>
    <m/>
    <m/>
    <m/>
    <m/>
    <m/>
    <m/>
    <m/>
    <m/>
    <m/>
  </r>
  <r>
    <s v="OPEX"/>
    <n v="660000019"/>
    <s v="PERBAIKAN DAN PEMELIHARAAN"/>
    <s v="SERVICE PERALATAN KANTOR"/>
    <s v="SEWA PERANGKAT PRINTER / FOTOCOPY"/>
    <d v="2028-03-31T00:00:00"/>
    <x v="4"/>
    <x v="18"/>
    <n v="12"/>
    <s v="Month"/>
    <n v="3000000"/>
    <n v="36000000"/>
    <n v="28905805"/>
    <n v="7094195"/>
    <n v="4594195"/>
    <n v="2500000"/>
    <m/>
    <m/>
    <m/>
    <s v=" "/>
    <s v="Kerjasama Jasa Sewa / Pakai Mesin Fotocopy"/>
    <s v="OPS"/>
    <s v="Degia"/>
    <m/>
    <m/>
    <m/>
    <m/>
    <m/>
    <m/>
    <m/>
    <m/>
    <s v="OPR/MJK/0624/0881"/>
    <m/>
    <d v="2025-03-12T00:00:00"/>
    <s v="BOP/MJK/0325/071"/>
    <m/>
    <s v="Mesin Fotocopy Januari 2025 MJ"/>
    <m/>
    <m/>
    <m/>
  </r>
  <r>
    <s v="OPEX"/>
    <n v="660000019"/>
    <s v="PERBAIKAN DAN PEMELIHARAAN"/>
    <s v="SERVICE PERALATAN KANTOR"/>
    <s v="SEWA PERANGKAT PRINTER / FOTOCOPY"/>
    <m/>
    <x v="4"/>
    <x v="18"/>
    <m/>
    <m/>
    <m/>
    <m/>
    <m/>
    <m/>
    <n v="2095000"/>
    <n v="2499195"/>
    <m/>
    <m/>
    <m/>
    <s v=" "/>
    <s v="Kerjasama Jasa Sewa / Pakai Mesin Fotocopy"/>
    <s v="OPS"/>
    <s v="Degia"/>
    <m/>
    <m/>
    <m/>
    <m/>
    <m/>
    <m/>
    <m/>
    <m/>
    <s v="OPR/MJK/0624/0881"/>
    <m/>
    <d v="2025-03-25T00:00:00"/>
    <s v="BOP/MJK/0325/078"/>
    <m/>
    <s v="Mesin Fotocopy Februari 2025 MJ R1"/>
    <m/>
    <m/>
    <m/>
  </r>
  <r>
    <s v="OPEX"/>
    <n v="660000019"/>
    <s v="PERBAIKAN DAN PEMELIHARAAN"/>
    <s v="SERVICE PERALATAN KANTOR"/>
    <s v="SEWA PERANGKAT PRINTER / FOTOCOPY"/>
    <m/>
    <x v="4"/>
    <x v="18"/>
    <m/>
    <m/>
    <m/>
    <m/>
    <m/>
    <m/>
    <n v="0"/>
    <n v="2095000"/>
    <m/>
    <m/>
    <m/>
    <s v=" "/>
    <s v="Kerjasama Jasa Sewa / Pakai Mesin Fotocopy"/>
    <s v="OPS"/>
    <s v="Degia"/>
    <m/>
    <m/>
    <m/>
    <m/>
    <m/>
    <m/>
    <m/>
    <m/>
    <s v="OPR/MJK/0624/0881"/>
    <m/>
    <d v="2025-04-17T00:00:00"/>
    <s v="BOP/MJK/0425/094"/>
    <m/>
    <s v="Mesin Fotocopy Maret 2025 MJ"/>
    <m/>
    <m/>
    <m/>
  </r>
  <r>
    <s v="OPEX"/>
    <n v="660000019"/>
    <s v="PERBAIKAN DAN PEMELIHARAAN"/>
    <s v="SERVICE PERALATAN KANTOR"/>
    <s v="SEWA PERANGKAT PRINTER / FOTOCOPY"/>
    <m/>
    <x v="4"/>
    <x v="18"/>
    <m/>
    <m/>
    <m/>
    <m/>
    <n v="6909805"/>
    <n v="21996000"/>
    <n v="19486500"/>
    <n v="2509500"/>
    <m/>
    <m/>
    <m/>
    <s v="PR/MNJ/0225/013"/>
    <s v="Kerjasama Jasa Sewa / Pakai Mesin Fotocopy"/>
    <s v="OPS"/>
    <s v="Degia"/>
    <s v="Vinka"/>
    <s v="v"/>
    <s v="t"/>
    <d v="2025-04-15T00:00:00"/>
    <d v="2025-04-17T00:00:00"/>
    <s v="CLOSED"/>
    <m/>
    <d v="2025-05-08T00:00:00"/>
    <s v="OPR/MJK/0525/0985"/>
    <s v="PT. RDN ARTHA GRAFIKA                                            "/>
    <m/>
    <m/>
    <m/>
    <s v="Mesin Fotocopy April 2025 MJ"/>
    <m/>
    <m/>
    <m/>
  </r>
  <r>
    <s v="OPEX"/>
    <n v="660000019"/>
    <s v="PERBAIKAN DAN PEMELIHARAAN"/>
    <s v="SERVICE PERALATAN KANTOR"/>
    <s v="SEWA PERANGKAT PRINTER / FOTOCOPY"/>
    <m/>
    <x v="4"/>
    <x v="18"/>
    <m/>
    <m/>
    <m/>
    <m/>
    <m/>
    <m/>
    <n v="17386500"/>
    <n v="2100000"/>
    <m/>
    <m/>
    <m/>
    <m/>
    <s v="Kerjasama Jasa Sewa / Pakai Mesin Fotocopy"/>
    <s v="OPS"/>
    <s v="Degia"/>
    <m/>
    <m/>
    <m/>
    <m/>
    <m/>
    <m/>
    <m/>
    <m/>
    <m/>
    <m/>
    <m/>
    <m/>
    <m/>
    <s v="Mesin Fotocopy Mei 2025 MJ"/>
    <m/>
    <m/>
    <m/>
  </r>
  <r>
    <s v="OPEX"/>
    <n v="660000019"/>
    <s v="PERBAIKAN DAN PEMELIHARAAN"/>
    <s v="SERVICE PERALATAN KANTOR"/>
    <s v="SEWA PERANGKAT PRINTER / FOTOCOPY"/>
    <m/>
    <x v="4"/>
    <x v="18"/>
    <m/>
    <m/>
    <m/>
    <m/>
    <m/>
    <m/>
    <m/>
    <m/>
    <m/>
    <m/>
    <m/>
    <m/>
    <s v="Kerjasama Jasa Sewa / Pakai Mesin Fotocopy"/>
    <s v="OPS"/>
    <s v="Degia"/>
    <m/>
    <m/>
    <m/>
    <m/>
    <m/>
    <m/>
    <m/>
    <m/>
    <m/>
    <m/>
    <m/>
    <m/>
    <m/>
    <s v="Mesin Fotocopy Juni 2025 MJ"/>
    <m/>
    <m/>
    <m/>
  </r>
  <r>
    <s v="OPEX"/>
    <n v="660000032"/>
    <s v="PERIJINAN &amp; LISENSI"/>
    <s v="PERIJINAN"/>
    <s v="LICENSE ANTIVIRUS + SUPPORT"/>
    <d v="2025-12-20T00:00:00"/>
    <x v="4"/>
    <x v="18"/>
    <n v="1"/>
    <s v="Year"/>
    <n v="13632000"/>
    <n v="13632000"/>
    <m/>
    <m/>
    <m/>
    <m/>
    <m/>
    <m/>
    <m/>
    <s v=" "/>
    <m/>
    <m/>
    <m/>
    <m/>
    <m/>
    <m/>
    <m/>
    <m/>
    <m/>
    <s v="ON PLAN &lt;29 JULI 2025"/>
    <m/>
    <m/>
    <m/>
    <m/>
    <m/>
    <m/>
    <m/>
    <m/>
    <m/>
    <m/>
  </r>
  <r>
    <s v="OPEX"/>
    <n v="660000032"/>
    <s v="PERIJINAN &amp; LISENSI"/>
    <s v="PERIJINAN"/>
    <s v="SUBSCRIBE WEB DOMAIN &amp; HOSTING MALLS"/>
    <d v="2025-12-08T00:00:00"/>
    <x v="4"/>
    <x v="18"/>
    <n v="1"/>
    <s v="Year"/>
    <n v="350000"/>
    <n v="350000"/>
    <m/>
    <m/>
    <m/>
    <m/>
    <m/>
    <m/>
    <m/>
    <s v=" "/>
    <m/>
    <m/>
    <m/>
    <m/>
    <m/>
    <m/>
    <m/>
    <m/>
    <m/>
    <m/>
    <m/>
    <m/>
    <m/>
    <m/>
    <m/>
    <m/>
    <m/>
    <m/>
    <m/>
    <m/>
  </r>
  <r>
    <s v="OPEX"/>
    <n v="660000032"/>
    <s v="PERIJINAN &amp; LISENSI"/>
    <s v="PERIJINAN"/>
    <s v="LICENSE MICROSOFT 365 without EMS"/>
    <d v="2026-05-19T00:00:00"/>
    <x v="4"/>
    <x v="18"/>
    <n v="1"/>
    <s v="Year"/>
    <n v="41543370"/>
    <n v="41543370"/>
    <m/>
    <m/>
    <m/>
    <m/>
    <m/>
    <m/>
    <m/>
    <s v="PR/MNJ/0425/027"/>
    <s v="Renewal 365 MJ"/>
    <s v="APP"/>
    <s v="Wilson"/>
    <s v="Vinka"/>
    <s v="v"/>
    <s v="t"/>
    <d v="2025-04-30T00:00:00"/>
    <d v="2025-05-15T00:00:00"/>
    <s v="OPEN"/>
    <s v="Proses pembuatan SPK"/>
    <m/>
    <s v="OPR/MJK/0625/1166"/>
    <s v="SOFTWAREONE INDONESIA, PT                                        "/>
    <m/>
    <m/>
    <m/>
    <m/>
    <m/>
    <m/>
    <m/>
  </r>
  <r>
    <s v="OPEX"/>
    <n v="660000032"/>
    <s v="PERIJINAN &amp; LISENSI"/>
    <s v="PERIJINAN"/>
    <s v="ERP : AWS SUBSCRIPTION"/>
    <m/>
    <x v="4"/>
    <x v="18"/>
    <n v="12"/>
    <s v="Month"/>
    <n v="3301911"/>
    <n v="39622930"/>
    <m/>
    <m/>
    <m/>
    <m/>
    <m/>
    <m/>
    <m/>
    <s v=" "/>
    <m/>
    <m/>
    <m/>
    <m/>
    <m/>
    <m/>
    <m/>
    <m/>
    <m/>
    <m/>
    <m/>
    <m/>
    <m/>
    <m/>
    <m/>
    <m/>
    <m/>
    <m/>
    <m/>
    <m/>
  </r>
  <r>
    <s v="OPEX"/>
    <n v="660000032"/>
    <s v="PERIJINAN &amp; LISENSI"/>
    <s v="PERIJINAN"/>
    <s v="ERP : ODOO SUBSCRIPTION FOR 3 YEARS USAGE (AKMA CHARGE : MGM FEE)"/>
    <m/>
    <x v="4"/>
    <x v="18"/>
    <n v="1"/>
    <s v="Year"/>
    <n v="19149724"/>
    <n v="19149724"/>
    <m/>
    <m/>
    <m/>
    <m/>
    <m/>
    <m/>
    <m/>
    <s v=" "/>
    <m/>
    <m/>
    <m/>
    <m/>
    <m/>
    <m/>
    <m/>
    <m/>
    <m/>
    <m/>
    <m/>
    <m/>
    <m/>
    <m/>
    <m/>
    <m/>
    <m/>
    <m/>
    <m/>
    <m/>
  </r>
  <r>
    <s v="OPEX"/>
    <n v="660000032"/>
    <s v="PERIJINAN &amp; LISENSI"/>
    <s v="PERIJINAN"/>
    <s v="ERP : ODOO ERP SYSTEM (AKMA CHARGE : MGM FEE)"/>
    <m/>
    <x v="4"/>
    <x v="18"/>
    <n v="1"/>
    <s v="Year"/>
    <n v="83633353"/>
    <n v="83633353"/>
    <m/>
    <m/>
    <m/>
    <m/>
    <m/>
    <m/>
    <m/>
    <s v="PR/MNJ/0825/002"/>
    <s v="ERP ODOO - AWS CLOUD SERVER SUBSCRIPTION MJ"/>
    <s v="APP"/>
    <s v="Romi"/>
    <m/>
    <s v="v"/>
    <s v="v"/>
    <d v="2025-08-11T00:00:00"/>
    <m/>
    <s v="HOLD "/>
    <s v="menunggu audit pak sy"/>
    <m/>
    <m/>
    <m/>
    <m/>
    <m/>
    <m/>
    <m/>
    <m/>
    <m/>
    <m/>
  </r>
  <r>
    <s v="OPEX"/>
    <n v="660000032"/>
    <s v="PERIJINAN &amp; LISENSI"/>
    <s v="PERIJINAN"/>
    <s v="LICENSES SOPHOS + SUPPORT"/>
    <d v="2026-05-30T00:00:00"/>
    <x v="4"/>
    <x v="18"/>
    <n v="1"/>
    <s v="Year"/>
    <n v="80000000"/>
    <n v="80000000"/>
    <m/>
    <n v="75810000"/>
    <m/>
    <m/>
    <m/>
    <m/>
    <m/>
    <s v="PR/MNJ/0225/017"/>
    <s v="Renewal Sophos 2025"/>
    <s v="INF"/>
    <s v="Albin"/>
    <s v="Vinka"/>
    <s v="v"/>
    <s v="v"/>
    <d v="2025-02-18T00:00:00"/>
    <d v="2025-02-28T00:00:00"/>
    <s v="CLOSED"/>
    <m/>
    <d v="2025-04-10T00:00:00"/>
    <s v="OPR/MJK/0425/0917"/>
    <s v="INTEGRASI SOLUSI PRIMA, PT                                       "/>
    <m/>
    <m/>
    <m/>
    <m/>
    <m/>
    <m/>
    <m/>
  </r>
  <r>
    <s v="OPEX"/>
    <n v="660000032"/>
    <s v="PERIJINAN &amp; LISENSI"/>
    <s v="PERIJINAN"/>
    <s v="LICENSES APPLICATION"/>
    <m/>
    <x v="4"/>
    <x v="18"/>
    <n v="1"/>
    <s v="Year"/>
    <n v="57280000"/>
    <n v="57280000"/>
    <m/>
    <m/>
    <m/>
    <m/>
    <m/>
    <m/>
    <m/>
    <s v=" "/>
    <m/>
    <m/>
    <m/>
    <m/>
    <m/>
    <m/>
    <m/>
    <m/>
    <m/>
    <m/>
    <m/>
    <m/>
    <m/>
    <m/>
    <m/>
    <m/>
    <m/>
    <m/>
    <m/>
    <m/>
  </r>
  <r>
    <s v="OPEX"/>
    <n v="660000032"/>
    <s v="PERIJINAN &amp; LISENSI"/>
    <s v="PERIJINAN"/>
    <s v="MPP 2025 (HR EST) : LICENSE ANTIVIRUS + SUPPORT"/>
    <m/>
    <x v="4"/>
    <x v="18"/>
    <n v="12"/>
    <s v="Month"/>
    <n v="852000"/>
    <n v="10224000"/>
    <m/>
    <m/>
    <m/>
    <m/>
    <m/>
    <m/>
    <m/>
    <s v=" "/>
    <m/>
    <m/>
    <m/>
    <m/>
    <m/>
    <m/>
    <m/>
    <m/>
    <m/>
    <m/>
    <m/>
    <m/>
    <m/>
    <m/>
    <m/>
    <m/>
    <m/>
    <m/>
    <m/>
    <m/>
  </r>
  <r>
    <s v="OPEX"/>
    <n v="660000032"/>
    <s v="PERIJINAN &amp; LISENSI"/>
    <s v="PERIJINAN"/>
    <s v="MPP 2025 (HR EST) : LICENSE MANAGE ENGINE"/>
    <m/>
    <x v="4"/>
    <x v="18"/>
    <n v="12"/>
    <s v="Month"/>
    <n v="15625"/>
    <n v="187500"/>
    <m/>
    <m/>
    <m/>
    <m/>
    <m/>
    <m/>
    <m/>
    <s v=" "/>
    <m/>
    <m/>
    <m/>
    <m/>
    <m/>
    <m/>
    <m/>
    <m/>
    <m/>
    <m/>
    <m/>
    <m/>
    <m/>
    <m/>
    <m/>
    <m/>
    <m/>
    <m/>
    <m/>
    <m/>
  </r>
  <r>
    <s v="OPEX"/>
    <n v="660000032"/>
    <s v="PERIJINAN &amp; LISENSI"/>
    <s v="PERIJINAN"/>
    <s v="MPP 2025 (HR EST) : LICENSE O365 EMAIL &amp; TEAMS"/>
    <d v="2026-05-19T00:00:00"/>
    <x v="4"/>
    <x v="18"/>
    <n v="12"/>
    <s v="Month"/>
    <n v="372540"/>
    <n v="4470480"/>
    <m/>
    <m/>
    <m/>
    <m/>
    <m/>
    <m/>
    <m/>
    <s v="PR/MNJ/0425/027"/>
    <s v="Renewal 365 MJ"/>
    <s v="APP"/>
    <s v="Wilson"/>
    <s v="Vinka"/>
    <s v="v"/>
    <s v="t"/>
    <d v="2025-04-30T00:00:00"/>
    <d v="2025-05-15T00:00:00"/>
    <s v="OPEN"/>
    <s v="Proses pembuatan SPK"/>
    <m/>
    <s v="OPR/MJK/0625/1166"/>
    <s v="SOFTWAREONE INDONESIA, PT                                        "/>
    <m/>
    <m/>
    <m/>
    <m/>
    <m/>
    <m/>
    <m/>
  </r>
  <r>
    <s v="OPEX"/>
    <n v="660000032"/>
    <s v="PERIJINAN &amp; LISENSI"/>
    <s v="PERIJINAN"/>
    <s v="LICENSES APPLICATION : ADOBE CREATIVE CLOUD"/>
    <m/>
    <x v="0"/>
    <x v="19"/>
    <n v="1"/>
    <s v="Year"/>
    <n v="18000000"/>
    <n v="18000000"/>
    <m/>
    <m/>
    <m/>
    <m/>
    <m/>
    <m/>
    <m/>
    <s v=" "/>
    <m/>
    <m/>
    <m/>
    <m/>
    <m/>
    <m/>
    <m/>
    <m/>
    <m/>
    <m/>
    <m/>
    <m/>
    <m/>
    <m/>
    <m/>
    <m/>
    <m/>
    <m/>
    <m/>
    <m/>
  </r>
  <r>
    <s v="OPEX"/>
    <n v="660000038"/>
    <s v="PENGIRIMAN, TELEKOMUNIKASI DAN INTERNET"/>
    <s v="INTERNET"/>
    <s v="INTERNET SERVICE PROVIDER"/>
    <d v="2025-09-30T00:00:00"/>
    <x v="0"/>
    <x v="20"/>
    <n v="12"/>
    <s v="Month"/>
    <n v="15000000"/>
    <n v="180000000"/>
    <n v="62000000"/>
    <n v="118000000"/>
    <n v="109000000"/>
    <n v="9000000"/>
    <m/>
    <m/>
    <m/>
    <s v="PRP/PIK/1123/030"/>
    <m/>
    <m/>
    <m/>
    <m/>
    <m/>
    <m/>
    <m/>
    <m/>
    <m/>
    <m/>
    <m/>
    <s v="SPK/PIK/0824/013"/>
    <s v="IFORTE"/>
    <d v="2025-01-02T00:00:00"/>
    <s v="BOP/PIK/0125/020"/>
    <m/>
    <s v="Iforte PIK Januari 2025"/>
    <d v="2025-03-17T00:00:00"/>
    <s v="DONE"/>
    <s v="PAID"/>
  </r>
  <r>
    <s v="OPEX"/>
    <n v="660000038"/>
    <s v="PENGIRIMAN, TELEKOMUNIKASI DAN INTERNET"/>
    <s v="INTERNET"/>
    <s v="INTERNET SERVICE PROVIDER"/>
    <d v="2025-09-30T00:00:00"/>
    <x v="0"/>
    <x v="20"/>
    <m/>
    <m/>
    <m/>
    <m/>
    <m/>
    <m/>
    <n v="100000000"/>
    <n v="9000000"/>
    <m/>
    <m/>
    <m/>
    <s v="PRP/PIK/1123/030"/>
    <m/>
    <m/>
    <m/>
    <m/>
    <m/>
    <m/>
    <m/>
    <m/>
    <m/>
    <m/>
    <m/>
    <s v="SPK/PIK/0824/013"/>
    <s v="IFORTE"/>
    <d v="2025-02-11T00:00:00"/>
    <s v="BOP/PIK/0225/025"/>
    <m/>
    <s v="Iforte PIK februari 2025"/>
    <d v="2025-04-29T00:00:00"/>
    <s v="DONE"/>
    <s v="PAID"/>
  </r>
  <r>
    <s v="OPEX"/>
    <n v="660000038"/>
    <s v="PENGIRIMAN, TELEKOMUNIKASI DAN INTERNET"/>
    <s v="INTERNET"/>
    <s v="INTERNET SERVICE PROVIDER"/>
    <d v="2025-09-30T00:00:00"/>
    <x v="0"/>
    <x v="20"/>
    <m/>
    <m/>
    <m/>
    <m/>
    <m/>
    <m/>
    <n v="91000000"/>
    <n v="9000000"/>
    <m/>
    <m/>
    <m/>
    <s v="PRP/PIK/1123/030"/>
    <m/>
    <m/>
    <m/>
    <m/>
    <m/>
    <m/>
    <m/>
    <m/>
    <m/>
    <m/>
    <m/>
    <s v="SPK/PIK/0824/013"/>
    <s v="IFORTE"/>
    <d v="2025-03-18T00:00:00"/>
    <s v="BOP/PIK/0325/024"/>
    <m/>
    <s v="Iforte PIK Maret 2025"/>
    <d v="2025-05-21T00:00:00"/>
    <s v="DONE"/>
    <s v="PAID"/>
  </r>
  <r>
    <s v="OPEX"/>
    <n v="660000038"/>
    <s v="PENGIRIMAN, TELEKOMUNIKASI DAN INTERNET"/>
    <s v="INTERNET"/>
    <s v="INTERNET SERVICE PROVIDER"/>
    <d v="2025-09-30T00:00:00"/>
    <x v="0"/>
    <x v="20"/>
    <m/>
    <m/>
    <m/>
    <m/>
    <m/>
    <m/>
    <n v="82000000"/>
    <n v="9000000"/>
    <m/>
    <m/>
    <m/>
    <s v="PRP/PIK/1123/030"/>
    <m/>
    <m/>
    <m/>
    <m/>
    <m/>
    <m/>
    <m/>
    <m/>
    <m/>
    <m/>
    <m/>
    <s v="SPK/PIK/0824/013"/>
    <s v="IFORTE"/>
    <d v="2025-04-17T00:00:00"/>
    <s v="BOP/PIK/0425/017"/>
    <m/>
    <s v="Iforte PIK April 2025"/>
    <d v="2025-06-18T00:00:00"/>
    <s v="DONE"/>
    <s v="PAID"/>
  </r>
  <r>
    <s v="OPEX"/>
    <n v="660000038"/>
    <s v="PENGIRIMAN, TELEKOMUNIKASI DAN INTERNET"/>
    <s v="INTERNET"/>
    <s v="INTERNET SERVICE PROVIDER"/>
    <d v="2025-09-30T00:00:00"/>
    <x v="0"/>
    <x v="20"/>
    <m/>
    <m/>
    <m/>
    <m/>
    <m/>
    <m/>
    <n v="73000000"/>
    <n v="9000000"/>
    <m/>
    <m/>
    <m/>
    <s v="PRP/PIK/1123/030"/>
    <m/>
    <m/>
    <m/>
    <m/>
    <m/>
    <m/>
    <m/>
    <m/>
    <m/>
    <m/>
    <m/>
    <s v="SPK/PIK/0824/013"/>
    <s v="IFORTE"/>
    <d v="2025-05-20T00:00:00"/>
    <s v="BOP/PIK/0525/040"/>
    <m/>
    <s v="Iforte PIK May 2025"/>
    <s v="-"/>
    <s v="PROGRESS"/>
    <s v="PROGRESS"/>
  </r>
  <r>
    <s v="OPEX"/>
    <n v="660000038"/>
    <s v="PENGIRIMAN, TELEKOMUNIKASI DAN INTERNET"/>
    <s v="INTERNET"/>
    <s v="INTERNET SERVICE PROVIDER"/>
    <d v="2025-09-30T00:00:00"/>
    <x v="0"/>
    <x v="20"/>
    <m/>
    <m/>
    <m/>
    <m/>
    <m/>
    <m/>
    <n v="64000000"/>
    <n v="9000000"/>
    <m/>
    <m/>
    <m/>
    <s v="PRP/PIK/1123/030"/>
    <m/>
    <m/>
    <m/>
    <m/>
    <m/>
    <m/>
    <m/>
    <m/>
    <m/>
    <m/>
    <m/>
    <s v="SPK/PIK/0824/013"/>
    <s v="IFORTE"/>
    <d v="2025-06-25T00:00:00"/>
    <s v="BOP/PIK/0625/050"/>
    <m/>
    <s v="Iforte PIK Juni 2025"/>
    <s v="-"/>
    <s v="PROGRESS"/>
    <s v="PROGRESS"/>
  </r>
  <r>
    <s v="OPEX"/>
    <n v="660000038"/>
    <s v="PENGIRIMAN, TELEKOMUNIKASI DAN INTERNET"/>
    <s v="INTERNET"/>
    <s v="INTERNET SERVICE PROVIDER"/>
    <d v="2025-05-16T00:00:00"/>
    <x v="0"/>
    <x v="20"/>
    <m/>
    <m/>
    <m/>
    <m/>
    <n v="-4000000"/>
    <n v="66000000"/>
    <n v="109000000"/>
    <n v="5500000"/>
    <m/>
    <m/>
    <m/>
    <s v="PRP/PIK/0324/033"/>
    <m/>
    <m/>
    <m/>
    <m/>
    <m/>
    <m/>
    <m/>
    <m/>
    <m/>
    <m/>
    <m/>
    <s v="SPK/PIK/0424/005"/>
    <s v="CIRCLE ONE"/>
    <d v="2025-02-11T00:00:00"/>
    <s v="BOP/PIK/0225/026"/>
    <m/>
    <s v="Circle One PIK Januari 2025"/>
    <d v="2025-02-25T00:00:00"/>
    <s v="DONE"/>
    <s v="PAID"/>
  </r>
  <r>
    <s v="OPEX"/>
    <n v="660000038"/>
    <s v="PENGIRIMAN, TELEKOMUNIKASI DAN INTERNET"/>
    <s v="INTERNET"/>
    <s v="INTERNET SERVICE PROVIDER"/>
    <d v="2025-05-16T00:00:00"/>
    <x v="0"/>
    <x v="20"/>
    <m/>
    <m/>
    <m/>
    <m/>
    <m/>
    <m/>
    <n v="103500000"/>
    <n v="5500000"/>
    <m/>
    <m/>
    <m/>
    <s v="PRP/PIK/0324/033"/>
    <m/>
    <m/>
    <m/>
    <m/>
    <m/>
    <m/>
    <m/>
    <m/>
    <m/>
    <m/>
    <m/>
    <s v="SPK/PIK/0424/005"/>
    <s v="CIRCLE ONE"/>
    <d v="2025-03-18T00:00:00"/>
    <s v="BOP/PIK/0325/023"/>
    <m/>
    <s v="Circle One PIK Februari 2025"/>
    <d v="2025-04-10T00:00:00"/>
    <s v="DONE"/>
    <s v="PAID"/>
  </r>
  <r>
    <s v="OPEX"/>
    <n v="660000038"/>
    <s v="PENGIRIMAN, TELEKOMUNIKASI DAN INTERNET"/>
    <s v="INTERNET"/>
    <s v="INTERNET SERVICE PROVIDER"/>
    <d v="2025-05-16T00:00:00"/>
    <x v="0"/>
    <x v="20"/>
    <m/>
    <m/>
    <m/>
    <m/>
    <m/>
    <m/>
    <n v="98000000"/>
    <n v="5500000"/>
    <m/>
    <m/>
    <m/>
    <s v="PRP/PIK/0324/033"/>
    <m/>
    <m/>
    <m/>
    <m/>
    <m/>
    <m/>
    <m/>
    <m/>
    <m/>
    <m/>
    <m/>
    <s v="SPK/PIK/0424/005"/>
    <s v="CIRCLE ONE"/>
    <d v="2025-04-17T00:00:00"/>
    <s v="BOP/PIK/0425/018"/>
    <m/>
    <s v="Circle One PIK Maret 2025"/>
    <d v="2025-05-07T00:00:00"/>
    <s v="DONE"/>
    <s v="PAID"/>
  </r>
  <r>
    <s v="OPEX"/>
    <n v="660000038"/>
    <s v="PENGIRIMAN, TELEKOMUNIKASI DAN INTERNET"/>
    <s v="INTERNET"/>
    <s v="INTERNET SERVICE PROVIDER"/>
    <d v="2025-05-16T00:00:00"/>
    <x v="0"/>
    <x v="20"/>
    <m/>
    <m/>
    <m/>
    <m/>
    <m/>
    <m/>
    <n v="92500000"/>
    <n v="5500000"/>
    <m/>
    <m/>
    <m/>
    <s v="PRP/PIK/0324/033"/>
    <m/>
    <m/>
    <m/>
    <m/>
    <m/>
    <m/>
    <m/>
    <m/>
    <m/>
    <m/>
    <m/>
    <s v="SPK/PIK/0424/005"/>
    <s v="CIRCLE ONE"/>
    <d v="2025-05-20T00:00:00"/>
    <s v="BOP/PIK/0525/039"/>
    <m/>
    <s v="Circle One PIK April 2025"/>
    <d v="2025-06-11T00:00:00"/>
    <s v="DONE"/>
    <s v="PAID"/>
  </r>
  <r>
    <m/>
    <m/>
    <m/>
    <m/>
    <s v="INTERNET SERVICE PROVIDER"/>
    <d v="2025-05-16T00:00:00"/>
    <x v="0"/>
    <x v="20"/>
    <m/>
    <m/>
    <m/>
    <m/>
    <m/>
    <m/>
    <n v="87000000"/>
    <n v="5500000"/>
    <m/>
    <m/>
    <m/>
    <s v="PRP/PIK/0324/033"/>
    <m/>
    <m/>
    <m/>
    <m/>
    <m/>
    <m/>
    <m/>
    <m/>
    <m/>
    <m/>
    <m/>
    <s v="SPK/PIK/0424/005"/>
    <s v="CIRCLE ONE"/>
    <d v="2025-07-02T00:00:00"/>
    <s v="BOP/PIK/0725/006"/>
    <m/>
    <s v="Circle One PIK May 2025"/>
    <m/>
    <m/>
    <m/>
  </r>
  <r>
    <m/>
    <m/>
    <m/>
    <m/>
    <s v="INTERNET SERVICE PROVIDER"/>
    <d v="2025-05-16T00:00:00"/>
    <x v="0"/>
    <x v="20"/>
    <m/>
    <m/>
    <m/>
    <m/>
    <m/>
    <m/>
    <m/>
    <m/>
    <m/>
    <m/>
    <m/>
    <s v="PRP/PIK/0725/016"/>
    <s v="Renewal Iforte PIK Avenue 2025/2026"/>
    <s v="INF"/>
    <s v="Albin"/>
    <m/>
    <s v="v"/>
    <s v="v"/>
    <d v="2025-07-19T00:00:00"/>
    <d v="2025-07-24T00:00:00"/>
    <s v="Final Approved"/>
    <s v="hold, perlu revisi iom untuk tambah sign pak ahk"/>
    <m/>
    <m/>
    <m/>
    <m/>
    <m/>
    <m/>
    <m/>
    <m/>
    <m/>
    <m/>
  </r>
  <r>
    <m/>
    <m/>
    <m/>
    <m/>
    <s v="INTERNET SERVICE PROVIDER"/>
    <d v="2025-05-16T00:00:00"/>
    <x v="0"/>
    <x v="20"/>
    <m/>
    <m/>
    <m/>
    <m/>
    <m/>
    <m/>
    <m/>
    <m/>
    <m/>
    <m/>
    <m/>
    <s v="PRP/PIK/0625/028"/>
    <s v="Circle One PIK May 2025"/>
    <s v="INF"/>
    <s v="Albin"/>
    <m/>
    <s v="v"/>
    <s v="v"/>
    <m/>
    <m/>
    <m/>
    <m/>
    <m/>
    <m/>
    <m/>
    <m/>
    <m/>
    <m/>
    <m/>
    <m/>
    <m/>
    <m/>
  </r>
  <r>
    <s v="OPEX"/>
    <n v="660000006"/>
    <s v="PENGIRIMAN, TELEKOMUNIKASI DAN INTERNET"/>
    <s v="PULSA KARYAWAN"/>
    <s v="PULSA KARYAWAN MANAGER @1 : CANDRA"/>
    <s v="-"/>
    <x v="0"/>
    <x v="20"/>
    <n v="12"/>
    <s v="Month"/>
    <n v="350000"/>
    <n v="4200000"/>
    <n v="0"/>
    <n v="4200000"/>
    <n v="3850000"/>
    <n v="350000"/>
    <m/>
    <m/>
    <m/>
    <s v="-"/>
    <s v="-"/>
    <s v="-"/>
    <s v="-"/>
    <s v="-"/>
    <s v="-"/>
    <s v="-"/>
    <s v="-"/>
    <s v="-"/>
    <s v="-"/>
    <m/>
    <m/>
    <m/>
    <m/>
    <m/>
    <m/>
    <m/>
    <m/>
    <m/>
    <m/>
    <m/>
  </r>
  <r>
    <s v="OPEX"/>
    <n v="660000006"/>
    <s v="PENGIRIMAN, TELEKOMUNIKASI DAN INTERNET"/>
    <s v="PULSA KARYAWAN"/>
    <s v="PULSA KARYAWAN MANAGER @1 : CANDRA"/>
    <s v="-"/>
    <x v="0"/>
    <x v="20"/>
    <m/>
    <m/>
    <m/>
    <m/>
    <m/>
    <m/>
    <n v="3500000"/>
    <n v="350000"/>
    <m/>
    <m/>
    <m/>
    <s v="-"/>
    <s v="-"/>
    <s v="-"/>
    <s v="-"/>
    <s v="-"/>
    <s v="-"/>
    <s v="-"/>
    <s v="-"/>
    <s v="-"/>
    <s v="-"/>
    <m/>
    <m/>
    <m/>
    <m/>
    <m/>
    <m/>
    <m/>
    <m/>
    <m/>
    <m/>
    <m/>
  </r>
  <r>
    <s v="OPEX"/>
    <n v="660000006"/>
    <s v="PENGIRIMAN, TELEKOMUNIKASI DAN INTERNET"/>
    <s v="PULSA KARYAWAN"/>
    <s v="PULSA KARYAWAN MANAGER @1 : CANDRA"/>
    <s v="-"/>
    <x v="0"/>
    <x v="20"/>
    <m/>
    <m/>
    <m/>
    <m/>
    <m/>
    <m/>
    <n v="3150000"/>
    <n v="350000"/>
    <m/>
    <m/>
    <m/>
    <s v="-"/>
    <s v="-"/>
    <s v="-"/>
    <s v="-"/>
    <s v="-"/>
    <s v="-"/>
    <s v="-"/>
    <s v="-"/>
    <s v="-"/>
    <s v="-"/>
    <m/>
    <m/>
    <m/>
    <m/>
    <m/>
    <m/>
    <m/>
    <m/>
    <m/>
    <m/>
    <m/>
  </r>
  <r>
    <s v="OPEX"/>
    <n v="660000006"/>
    <s v="PENGIRIMAN, TELEKOMUNIKASI DAN INTERNET"/>
    <s v="PULSA KARYAWAN"/>
    <s v="PULSA KARYAWAN MANAGER @1 : CANDRA"/>
    <s v="-"/>
    <x v="0"/>
    <x v="20"/>
    <m/>
    <m/>
    <m/>
    <m/>
    <m/>
    <m/>
    <n v="2800000"/>
    <n v="350000"/>
    <m/>
    <m/>
    <m/>
    <s v="-"/>
    <s v="-"/>
    <s v="-"/>
    <s v="-"/>
    <s v="-"/>
    <s v="-"/>
    <s v="-"/>
    <s v="-"/>
    <s v="-"/>
    <s v="-"/>
    <m/>
    <m/>
    <m/>
    <m/>
    <m/>
    <m/>
    <m/>
    <m/>
    <m/>
    <m/>
    <m/>
  </r>
  <r>
    <s v="OPEX"/>
    <n v="660000006"/>
    <s v="PENGIRIMAN, TELEKOMUNIKASI DAN INTERNET"/>
    <s v="PULSA KARYAWAN"/>
    <s v="PULSA KARYAWAN MANAGER @1 : CANDRA"/>
    <s v="-"/>
    <x v="0"/>
    <x v="20"/>
    <m/>
    <m/>
    <m/>
    <m/>
    <m/>
    <m/>
    <n v="2450000"/>
    <n v="350000"/>
    <m/>
    <m/>
    <m/>
    <s v="-"/>
    <s v="-"/>
    <s v="-"/>
    <s v="-"/>
    <s v="-"/>
    <s v="-"/>
    <s v="-"/>
    <s v="-"/>
    <s v="-"/>
    <s v="-"/>
    <m/>
    <m/>
    <m/>
    <m/>
    <m/>
    <m/>
    <m/>
    <m/>
    <m/>
    <m/>
    <m/>
  </r>
  <r>
    <s v="OPEX"/>
    <n v="660000019"/>
    <s v="PERBAIKAN DAN PEMELIHARAAN"/>
    <s v="SERVICE PERALATAN KANTOR"/>
    <s v="SPAREPART , SERVICE &amp; MAINTENANCE"/>
    <d v="2025-11-30T00:00:00"/>
    <x v="0"/>
    <x v="20"/>
    <n v="12"/>
    <s v="Month"/>
    <n v="3000000"/>
    <n v="36000000"/>
    <n v="-36000000"/>
    <n v="72000000"/>
    <n v="72000000"/>
    <n v="0"/>
    <m/>
    <m/>
    <m/>
    <s v="PRP/PIK/0924/056"/>
    <s v="Jasa Service IT PT. ALFATECH - MAP"/>
    <s v="OPS"/>
    <s v="Ariya"/>
    <s v="Chichil"/>
    <s v="v"/>
    <s v="v"/>
    <d v="2024-09-25T00:00:00"/>
    <d v="2025-09-27T00:00:00"/>
    <s v="CLOSED"/>
    <m/>
    <d v="2024-11-07T00:00:00"/>
    <s v="SPK/PIK/1124/005"/>
    <s v="ALFATECH"/>
    <d v="2025-02-03T00:00:00"/>
    <s v="BOP/PIK/0225/003"/>
    <m/>
    <s v="Service Alfatech MAP - Januari 2025"/>
    <s v="-"/>
    <s v="DONE"/>
    <s v="PAID"/>
  </r>
  <r>
    <s v="OPEX"/>
    <n v="660000019"/>
    <s v="PERBAIKAN DAN PEMELIHARAAN"/>
    <s v="SERVICE PERALATAN KANTOR"/>
    <s v="SPAREPART , SERVICE &amp; MAINTENANCE"/>
    <d v="2025-11-30T00:00:00"/>
    <x v="0"/>
    <x v="20"/>
    <m/>
    <m/>
    <m/>
    <m/>
    <m/>
    <m/>
    <n v="66705000"/>
    <n v="5295000"/>
    <m/>
    <m/>
    <m/>
    <s v="PRP/PIK/0924/056"/>
    <s v="Jasa Service IT PT. ALFATECH - MAP"/>
    <s v="OPS"/>
    <s v="Ariya"/>
    <s v="Chichil"/>
    <s v="v"/>
    <s v="v"/>
    <d v="2024-09-25T00:00:00"/>
    <d v="2025-09-27T00:00:00"/>
    <s v="CLOSED"/>
    <m/>
    <d v="2024-11-07T00:00:00"/>
    <s v="SPK/PIK/1124/005"/>
    <s v="ALFATECH"/>
    <d v="2025-02-24T00:00:00"/>
    <s v="BOP/PIK/0225/055"/>
    <m/>
    <s v="Service Alfatech MAP - Februari 2025"/>
    <d v="2025-03-14T00:00:00"/>
    <s v="DONE"/>
    <s v="PAID"/>
  </r>
  <r>
    <s v="OPEX"/>
    <n v="660000019"/>
    <s v="PERBAIKAN DAN PEMELIHARAAN"/>
    <s v="SERVICE PERALATAN KANTOR"/>
    <s v="SPAREPART , SERVICE &amp; MAINTENANCE"/>
    <d v="2025-11-30T00:00:00"/>
    <x v="0"/>
    <x v="20"/>
    <m/>
    <m/>
    <m/>
    <m/>
    <m/>
    <m/>
    <n v="66705000"/>
    <n v="0"/>
    <m/>
    <m/>
    <m/>
    <s v="PRP/PIK/0924/056"/>
    <s v="Jasa Service IT PT. ALFATECH - MAP"/>
    <s v="OPS"/>
    <s v="Ariya"/>
    <s v="Chichil"/>
    <s v="v"/>
    <s v="v"/>
    <d v="2024-09-25T00:00:00"/>
    <d v="2025-09-27T00:00:00"/>
    <s v="CLOSED"/>
    <m/>
    <d v="2024-11-07T00:00:00"/>
    <s v="SPK/PIK/1124/005"/>
    <s v="ALFATECH"/>
    <d v="2025-05-04T00:00:00"/>
    <s v="BOP/PIK/0525/007"/>
    <m/>
    <s v="Service Alfatech MAP - Maret 2025"/>
    <s v="-"/>
    <s v="DONE"/>
    <s v="PAID"/>
  </r>
  <r>
    <s v="OPEX"/>
    <n v="660000019"/>
    <s v="PERBAIKAN DAN PEMELIHARAAN"/>
    <s v="SERVICE PERALATAN KANTOR"/>
    <s v="SPAREPART , SERVICE &amp; MAINTENANCE"/>
    <d v="2025-11-30T00:00:00"/>
    <x v="0"/>
    <x v="20"/>
    <m/>
    <m/>
    <m/>
    <m/>
    <m/>
    <m/>
    <n v="66705000"/>
    <n v="0"/>
    <m/>
    <m/>
    <m/>
    <s v="PRP/PIK/0924/056"/>
    <s v="Jasa Service IT PT. ALFATECH - MAP"/>
    <s v="OPS"/>
    <s v="Ariya"/>
    <s v="Chichil"/>
    <s v="v"/>
    <s v="v"/>
    <d v="2024-09-25T00:00:00"/>
    <d v="2025-09-27T00:00:00"/>
    <s v="CLOSED"/>
    <m/>
    <d v="2024-11-07T00:00:00"/>
    <s v="SPK/PIK/1124/005"/>
    <s v="ALFATECH"/>
    <d v="2025-05-04T00:00:00"/>
    <s v="BOP/PIK/0525/008"/>
    <m/>
    <s v="Service Alfatech MAP - April 2025"/>
    <s v="-"/>
    <s v="DONE"/>
    <s v="PAID"/>
  </r>
  <r>
    <s v="OPEX"/>
    <n v="660000019"/>
    <s v="PERBAIKAN DAN PEMELIHARAAN"/>
    <s v="SERVICE PERALATAN KANTOR"/>
    <s v="SPAREPART , SERVICE &amp; MAINTENANCE"/>
    <d v="2025-11-30T00:00:00"/>
    <x v="0"/>
    <x v="20"/>
    <m/>
    <m/>
    <m/>
    <m/>
    <m/>
    <n v="72000000"/>
    <n v="72000000"/>
    <n v="0"/>
    <m/>
    <m/>
    <m/>
    <s v="PRP/PIK/0924/057"/>
    <s v="Jasa Service IT PT. MITRA SATU - MAP"/>
    <s v="OPS"/>
    <s v="Ariya"/>
    <s v="Chichil"/>
    <s v="v"/>
    <s v="v"/>
    <d v="2024-09-25T00:00:00"/>
    <d v="2025-09-27T00:00:00"/>
    <s v="CLOSED"/>
    <m/>
    <d v="2024-11-07T00:00:00"/>
    <s v="SPK/PIK/1124/006"/>
    <s v="MITRA SATU"/>
    <d v="2025-02-03T00:00:00"/>
    <s v="BOP/PIK/0225/005"/>
    <m/>
    <s v="Service Mitra Satu MAP - Januari 2025"/>
    <s v="-"/>
    <s v="DONE"/>
    <s v="PAID"/>
  </r>
  <r>
    <s v="OPEX"/>
    <n v="660000019"/>
    <s v="PERBAIKAN DAN PEMELIHARAAN"/>
    <s v="SERVICE PERALATAN KANTOR"/>
    <s v="SPAREPART , SERVICE &amp; MAINTENANCE"/>
    <d v="2025-11-30T00:00:00"/>
    <x v="0"/>
    <x v="20"/>
    <m/>
    <m/>
    <m/>
    <m/>
    <m/>
    <m/>
    <n v="72000000"/>
    <n v="0"/>
    <m/>
    <m/>
    <m/>
    <s v="PRP/PIK/0924/057"/>
    <s v="Jasa Service IT PT. MITRA SATU - MAP"/>
    <s v="OPS"/>
    <s v="Ariya"/>
    <s v="Chichil"/>
    <s v="v"/>
    <s v="v"/>
    <d v="2024-09-25T00:00:00"/>
    <d v="2025-09-27T00:00:00"/>
    <s v="CLOSED"/>
    <m/>
    <d v="2024-11-07T00:00:00"/>
    <s v="SPK/PIK/1124/006"/>
    <s v="MITRA SATU"/>
    <d v="2025-05-04T00:00:00"/>
    <s v="BOP/PIK/0525/004"/>
    <m/>
    <s v="Service Mitra Satu MAP - Februari 2025"/>
    <s v="-"/>
    <s v="DONE"/>
    <s v="PAID"/>
  </r>
  <r>
    <s v="OPEX"/>
    <n v="660000019"/>
    <s v="PERBAIKAN DAN PEMELIHARAAN"/>
    <s v="SERVICE PERALATAN KANTOR"/>
    <s v="SPAREPART , SERVICE &amp; MAINTENANCE"/>
    <d v="2025-11-30T00:00:00"/>
    <x v="0"/>
    <x v="20"/>
    <m/>
    <m/>
    <m/>
    <m/>
    <m/>
    <m/>
    <n v="72000000"/>
    <n v="0"/>
    <m/>
    <m/>
    <m/>
    <s v="PRP/PIK/0924/057"/>
    <s v="Jasa Service IT PT. MITRA SATU - MAP"/>
    <s v="OPS"/>
    <s v="Ariya"/>
    <s v="Chichil"/>
    <s v="v"/>
    <s v="v"/>
    <d v="2024-09-25T00:00:00"/>
    <d v="2025-09-27T00:00:00"/>
    <s v="CLOSED"/>
    <m/>
    <d v="2024-11-07T00:00:00"/>
    <s v="SPK/PIK/1124/006"/>
    <s v="MITRA SATU"/>
    <d v="2025-05-04T00:00:00"/>
    <s v="BOP/PIK/0525/005"/>
    <m/>
    <s v="Service Mitra Satu MAP - Maret 2025"/>
    <s v="-"/>
    <s v="DONE"/>
    <s v="PAID"/>
  </r>
  <r>
    <s v="OPEX"/>
    <n v="660000019"/>
    <s v="PERBAIKAN DAN PEMELIHARAAN"/>
    <s v="SERVICE PERALATAN KANTOR"/>
    <s v="SPAREPART , SERVICE &amp; MAINTENANCE"/>
    <d v="2025-11-30T00:00:00"/>
    <x v="0"/>
    <x v="20"/>
    <m/>
    <m/>
    <m/>
    <m/>
    <m/>
    <m/>
    <n v="72000000"/>
    <n v="0"/>
    <m/>
    <m/>
    <m/>
    <s v="PRP/PIK/0924/057"/>
    <s v="Jasa Service IT PT. MITRA SATU - MAP"/>
    <s v="OPS"/>
    <s v="Ariya"/>
    <s v="Chichil"/>
    <s v="v"/>
    <s v="v"/>
    <d v="2024-09-25T00:00:00"/>
    <d v="2025-09-27T00:00:00"/>
    <s v="CLOSED"/>
    <m/>
    <d v="2024-11-07T00:00:00"/>
    <s v="SPK/PIK/1124/006"/>
    <s v="MITRA SATU"/>
    <d v="2025-05-04T00:00:00"/>
    <s v="BOP/PIK/0525/006"/>
    <m/>
    <s v="Service Mitra Satu MAP - April 2025"/>
    <s v="-"/>
    <s v="DONE"/>
    <s v="PAID"/>
  </r>
  <r>
    <s v="OPEX"/>
    <n v="660000032"/>
    <s v="PERIJINAN &amp; LISENSI"/>
    <s v="PERIJINAN"/>
    <s v="LICENSE ANTIVIRUS + SUPPORT"/>
    <d v="2025-12-20T00:00:00"/>
    <x v="0"/>
    <x v="20"/>
    <n v="1"/>
    <s v="Year"/>
    <n v="26980000"/>
    <n v="26980000"/>
    <m/>
    <m/>
    <m/>
    <m/>
    <m/>
    <m/>
    <m/>
    <s v=" "/>
    <m/>
    <m/>
    <m/>
    <m/>
    <m/>
    <m/>
    <m/>
    <m/>
    <m/>
    <s v="ON PLAN &lt;29 JULI 2025"/>
    <m/>
    <m/>
    <m/>
    <m/>
    <m/>
    <m/>
    <m/>
    <m/>
    <m/>
    <m/>
  </r>
  <r>
    <s v="OPEX"/>
    <n v="660000032"/>
    <s v="PERIJINAN &amp; LISENSI"/>
    <s v="PERIJINAN"/>
    <s v="LICENSE MICROSOFT 365 without EMS"/>
    <d v="2026-05-19T00:00:00"/>
    <x v="0"/>
    <x v="20"/>
    <n v="1"/>
    <s v="Year"/>
    <n v="123933770"/>
    <n v="123933770"/>
    <n v="29508590"/>
    <n v="31435164"/>
    <n v="0"/>
    <n v="31435164"/>
    <m/>
    <m/>
    <m/>
    <s v="PRP/PIK/0225/012"/>
    <s v="Renewal 365 PIK Avenue"/>
    <s v="APP"/>
    <s v="Wilson"/>
    <s v="Chichil"/>
    <s v="v"/>
    <s v="t"/>
    <d v="2025-02-08T00:00:00"/>
    <d v="2025-02-14T00:00:00"/>
    <s v="CLOSED"/>
    <m/>
    <d v="2025-05-05T00:00:00"/>
    <s v="SPK/PIK/0525/001"/>
    <s v="SOFTWARE ONE INDONESIA"/>
    <d v="2025-08-27T00:00:00"/>
    <s v="BCI/PIK/0825/033"/>
    <m/>
    <s v="Office 365 PIK 7 Standard 41 Basic"/>
    <m/>
    <m/>
    <s v="vendor belum mengirim invoice dan mengambil ba"/>
  </r>
  <r>
    <m/>
    <m/>
    <m/>
    <m/>
    <s v="LICENSE MICROSOFT 365 without EMS"/>
    <d v="2026-05-19T00:00:00"/>
    <x v="0"/>
    <x v="20"/>
    <m/>
    <m/>
    <m/>
    <m/>
    <m/>
    <n v="62990016"/>
    <n v="0"/>
    <n v="62990016"/>
    <m/>
    <m/>
    <m/>
    <s v="PRP/PIK/0425/004"/>
    <s v="Renewal 365 ASRI - PIK"/>
    <s v="APP"/>
    <s v="Wilson"/>
    <s v="Chichil"/>
    <s v="v"/>
    <s v="t"/>
    <d v="2025-04-10T00:00:00"/>
    <d v="2025-05-15T00:00:00"/>
    <s v="CLOSED"/>
    <m/>
    <d v="2025-07-07T00:00:00"/>
    <s v="SPK/PIK/0525/005"/>
    <s v="SOFTWARE ONE INDONESIA"/>
    <d v="2025-08-27T00:00:00"/>
    <s v="BCI/PIK/0825/032"/>
    <m/>
    <s v="Office 365 PIK 37 Standard 4 Basic"/>
    <m/>
    <m/>
    <s v="vendor belum mengirim invoice dan mengambil ba"/>
  </r>
  <r>
    <s v="OPEX"/>
    <n v="660000032"/>
    <s v="PERIJINAN &amp; LISENSI"/>
    <s v="PERIJINAN"/>
    <s v="LICENSES SOPHOS + SUPPORT"/>
    <d v="2025-11-01T00:00:00"/>
    <x v="0"/>
    <x v="20"/>
    <n v="1"/>
    <s v="Year"/>
    <n v="80000000"/>
    <n v="80000000"/>
    <m/>
    <m/>
    <m/>
    <m/>
    <m/>
    <m/>
    <m/>
    <s v="PRP/PIK/0725/017"/>
    <s v="Renewal Sophos PIK Ave 2025/2026"/>
    <s v="INF"/>
    <s v="Albin"/>
    <m/>
    <s v="v"/>
    <s v="v"/>
    <d v="2025-07-20T00:00:00"/>
    <m/>
    <s v="PROGRESS"/>
    <m/>
    <m/>
    <m/>
    <m/>
    <m/>
    <m/>
    <m/>
    <m/>
    <m/>
    <m/>
    <m/>
  </r>
  <r>
    <s v="OPEX"/>
    <n v="660000032"/>
    <s v="PERIJINAN &amp; LISENSI"/>
    <s v="PERIJINAN"/>
    <s v="LICENSES APPLICATION"/>
    <m/>
    <x v="0"/>
    <x v="20"/>
    <n v="1"/>
    <s v="Year"/>
    <n v="35680000"/>
    <n v="35680000"/>
    <m/>
    <m/>
    <m/>
    <m/>
    <m/>
    <m/>
    <m/>
    <s v="PRP/PIK/0725/015"/>
    <s v="License AutoCAD LT"/>
    <s v="APP"/>
    <s v="Wilson"/>
    <m/>
    <s v="v"/>
    <s v="t"/>
    <m/>
    <m/>
    <s v="Final Approved"/>
    <s v="proses, dalam proses rcp"/>
    <m/>
    <m/>
    <m/>
    <m/>
    <m/>
    <m/>
    <m/>
    <m/>
    <m/>
    <m/>
  </r>
  <r>
    <s v="OPEX"/>
    <n v="660000032"/>
    <s v="PERIJINAN &amp; LISENSI"/>
    <s v="PERIJINAN"/>
    <s v="MPP 2025 (HR EST) : LICENSE ANTIVIRUS + SUPPORT"/>
    <m/>
    <x v="0"/>
    <x v="20"/>
    <n v="12"/>
    <s v="Month"/>
    <n v="1520000"/>
    <n v="18240000"/>
    <m/>
    <m/>
    <m/>
    <m/>
    <m/>
    <m/>
    <m/>
    <s v=" "/>
    <m/>
    <m/>
    <m/>
    <m/>
    <m/>
    <m/>
    <m/>
    <m/>
    <m/>
    <m/>
    <m/>
    <m/>
    <m/>
    <m/>
    <m/>
    <m/>
    <m/>
    <m/>
    <m/>
    <m/>
  </r>
  <r>
    <s v="OPEX"/>
    <n v="660000032"/>
    <s v="PERIJINAN &amp; LISENSI"/>
    <s v="PERIJINAN"/>
    <s v="MPP 2025 (HR EST) : LICENSE MANAGE ENGINE"/>
    <m/>
    <x v="0"/>
    <x v="20"/>
    <n v="12"/>
    <s v="Month"/>
    <n v="31250"/>
    <n v="375000"/>
    <m/>
    <m/>
    <m/>
    <m/>
    <m/>
    <m/>
    <m/>
    <s v=" "/>
    <m/>
    <m/>
    <m/>
    <m/>
    <m/>
    <m/>
    <m/>
    <m/>
    <m/>
    <m/>
    <m/>
    <m/>
    <m/>
    <m/>
    <m/>
    <m/>
    <m/>
    <m/>
    <m/>
    <m/>
  </r>
  <r>
    <s v="OPEX"/>
    <n v="660000032"/>
    <s v="PERIJINAN &amp; LISENSI"/>
    <s v="PERIJINAN"/>
    <s v="SUBSCRIBE WEB DOMAIN &amp; HOSTING MALLS"/>
    <d v="2026-12-12T00:00:00"/>
    <x v="0"/>
    <x v="20"/>
    <n v="1"/>
    <s v="Year"/>
    <n v="800000"/>
    <n v="800000"/>
    <m/>
    <m/>
    <m/>
    <m/>
    <m/>
    <m/>
    <m/>
    <s v=" "/>
    <m/>
    <m/>
    <m/>
    <m/>
    <m/>
    <m/>
    <m/>
    <m/>
    <m/>
    <m/>
    <m/>
    <m/>
    <m/>
    <m/>
    <m/>
    <m/>
    <m/>
    <m/>
    <m/>
    <m/>
  </r>
  <r>
    <s v="OPEX"/>
    <n v="660000032"/>
    <s v="PERIJINAN &amp; LISENSI"/>
    <s v="PERIJINAN"/>
    <s v="ERP : AWS SUBSCRIPTION"/>
    <m/>
    <x v="0"/>
    <x v="20"/>
    <n v="12"/>
    <s v="Month"/>
    <n v="7326115"/>
    <n v="87913376"/>
    <m/>
    <m/>
    <m/>
    <m/>
    <m/>
    <m/>
    <m/>
    <s v=" "/>
    <m/>
    <m/>
    <m/>
    <m/>
    <m/>
    <m/>
    <m/>
    <m/>
    <m/>
    <m/>
    <m/>
    <m/>
    <m/>
    <m/>
    <m/>
    <m/>
    <m/>
    <m/>
    <m/>
    <m/>
  </r>
  <r>
    <s v="OPEX"/>
    <n v="660000032"/>
    <s v="PERIJINAN &amp; LISENSI"/>
    <s v="PERIJINAN"/>
    <s v="ERP : ODOO SUBSCRIPTION FOR 3 YEARS USAGE (AKMA CHARGE : MGM FEE)"/>
    <m/>
    <x v="0"/>
    <x v="20"/>
    <n v="5"/>
    <s v="Mos"/>
    <n v="3540704"/>
    <n v="17703520.890000001"/>
    <m/>
    <m/>
    <m/>
    <m/>
    <m/>
    <m/>
    <m/>
    <s v=" "/>
    <m/>
    <m/>
    <m/>
    <m/>
    <m/>
    <m/>
    <m/>
    <m/>
    <m/>
    <m/>
    <m/>
    <m/>
    <m/>
    <m/>
    <m/>
    <m/>
    <m/>
    <m/>
    <m/>
    <m/>
  </r>
  <r>
    <m/>
    <m/>
    <m/>
    <m/>
    <s v="ERP : MICROSOFT AZURE CLOUD GP"/>
    <d v="2025-08-27T00:00:00"/>
    <x v="0"/>
    <x v="20"/>
    <n v="1"/>
    <s v="Year"/>
    <n v="710000000"/>
    <n v="710000000"/>
    <m/>
    <n v="710000000"/>
    <n v="651209215"/>
    <n v="58790785"/>
    <m/>
    <m/>
    <m/>
    <m/>
    <m/>
    <m/>
    <m/>
    <m/>
    <m/>
    <m/>
    <m/>
    <m/>
    <m/>
    <m/>
    <m/>
    <m/>
    <m/>
    <d v="2025-03-21T00:00:00"/>
    <s v="BOP/PIK/0325/048"/>
    <m/>
    <s v="Azure GP Januari 2025"/>
    <m/>
    <s v="DONE"/>
    <s v="PAID"/>
  </r>
  <r>
    <m/>
    <m/>
    <m/>
    <m/>
    <s v="ERP : MICROSOFT AZURE CLOUD GP"/>
    <d v="2025-08-27T00:00:00"/>
    <x v="0"/>
    <x v="20"/>
    <m/>
    <m/>
    <m/>
    <m/>
    <m/>
    <m/>
    <n v="588944519"/>
    <n v="62264696"/>
    <m/>
    <m/>
    <m/>
    <m/>
    <m/>
    <m/>
    <m/>
    <m/>
    <m/>
    <m/>
    <m/>
    <m/>
    <m/>
    <m/>
    <m/>
    <m/>
    <m/>
    <d v="2025-05-05T00:00:00"/>
    <s v="BOP/PIK/0525/009"/>
    <m/>
    <s v="Azure GP Februari 2025"/>
    <m/>
    <s v="DONE"/>
    <s v="PAID"/>
  </r>
  <r>
    <m/>
    <m/>
    <m/>
    <m/>
    <s v="ERP : MICROSOFT AZURE CLOUD GP"/>
    <d v="2025-08-27T00:00:00"/>
    <x v="0"/>
    <x v="20"/>
    <m/>
    <m/>
    <m/>
    <m/>
    <m/>
    <m/>
    <n v="521295254"/>
    <n v="67649265"/>
    <m/>
    <m/>
    <m/>
    <m/>
    <m/>
    <m/>
    <m/>
    <m/>
    <m/>
    <m/>
    <m/>
    <m/>
    <m/>
    <m/>
    <m/>
    <m/>
    <m/>
    <d v="2025-06-24T00:00:00"/>
    <s v="BOP/PIK/0625/043"/>
    <m/>
    <s v="Azure GP Maret 2025"/>
    <m/>
    <s v="DONE"/>
    <s v="PAID"/>
  </r>
  <r>
    <m/>
    <m/>
    <m/>
    <m/>
    <s v="ERP : MICROSOFT AZURE CLOUD GP"/>
    <d v="2025-08-27T00:00:00"/>
    <x v="0"/>
    <x v="20"/>
    <m/>
    <m/>
    <m/>
    <m/>
    <m/>
    <m/>
    <n v="462183984"/>
    <n v="59111270"/>
    <m/>
    <m/>
    <m/>
    <m/>
    <m/>
    <m/>
    <m/>
    <m/>
    <m/>
    <m/>
    <m/>
    <m/>
    <m/>
    <m/>
    <m/>
    <m/>
    <m/>
    <d v="2025-08-11T00:00:00"/>
    <s v="BOP/PIK/0825/007"/>
    <m/>
    <s v="Azure GP April 2025"/>
    <m/>
    <s v="DONE"/>
    <m/>
  </r>
  <r>
    <m/>
    <m/>
    <m/>
    <m/>
    <s v="ERP : MICROSOFT AZURE CLOUD GP"/>
    <d v="2025-08-27T00:00:00"/>
    <x v="0"/>
    <x v="20"/>
    <m/>
    <m/>
    <m/>
    <m/>
    <m/>
    <m/>
    <n v="403882728"/>
    <n v="58301256"/>
    <m/>
    <m/>
    <m/>
    <m/>
    <m/>
    <m/>
    <m/>
    <m/>
    <m/>
    <m/>
    <m/>
    <m/>
    <m/>
    <m/>
    <m/>
    <m/>
    <m/>
    <d v="2025-08-11T00:00:00"/>
    <s v="BOP/PIK/0825/008"/>
    <m/>
    <s v="Azure GP Mei 2025"/>
    <m/>
    <s v="DONE"/>
    <m/>
  </r>
  <r>
    <m/>
    <m/>
    <m/>
    <m/>
    <s v="ERP : MICROSOFT AZURE CLOUD GP"/>
    <d v="2025-08-27T00:00:00"/>
    <x v="0"/>
    <x v="20"/>
    <m/>
    <m/>
    <m/>
    <m/>
    <m/>
    <m/>
    <n v="339077488"/>
    <n v="64805240"/>
    <m/>
    <m/>
    <m/>
    <m/>
    <m/>
    <m/>
    <m/>
    <m/>
    <m/>
    <m/>
    <m/>
    <m/>
    <m/>
    <m/>
    <m/>
    <m/>
    <m/>
    <d v="2025-08-21T00:00:00"/>
    <s v="BCI/PIK/0825/021"/>
    <m/>
    <s v="Azure GP Juni 2025"/>
    <m/>
    <s v="DONE"/>
    <m/>
  </r>
  <r>
    <s v="OPEX"/>
    <n v="660000032"/>
    <s v="PERIJINAN &amp; LISENSI"/>
    <s v="PERIJINAN"/>
    <s v="ERP : MICROSOFT AZURE CLOUD GP"/>
    <m/>
    <x v="0"/>
    <x v="20"/>
    <m/>
    <m/>
    <m/>
    <m/>
    <m/>
    <m/>
    <m/>
    <m/>
    <m/>
    <m/>
    <m/>
    <s v="PRP/PIK/0725/002"/>
    <s v="ERP : MICROSOFT AZURE CLOUD GP"/>
    <s v="APP"/>
    <s v="Wuwanjie"/>
    <m/>
    <s v="v"/>
    <s v="t"/>
    <m/>
    <m/>
    <s v="Final Approved"/>
    <s v="hold, proses tender &amp; menunggu approval pak sy"/>
    <m/>
    <m/>
    <m/>
    <m/>
    <m/>
    <m/>
    <m/>
    <m/>
    <m/>
    <m/>
  </r>
  <r>
    <s v="OPEX"/>
    <n v="660000014"/>
    <s v="PERLENGKAPAN KANTOR"/>
    <s v="PERALATAN KANTOR UMUM LAINNYA"/>
    <s v="Printer A4"/>
    <m/>
    <x v="0"/>
    <x v="20"/>
    <n v="1"/>
    <s v="Unit"/>
    <n v="4050000"/>
    <n v="4050000"/>
    <m/>
    <m/>
    <m/>
    <m/>
    <m/>
    <m/>
    <m/>
    <s v=" "/>
    <m/>
    <m/>
    <m/>
    <m/>
    <m/>
    <m/>
    <m/>
    <m/>
    <m/>
    <m/>
    <m/>
    <m/>
    <m/>
    <m/>
    <m/>
    <m/>
    <m/>
    <m/>
    <m/>
    <m/>
  </r>
  <r>
    <s v="OPEX"/>
    <n v="660000030"/>
    <s v="SEWA"/>
    <s v="SEWA PERALATAN / KENDARAAN"/>
    <s v="SEWA PERANGKAT PRINTER / FOTOCOPY"/>
    <d v="2025-06-09T00:00:00"/>
    <x v="0"/>
    <x v="20"/>
    <n v="12"/>
    <s v="Month"/>
    <n v="600000"/>
    <n v="7200000"/>
    <n v="5775000"/>
    <n v="1425000"/>
    <n v="950000"/>
    <n v="475000"/>
    <m/>
    <m/>
    <m/>
    <s v=" "/>
    <s v="Kerjasama Jasa Sewa / Pakai Mesin Fotocopy"/>
    <s v="OPS"/>
    <s v="Degia"/>
    <m/>
    <m/>
    <m/>
    <m/>
    <m/>
    <m/>
    <m/>
    <m/>
    <s v="SPK/PIK/0524/019"/>
    <m/>
    <d v="2025-03-19T00:00:00"/>
    <s v="BOP/PIK/0325/044"/>
    <m/>
    <s v="Mesin Fotocopy Februari 2025 PIK"/>
    <d v="2025-04-17T00:00:00"/>
    <s v="DONE"/>
    <s v="PAID"/>
  </r>
  <r>
    <s v="OPEX"/>
    <n v="660000030"/>
    <s v="SEWA"/>
    <s v="SEWA PERALATAN / KENDARAAN"/>
    <s v="SEWA PERANGKAT PRINTER / FOTOCOPY"/>
    <m/>
    <x v="0"/>
    <x v="20"/>
    <m/>
    <m/>
    <m/>
    <m/>
    <m/>
    <m/>
    <n v="475000"/>
    <n v="475000"/>
    <m/>
    <m/>
    <m/>
    <s v=" "/>
    <s v="Kerjasama Jasa Sewa / Pakai Mesin Fotocopy"/>
    <s v="OPS"/>
    <s v="Degia"/>
    <m/>
    <m/>
    <m/>
    <m/>
    <m/>
    <m/>
    <m/>
    <m/>
    <s v="SPK/PIK/0524/019"/>
    <m/>
    <d v="2025-04-25T00:00:00"/>
    <s v="BOP/PIK/0425/027"/>
    <m/>
    <s v="Mesin Fotocopy Maret 2025 PIK"/>
    <d v="2025-05-15T00:00:00"/>
    <s v="DONE"/>
    <s v="PAID"/>
  </r>
  <r>
    <s v="OPEX"/>
    <n v="660000030"/>
    <s v="SEWA"/>
    <s v="SEWA PERALATAN / KENDARAAN"/>
    <s v="SEWA PERANGKAT PRINTER / FOTOCOPY"/>
    <m/>
    <x v="0"/>
    <x v="20"/>
    <m/>
    <m/>
    <m/>
    <m/>
    <m/>
    <m/>
    <n v="0"/>
    <n v="475000"/>
    <m/>
    <m/>
    <m/>
    <s v=" "/>
    <s v="Kerjasama Jasa Sewa / Pakai Mesin Fotocopy"/>
    <s v="OPS"/>
    <s v="Degia"/>
    <m/>
    <m/>
    <m/>
    <m/>
    <m/>
    <m/>
    <m/>
    <m/>
    <s v="SPK/PIK/0524/019"/>
    <m/>
    <d v="2025-06-11T00:00:00"/>
    <s v="BOP/PIK/0625/027"/>
    <m/>
    <s v="Mesin Fotocopy April 2025 PIK R1"/>
    <s v="-"/>
    <s v="PROGRESS"/>
    <s v="PROGRESS"/>
  </r>
  <r>
    <s v="OPEX"/>
    <n v="660000030"/>
    <s v="SEWA"/>
    <s v="SEWA PERALATAN / KENDARAAN"/>
    <s v="SEWA PERANGKAT PRINTER / FOTOCOPY"/>
    <m/>
    <x v="0"/>
    <x v="20"/>
    <m/>
    <m/>
    <m/>
    <m/>
    <m/>
    <m/>
    <m/>
    <m/>
    <m/>
    <m/>
    <m/>
    <s v="PRP/PIK/0225/030"/>
    <s v="Kerjasama Jasa Sewa / Pakai Mesin Fotocopy"/>
    <s v="OPS"/>
    <s v="Degia"/>
    <s v="Wisnu"/>
    <s v="v"/>
    <s v="t"/>
    <d v="2025-02-14T00:00:00"/>
    <d v="2025-02-19T00:00:00"/>
    <s v="PROGRESS"/>
    <m/>
    <m/>
    <m/>
    <m/>
    <m/>
    <m/>
    <m/>
    <m/>
    <m/>
    <m/>
    <m/>
  </r>
  <r>
    <s v="OPEX"/>
    <n v="660000038"/>
    <s v="PENGIRIMAN, TELEKOMUNIKASI DAN INTERNET"/>
    <s v="INTERNET"/>
    <s v="INTERNET SERVICE PROVIDER"/>
    <d v="2026-05-30T00:00:00"/>
    <x v="4"/>
    <x v="21"/>
    <n v="10"/>
    <s v="Month"/>
    <n v="13000000"/>
    <n v="130000000"/>
    <m/>
    <m/>
    <n v="126695000"/>
    <n v="3305000"/>
    <m/>
    <m/>
    <m/>
    <s v=" "/>
    <s v="Kontrak Internet Iforte 100 Mbps"/>
    <s v="INF"/>
    <s v="Albin"/>
    <s v="Rima"/>
    <s v="v"/>
    <s v="v"/>
    <d v="2025-02-18T00:00:00"/>
    <d v="2025-02-28T00:00:00"/>
    <s v="OPEN"/>
    <s v="Proses pembuatan SPK"/>
    <m/>
    <m/>
    <s v="ORION"/>
    <m/>
    <m/>
    <m/>
    <s v="Orion Tares Januari 2025"/>
    <m/>
    <m/>
    <m/>
  </r>
  <r>
    <s v="OPEX"/>
    <n v="660000038"/>
    <s v="PENGIRIMAN, TELEKOMUNIKASI DAN INTERNET"/>
    <s v="INTERNET"/>
    <s v="INTERNET SERVICE PROVIDER"/>
    <d v="2026-05-30T00:00:00"/>
    <x v="4"/>
    <x v="21"/>
    <m/>
    <m/>
    <m/>
    <m/>
    <m/>
    <m/>
    <m/>
    <n v="3305000"/>
    <m/>
    <m/>
    <m/>
    <s v=" "/>
    <s v="Kontrak Internet Iforte 100 Mbps"/>
    <s v="INF"/>
    <s v="Albin"/>
    <s v="Rima"/>
    <s v="v"/>
    <s v="v"/>
    <d v="2025-02-18T00:00:00"/>
    <d v="2025-02-28T00:00:00"/>
    <s v="OPEN"/>
    <s v="Proses pembuatan SPK"/>
    <m/>
    <m/>
    <s v="ORION"/>
    <m/>
    <m/>
    <m/>
    <s v="Orion Tares Febuari 2025"/>
    <m/>
    <m/>
    <m/>
  </r>
  <r>
    <s v="OPEX"/>
    <n v="660000038"/>
    <s v="PENGIRIMAN, TELEKOMUNIKASI DAN INTERNET"/>
    <s v="INTERNET"/>
    <s v="INTERNET SERVICE PROVIDER"/>
    <d v="2026-05-30T00:00:00"/>
    <x v="4"/>
    <x v="21"/>
    <n v="12"/>
    <s v="Month"/>
    <m/>
    <m/>
    <m/>
    <m/>
    <m/>
    <n v="9000000"/>
    <m/>
    <m/>
    <m/>
    <s v=" "/>
    <s v="Kontrak Internet Iforte 100 Mbps"/>
    <s v="INF"/>
    <s v="Albin"/>
    <s v="Rima"/>
    <s v="v"/>
    <s v="v"/>
    <d v="2025-02-18T00:00:00"/>
    <d v="2025-02-28T00:00:00"/>
    <s v="OPEN"/>
    <s v="Proses pembuatan SPK"/>
    <m/>
    <m/>
    <s v="IFORTE"/>
    <m/>
    <m/>
    <m/>
    <s v="Iforte Tares Januari 2025"/>
    <m/>
    <m/>
    <m/>
  </r>
  <r>
    <s v="OPEX"/>
    <n v="660000019"/>
    <s v="PERBAIKAN DAN PEMELIHARAAN"/>
    <s v="SERVICE PERALATAN KANTOR"/>
    <s v="SEWA PERANGKAT PRINTER / FOTOCOPY"/>
    <d v="2026-01-31T00:00:00"/>
    <x v="4"/>
    <x v="21"/>
    <n v="12"/>
    <s v="Month"/>
    <n v="650000"/>
    <n v="7800000"/>
    <n v="-52200000"/>
    <n v="60000000"/>
    <n v="59500000"/>
    <n v="500000"/>
    <m/>
    <m/>
    <m/>
    <s v="WPR/TAR/2411/0585"/>
    <s v="Kerjasama Jasa Sewa / Pakai Mesin Fotocopy"/>
    <s v="OPS"/>
    <s v="Degia"/>
    <s v="Rima"/>
    <s v="v"/>
    <s v="t"/>
    <d v="2024-12-13T00:00:00"/>
    <d v="2024-12-16T00:00:00"/>
    <s v="CLOSED"/>
    <m/>
    <d v="2024-12-19T00:00:00"/>
    <s v="PKO/TAR/2412/0055"/>
    <s v="PUT-023                                                          "/>
    <d v="2025-04-21T00:00:00"/>
    <s v="085/BAPP-CIP/0425"/>
    <m/>
    <s v="Mesin Fotocopy Janiari 2025 TARES"/>
    <m/>
    <m/>
    <m/>
  </r>
  <r>
    <s v="OPEX"/>
    <n v="660000019"/>
    <s v="PERBAIKAN DAN PEMELIHARAAN"/>
    <s v="SERVICE PERALATAN KANTOR"/>
    <s v="SEWA PERANGKAT PRINTER / FOTOCOPY"/>
    <m/>
    <x v="4"/>
    <x v="21"/>
    <m/>
    <m/>
    <m/>
    <m/>
    <m/>
    <m/>
    <n v="-500000"/>
    <n v="500000"/>
    <m/>
    <m/>
    <m/>
    <s v="WPR/TAR/2411/0585"/>
    <s v="Kerjasama Jasa Sewa / Pakai Mesin Fotocopy"/>
    <s v="OPS"/>
    <s v="Degia"/>
    <s v="Rima"/>
    <s v="v"/>
    <s v="t"/>
    <d v="2024-12-13T00:00:00"/>
    <d v="2024-12-16T00:00:00"/>
    <s v="CLOSED"/>
    <m/>
    <m/>
    <s v="PKO/TAR/2412/0055"/>
    <m/>
    <d v="2025-04-29T00:00:00"/>
    <s v="096/BAPP-CIP/0425"/>
    <m/>
    <s v="Mesin Fotocopy Februari 2025 TARES"/>
    <m/>
    <m/>
    <m/>
  </r>
  <r>
    <s v="OPEX"/>
    <n v="660000019"/>
    <s v="PERBAIKAN DAN PEMELIHARAAN"/>
    <s v="SERVICE PERALATAN KANTOR"/>
    <s v="SEWA PERANGKAT PRINTER / FOTOCOPY"/>
    <m/>
    <x v="4"/>
    <x v="21"/>
    <m/>
    <m/>
    <m/>
    <m/>
    <m/>
    <m/>
    <n v="-500000"/>
    <n v="500000"/>
    <m/>
    <m/>
    <m/>
    <s v="WPR/TAR/2411/0585"/>
    <s v="Kerjasama Jasa Sewa / Pakai Mesin Fotocopy"/>
    <s v="OPS"/>
    <s v="Degia"/>
    <m/>
    <m/>
    <m/>
    <m/>
    <m/>
    <m/>
    <m/>
    <m/>
    <s v="PKO/TAR/2412/0055"/>
    <m/>
    <m/>
    <m/>
    <m/>
    <s v="Mesin Fotocopy Maret 2025 TARES"/>
    <m/>
    <m/>
    <m/>
  </r>
  <r>
    <s v="OPEX"/>
    <n v="660000019"/>
    <s v="PERBAIKAN DAN PEMELIHARAAN"/>
    <s v="SERVICE PERALATAN KANTOR"/>
    <s v="SEWA PERANGKAT PRINTER / FOTOCOPY"/>
    <m/>
    <x v="4"/>
    <x v="21"/>
    <m/>
    <m/>
    <m/>
    <m/>
    <m/>
    <m/>
    <n v="-500000"/>
    <n v="500000"/>
    <m/>
    <m/>
    <m/>
    <s v="WPR/TAR/2411/0585"/>
    <s v="Kerjasama Jasa Sewa / Pakai Mesin Fotocopy"/>
    <s v="OPS"/>
    <s v="Degia"/>
    <m/>
    <m/>
    <m/>
    <m/>
    <m/>
    <m/>
    <m/>
    <m/>
    <s v="PKO/TAR/2412/0055"/>
    <m/>
    <m/>
    <m/>
    <m/>
    <s v="Mesin Fotocopy April 2025 TARES"/>
    <m/>
    <m/>
    <m/>
  </r>
  <r>
    <s v="OPEX"/>
    <n v="660000019"/>
    <s v="PERBAIKAN DAN PEMELIHARAAN"/>
    <s v="SERVICE PERALATAN KANTOR"/>
    <s v="SEWA PERANGKAT PRINTER / FOTOCOPY"/>
    <m/>
    <x v="4"/>
    <x v="21"/>
    <m/>
    <m/>
    <m/>
    <m/>
    <m/>
    <m/>
    <n v="-500000"/>
    <n v="500000"/>
    <m/>
    <m/>
    <m/>
    <s v="WPR/TAR/2411/0585"/>
    <s v="Kerjasama Jasa Sewa / Pakai Mesin Fotocopy"/>
    <s v="OPS"/>
    <s v="Degia"/>
    <m/>
    <m/>
    <m/>
    <m/>
    <m/>
    <m/>
    <m/>
    <m/>
    <s v="PKO/TAR/2412/0055"/>
    <m/>
    <m/>
    <m/>
    <m/>
    <s v="Mesin Fotocopy Mei 2025 TARES"/>
    <m/>
    <m/>
    <m/>
  </r>
  <r>
    <s v="OPEX"/>
    <n v="660000019"/>
    <s v="PERBAIKAN DAN PEMELIHARAAN"/>
    <s v="SERVICE PERALATAN KANTOR"/>
    <s v="SEWA PERANGKAT PRINTER / FOTOCOPY"/>
    <m/>
    <x v="4"/>
    <x v="21"/>
    <m/>
    <m/>
    <m/>
    <m/>
    <m/>
    <m/>
    <n v="59000000"/>
    <n v="500000"/>
    <m/>
    <m/>
    <m/>
    <s v="WPR/TAR/2411/0585"/>
    <s v="Kerjasama Jasa Sewa / Pakai Mesin Fotocopy"/>
    <s v="OPS"/>
    <s v="Degia"/>
    <m/>
    <m/>
    <m/>
    <m/>
    <m/>
    <m/>
    <m/>
    <m/>
    <s v="PKO/TAR/2412/0055"/>
    <m/>
    <m/>
    <m/>
    <m/>
    <s v="Mesin Fotocopy Juni 2025 TARES"/>
    <m/>
    <m/>
    <m/>
  </r>
  <r>
    <s v="OPEX"/>
    <n v="660000019"/>
    <s v="PERBAIKAN DAN PEMELIHARAAN"/>
    <s v="SERVICE PERALATAN KANTOR"/>
    <s v="SPAREPART , SERVICE &amp; MAINTENANCE"/>
    <d v="2025-11-30T00:00:00"/>
    <x v="4"/>
    <x v="21"/>
    <n v="12"/>
    <s v="Month"/>
    <n v="4604167"/>
    <n v="55250000"/>
    <m/>
    <m/>
    <m/>
    <m/>
    <m/>
    <m/>
    <m/>
    <s v="WPR/TAR/2502/0082"/>
    <s v="Kunci M-Lock Access Door (Ruang Server)"/>
    <s v="INF"/>
    <s v="Hardi"/>
    <s v="Rima"/>
    <s v="v"/>
    <s v="t"/>
    <d v="2025-02-18T00:00:00"/>
    <d v="2025-02-28T00:00:00"/>
    <s v="CLOSED"/>
    <m/>
    <d v="2025-05-26T00:00:00"/>
    <s v="POR/TAR/2003/2320"/>
    <s v="MIT-075                                                          "/>
    <m/>
    <m/>
    <m/>
    <m/>
    <m/>
    <m/>
    <m/>
  </r>
  <r>
    <m/>
    <m/>
    <m/>
    <m/>
    <s v="SPAREPART , SERVICE &amp; MAINTENANCE"/>
    <d v="2025-11-30T00:00:00"/>
    <x v="4"/>
    <x v="21"/>
    <m/>
    <m/>
    <m/>
    <m/>
    <m/>
    <m/>
    <m/>
    <m/>
    <m/>
    <m/>
    <m/>
    <s v="WPR/TAR/2507/0313"/>
    <s v="Pengadaan Maintenance Box Printer EPSON L15150"/>
    <s v="OPS"/>
    <s v="Ariya"/>
    <s v="Vinka"/>
    <s v="v"/>
    <s v="t"/>
    <m/>
    <m/>
    <s v="Final Approved"/>
    <s v="barang sudah datang, lanjut proses receiving"/>
    <m/>
    <m/>
    <m/>
    <m/>
    <m/>
    <m/>
    <m/>
    <m/>
    <m/>
    <m/>
  </r>
  <r>
    <s v="OPEX"/>
    <n v="660000032"/>
    <s v="PERIJINAN &amp; LISENSI"/>
    <s v="PERIJINAN"/>
    <s v="LICENSE ANTIVIRUS + SUPPORT"/>
    <d v="2025-12-20T00:00:00"/>
    <x v="4"/>
    <x v="21"/>
    <n v="1"/>
    <s v="Year"/>
    <n v="33654000"/>
    <n v="33654000"/>
    <m/>
    <m/>
    <m/>
    <m/>
    <m/>
    <m/>
    <m/>
    <s v=" "/>
    <m/>
    <m/>
    <m/>
    <m/>
    <m/>
    <m/>
    <m/>
    <m/>
    <m/>
    <s v="ON PLAN &lt;29 JULI 2025"/>
    <m/>
    <m/>
    <m/>
    <m/>
    <m/>
    <m/>
    <m/>
    <m/>
    <m/>
    <m/>
  </r>
  <r>
    <s v="OPEX"/>
    <n v="660000032"/>
    <s v="PERIJINAN &amp; LISENSI"/>
    <s v="PERIJINAN"/>
    <s v="SUBSCRIBE WEB DOMAIN &amp; HOSTING MALLS"/>
    <d v="2026-01-23T00:00:00"/>
    <x v="4"/>
    <x v="21"/>
    <n v="1"/>
    <s v="Year"/>
    <n v="400000"/>
    <n v="400000"/>
    <m/>
    <m/>
    <m/>
    <n v="354090"/>
    <m/>
    <m/>
    <m/>
    <s v="0018/ADV/TAR/0125"/>
    <s v="Perpanjangan Domain TA"/>
    <s v="INF"/>
    <s v="Ariya"/>
    <s v="Woro"/>
    <s v="x"/>
    <s v="x"/>
    <d v="2025-01-05T00:00:00"/>
    <m/>
    <s v="CLOSED"/>
    <m/>
    <m/>
    <m/>
    <m/>
    <m/>
    <m/>
    <m/>
    <m/>
    <m/>
    <m/>
    <m/>
  </r>
  <r>
    <s v="OPEX"/>
    <n v="660000032"/>
    <s v="PERIJINAN &amp; LISENSI"/>
    <s v="PERIJINAN"/>
    <s v="LICENSE MICROSOFT 365 without EMS"/>
    <d v="2026-05-19T00:00:00"/>
    <x v="4"/>
    <x v="21"/>
    <n v="1"/>
    <s v="Year"/>
    <n v="79101594"/>
    <n v="79101594"/>
    <m/>
    <m/>
    <m/>
    <m/>
    <m/>
    <m/>
    <m/>
    <s v="WPR/TAR/2502/0067"/>
    <s v="Renewal 365 TARES"/>
    <s v="APP"/>
    <s v="Wilson"/>
    <s v="Rima"/>
    <s v="v"/>
    <s v="t"/>
    <d v="2025-02-12T00:00:00"/>
    <d v="2025-02-17T00:00:00"/>
    <s v="CLOSED"/>
    <m/>
    <d v="2025-05-08T00:00:00"/>
    <s v="PKO/TAR/2505/0021"/>
    <s v="SOF-002                                                          "/>
    <m/>
    <m/>
    <m/>
    <m/>
    <m/>
    <m/>
    <m/>
  </r>
  <r>
    <s v="OPEX"/>
    <n v="660000032"/>
    <s v="PERIJINAN &amp; LISENSI"/>
    <s v="PERIJINAN"/>
    <s v="BAMMS CRM"/>
    <m/>
    <x v="4"/>
    <x v="21"/>
    <n v="12"/>
    <s v="Month"/>
    <n v="8000000"/>
    <n v="96000000"/>
    <m/>
    <m/>
    <m/>
    <m/>
    <m/>
    <m/>
    <m/>
    <s v="WPR/TAR/2507/0299"/>
    <s v="Renewal Kontrak BAMMS"/>
    <s v="APP"/>
    <s v="Wuwanjie"/>
    <m/>
    <s v="v"/>
    <s v="v"/>
    <m/>
    <m/>
    <m/>
    <m/>
    <m/>
    <m/>
    <m/>
    <m/>
    <m/>
    <m/>
    <m/>
    <m/>
    <m/>
    <m/>
  </r>
  <r>
    <s v="OPEX"/>
    <n v="660000032"/>
    <s v="PERIJINAN &amp; LISENSI"/>
    <s v="PERIJINAN"/>
    <s v="ERP : AWS SUBSCRIPTION"/>
    <m/>
    <x v="4"/>
    <x v="21"/>
    <n v="12"/>
    <s v="Month"/>
    <n v="8151592"/>
    <n v="97819108"/>
    <m/>
    <m/>
    <m/>
    <m/>
    <m/>
    <m/>
    <m/>
    <s v=" "/>
    <m/>
    <m/>
    <m/>
    <m/>
    <m/>
    <m/>
    <m/>
    <m/>
    <m/>
    <m/>
    <m/>
    <m/>
    <m/>
    <m/>
    <m/>
    <m/>
    <m/>
    <m/>
    <m/>
    <m/>
  </r>
  <r>
    <s v="OPEX"/>
    <n v="660000032"/>
    <s v="PERIJINAN &amp; LISENSI"/>
    <s v="PERIJINAN"/>
    <s v="ERP : ODOO SUBSCRIPTION FOR 3 YEARS USAGE (AKMA CHARGE : MGM FEE)"/>
    <m/>
    <x v="4"/>
    <x v="21"/>
    <n v="1"/>
    <s v="Year"/>
    <n v="47275881"/>
    <n v="47275881"/>
    <m/>
    <m/>
    <m/>
    <m/>
    <m/>
    <m/>
    <m/>
    <s v=" "/>
    <m/>
    <m/>
    <m/>
    <m/>
    <m/>
    <m/>
    <m/>
    <m/>
    <m/>
    <m/>
    <m/>
    <m/>
    <m/>
    <m/>
    <m/>
    <m/>
    <m/>
    <m/>
    <m/>
    <m/>
  </r>
  <r>
    <s v="OPEX"/>
    <n v="660000032"/>
    <s v="PERIJINAN &amp; LISENSI"/>
    <s v="PERIJINAN"/>
    <s v="ERP : ODOO ERP SYSTEM (AKMA CHARGE : MGM FEE)"/>
    <m/>
    <x v="4"/>
    <x v="21"/>
    <n v="1"/>
    <s v="Year"/>
    <n v="206469841"/>
    <n v="206469841"/>
    <m/>
    <m/>
    <m/>
    <m/>
    <m/>
    <m/>
    <m/>
    <s v=" "/>
    <m/>
    <m/>
    <m/>
    <m/>
    <m/>
    <m/>
    <m/>
    <m/>
    <m/>
    <m/>
    <m/>
    <m/>
    <m/>
    <m/>
    <m/>
    <m/>
    <m/>
    <m/>
    <m/>
    <m/>
  </r>
  <r>
    <s v="OPEX"/>
    <n v="660000032"/>
    <s v="PERIJINAN &amp; LISENSI"/>
    <s v="PERIJINAN"/>
    <s v="LICENSES SOPHOS + SUPPORT"/>
    <d v="2025-11-01T00:00:00"/>
    <x v="4"/>
    <x v="21"/>
    <n v="1"/>
    <s v="Year"/>
    <n v="80000000"/>
    <n v="80000000"/>
    <m/>
    <m/>
    <m/>
    <m/>
    <m/>
    <m/>
    <m/>
    <s v="WPR/TAR/2507/0320"/>
    <s v="Renewal Sophos TA 2025/2026"/>
    <s v="INF"/>
    <s v="Albin"/>
    <m/>
    <s v="v"/>
    <s v="v"/>
    <d v="2025-07-20T00:00:00"/>
    <m/>
    <s v="PROGRESS"/>
    <m/>
    <m/>
    <m/>
    <s v="INTEGRASI SOLUSI PRIMA, PT"/>
    <m/>
    <m/>
    <m/>
    <m/>
    <m/>
    <m/>
    <m/>
  </r>
  <r>
    <s v="OPEX"/>
    <n v="660000032"/>
    <s v="PERIJINAN &amp; LISENSI"/>
    <s v="PERIJINAN"/>
    <s v="MPP 2025 (HR EST) : LICENSE ANTIVIRUS + SUPPORT"/>
    <m/>
    <x v="4"/>
    <x v="21"/>
    <n v="12"/>
    <s v="Month"/>
    <n v="426000"/>
    <n v="5112000"/>
    <m/>
    <m/>
    <m/>
    <m/>
    <m/>
    <m/>
    <m/>
    <s v=" "/>
    <m/>
    <m/>
    <m/>
    <m/>
    <m/>
    <m/>
    <m/>
    <m/>
    <m/>
    <m/>
    <m/>
    <m/>
    <m/>
    <m/>
    <m/>
    <m/>
    <m/>
    <m/>
    <m/>
    <m/>
  </r>
  <r>
    <s v="OPEX"/>
    <n v="660000032"/>
    <s v="PERIJINAN &amp; LISENSI"/>
    <s v="PERIJINAN"/>
    <s v="MPP 2025 (HR EST) : LICENSE MANAGE ENGINE"/>
    <m/>
    <x v="4"/>
    <x v="21"/>
    <n v="12"/>
    <s v="Month"/>
    <n v="7813"/>
    <n v="93750"/>
    <m/>
    <m/>
    <m/>
    <m/>
    <m/>
    <m/>
    <m/>
    <s v=" "/>
    <m/>
    <m/>
    <m/>
    <m/>
    <m/>
    <m/>
    <m/>
    <m/>
    <m/>
    <m/>
    <m/>
    <m/>
    <m/>
    <m/>
    <m/>
    <m/>
    <m/>
    <m/>
    <m/>
    <m/>
  </r>
  <r>
    <s v="OPEX"/>
    <n v="660000032"/>
    <s v="PERIJINAN &amp; LISENSI"/>
    <s v="PERIJINAN"/>
    <s v="MPP 2025 (HR EST) : LICENSE O365 EMAIL &amp; TEAMS"/>
    <d v="2026-05-19T00:00:00"/>
    <x v="4"/>
    <x v="21"/>
    <n v="12"/>
    <s v="Month"/>
    <n v="186270"/>
    <n v="2235240"/>
    <m/>
    <m/>
    <m/>
    <m/>
    <m/>
    <m/>
    <m/>
    <s v="WPR/TAR/2502/0067"/>
    <s v="Renewal 365 TARES"/>
    <s v="APP"/>
    <s v="Wilson"/>
    <s v="Rima"/>
    <s v="v"/>
    <s v="t"/>
    <d v="2025-02-12T00:00:00"/>
    <d v="2025-02-17T00:00:00"/>
    <s v="CLOSED"/>
    <m/>
    <d v="2025-05-08T00:00:00"/>
    <s v="PKO/TAR/2505/0021"/>
    <s v="SOF-002                                                          "/>
    <m/>
    <m/>
    <m/>
    <m/>
    <m/>
    <m/>
    <m/>
  </r>
  <r>
    <s v="OPEX"/>
    <n v="660000032"/>
    <s v="PERIJINAN &amp; LISENSI"/>
    <s v="PERIJINAN"/>
    <s v="LICENSE EMAIL EXCHANGE ASG-SUNFISH 2025 MAINTENANCE"/>
    <m/>
    <x v="1"/>
    <x v="1"/>
    <n v="8"/>
    <s v="Unit"/>
    <n v="700000"/>
    <n v="5600000"/>
    <n v="904972"/>
    <n v="4695028"/>
    <n v="0"/>
    <n v="4695028"/>
    <m/>
    <m/>
    <m/>
    <s v="ADV/ASR/0425/016"/>
    <s v="HR First Maintenance Sunfish 2025"/>
    <s v="APP"/>
    <s v="Ariya"/>
    <s v="Vera"/>
    <s v="-"/>
    <s v="-"/>
    <d v="2025-04-29T00:00:00"/>
    <m/>
    <s v="Final Approved"/>
    <m/>
    <m/>
    <m/>
    <s v="INDODEV NIAGA INTERNET, PT"/>
    <s v="-"/>
    <s v="-"/>
    <m/>
    <s v="-"/>
    <m/>
    <s v="-"/>
    <s v="PAID"/>
  </r>
  <r>
    <s v="OPEX"/>
    <n v="660000032"/>
    <s v="PERIJINAN &amp; LISENSI"/>
    <s v="PERIJINAN"/>
    <s v="LICENSE EMAIL EXCHANGE ASG-SUNFISH 2025 PURCHASE"/>
    <m/>
    <x v="1"/>
    <x v="1"/>
    <n v="8"/>
    <s v="Unit"/>
    <n v="3300000"/>
    <n v="26400000"/>
    <n v="316510"/>
    <n v="26083490"/>
    <n v="0"/>
    <n v="26083490"/>
    <m/>
    <m/>
    <m/>
    <s v="ADV/ASR/0625/010"/>
    <s v="Additional User Sunfish Juni 25"/>
    <s v="APP"/>
    <s v="Ariya"/>
    <s v="Vera"/>
    <s v="-"/>
    <s v="-"/>
    <d v="2025-06-16T00:00:00"/>
    <m/>
    <s v="Final Approved"/>
    <m/>
    <m/>
    <m/>
    <s v="INDODEV NIAGA INTERNET, PT"/>
    <s v="-"/>
    <s v="-"/>
    <m/>
    <s v="-"/>
    <m/>
    <s v="-"/>
    <s v="PROGRESS"/>
  </r>
  <r>
    <m/>
    <m/>
    <m/>
    <m/>
    <m/>
    <m/>
    <x v="2"/>
    <x v="22"/>
    <m/>
    <m/>
    <m/>
    <n v="11309782248.652548"/>
    <n v="489912408"/>
    <n v="3682823562"/>
    <m/>
    <n v="2006563273"/>
    <m/>
    <m/>
    <m/>
    <m/>
    <m/>
    <m/>
    <m/>
    <m/>
    <m/>
    <m/>
    <m/>
    <m/>
    <m/>
    <m/>
    <m/>
    <m/>
    <m/>
    <m/>
    <m/>
    <m/>
    <m/>
    <m/>
    <m/>
    <m/>
  </r>
  <r>
    <m/>
    <m/>
    <m/>
    <m/>
    <m/>
    <m/>
    <x v="2"/>
    <x v="22"/>
    <m/>
    <m/>
    <m/>
    <m/>
    <m/>
    <n v="0.32563169484883525"/>
    <m/>
    <m/>
    <m/>
    <m/>
    <m/>
    <m/>
    <m/>
    <m/>
    <m/>
    <m/>
    <m/>
    <m/>
    <m/>
    <m/>
    <m/>
    <m/>
    <m/>
    <m/>
    <m/>
    <m/>
    <m/>
    <m/>
    <m/>
    <m/>
    <m/>
    <m/>
  </r>
  <r>
    <m/>
    <m/>
    <m/>
    <m/>
    <m/>
    <m/>
    <x v="2"/>
    <x v="22"/>
    <m/>
    <m/>
    <m/>
    <m/>
    <m/>
    <m/>
    <m/>
    <m/>
    <m/>
    <m/>
    <m/>
    <m/>
    <m/>
    <m/>
    <m/>
    <m/>
    <m/>
    <m/>
    <m/>
    <m/>
    <m/>
    <m/>
    <m/>
    <m/>
    <m/>
    <m/>
    <m/>
    <m/>
    <m/>
    <m/>
    <m/>
    <m/>
  </r>
  <r>
    <m/>
    <m/>
    <m/>
    <m/>
    <m/>
    <m/>
    <x v="2"/>
    <x v="22"/>
    <m/>
    <m/>
    <m/>
    <m/>
    <m/>
    <m/>
    <m/>
    <m/>
    <m/>
    <m/>
    <m/>
    <m/>
    <m/>
    <m/>
    <m/>
    <m/>
    <m/>
    <m/>
    <m/>
    <m/>
    <m/>
    <m/>
    <m/>
    <m/>
    <m/>
    <m/>
    <m/>
    <m/>
    <m/>
    <m/>
    <m/>
    <m/>
  </r>
  <r>
    <m/>
    <m/>
    <m/>
    <m/>
    <m/>
    <m/>
    <x v="2"/>
    <x v="22"/>
    <m/>
    <m/>
    <m/>
    <m/>
    <m/>
    <m/>
    <m/>
    <m/>
    <m/>
    <m/>
    <m/>
    <m/>
    <m/>
    <m/>
    <m/>
    <m/>
    <m/>
    <m/>
    <m/>
    <m/>
    <m/>
    <m/>
    <m/>
    <m/>
    <m/>
    <m/>
    <m/>
    <m/>
    <m/>
    <m/>
    <m/>
    <m/>
  </r>
  <r>
    <m/>
    <m/>
    <m/>
    <m/>
    <m/>
    <m/>
    <x v="2"/>
    <x v="22"/>
    <m/>
    <m/>
    <m/>
    <m/>
    <m/>
    <m/>
    <m/>
    <m/>
    <m/>
    <m/>
    <m/>
    <m/>
    <m/>
    <m/>
    <m/>
    <m/>
    <m/>
    <m/>
    <m/>
    <m/>
    <m/>
    <m/>
    <m/>
    <m/>
    <m/>
    <m/>
    <m/>
    <m/>
    <m/>
    <m/>
    <m/>
    <m/>
  </r>
  <r>
    <m/>
    <m/>
    <m/>
    <m/>
    <m/>
    <m/>
    <x v="2"/>
    <x v="22"/>
    <m/>
    <m/>
    <m/>
    <m/>
    <m/>
    <m/>
    <m/>
    <m/>
    <m/>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
  <r>
    <x v="0"/>
    <n v="121010005"/>
    <s v="EQP 4Y"/>
    <s v="EQUIPMENT 4 YEARS"/>
    <s v="Laptop : i5"/>
    <x v="0"/>
    <x v="0"/>
    <n v="15"/>
    <s v="Unit"/>
    <x v="0"/>
    <x v="0"/>
    <n v="105000000"/>
    <n v="45000000"/>
  </r>
  <r>
    <x v="0"/>
    <n v="121010005"/>
    <s v="EQP 4Y"/>
    <s v="EQUIPMENT 4 YEARS"/>
    <s v="Laptop : i5 MPP 2025"/>
    <x v="0"/>
    <x v="0"/>
    <n v="2"/>
    <s v="Unit"/>
    <x v="0"/>
    <x v="1"/>
    <m/>
    <m/>
  </r>
  <r>
    <x v="0"/>
    <n v="121010005"/>
    <s v="EQP 4Y"/>
    <s v="EQUIPMENT 4 YEARS"/>
    <s v="Laptop : i7 , VGA"/>
    <x v="0"/>
    <x v="0"/>
    <n v="2"/>
    <s v="Unit"/>
    <x v="1"/>
    <x v="2"/>
    <n v="27810000"/>
    <n v="24790000"/>
  </r>
  <r>
    <x v="0"/>
    <n v="121010005"/>
    <s v="EQP 4Y"/>
    <s v="EQUIPMENT 4 YEARS"/>
    <s v="CORE SWITCH ARUBA"/>
    <x v="0"/>
    <x v="0"/>
    <n v="1"/>
    <s v="Unit"/>
    <x v="2"/>
    <x v="3"/>
    <m/>
    <m/>
  </r>
  <r>
    <x v="0"/>
    <n v="121010005"/>
    <s v="EQP 4Y"/>
    <s v="EQUIPMENT 4 YEARS"/>
    <s v="DISTRIBUTION SWITCH ARUBA"/>
    <x v="0"/>
    <x v="0"/>
    <n v="5"/>
    <s v="Unit"/>
    <x v="3"/>
    <x v="4"/>
    <m/>
    <m/>
  </r>
  <r>
    <x v="0"/>
    <n v="121010005"/>
    <s v="EQP 4Y"/>
    <s v="EQUIPMENT 4 YEARS"/>
    <s v="ACCESS POINT ARUBA"/>
    <x v="0"/>
    <x v="0"/>
    <n v="5"/>
    <s v="Unit"/>
    <x v="4"/>
    <x v="5"/>
    <m/>
    <m/>
  </r>
  <r>
    <x v="0"/>
    <n v="121010005"/>
    <s v="EQP 4Y"/>
    <s v="EQUIPMENT 4 YEARS"/>
    <s v="MOVING CMO TO TREASURY"/>
    <x v="0"/>
    <x v="0"/>
    <n v="1"/>
    <s v="Lot"/>
    <x v="5"/>
    <x v="0"/>
    <m/>
    <m/>
  </r>
  <r>
    <x v="0"/>
    <n v="121010005"/>
    <s v="EQP 4Y"/>
    <s v="EQUIPMENT 4 YEARS"/>
    <s v="CCTV &amp; AI CCTV"/>
    <x v="0"/>
    <x v="0"/>
    <n v="1"/>
    <s v="Lot"/>
    <x v="6"/>
    <x v="6"/>
    <m/>
    <m/>
  </r>
  <r>
    <x v="0"/>
    <n v="121010005"/>
    <s v="EQP 4Y"/>
    <s v="EQUIPMENT 4 YEARS"/>
    <s v="BATERAI UPS"/>
    <x v="0"/>
    <x v="0"/>
    <n v="1"/>
    <s v="Lot"/>
    <x v="3"/>
    <x v="7"/>
    <m/>
    <m/>
  </r>
  <r>
    <x v="0"/>
    <n v="121010005"/>
    <s v="EQP 4Y"/>
    <s v="EQUIPMENT 4 YEARS"/>
    <s v="Printer A3"/>
    <x v="0"/>
    <x v="0"/>
    <n v="1"/>
    <s v="Unit"/>
    <x v="7"/>
    <x v="8"/>
    <m/>
    <m/>
  </r>
  <r>
    <x v="0"/>
    <n v="121010005"/>
    <s v="EQP 4Y"/>
    <s v="EQUIPMENT 4 YEARS"/>
    <s v="Laptop : Macbook"/>
    <x v="0"/>
    <x v="0"/>
    <n v="3"/>
    <s v="Unit"/>
    <x v="8"/>
    <x v="9"/>
    <m/>
    <m/>
  </r>
  <r>
    <x v="0"/>
    <n v="121010005"/>
    <s v="EQP 4Y"/>
    <s v="EQUIPMENT 4 YEARS"/>
    <s v="Laptop : i5"/>
    <x v="1"/>
    <x v="1"/>
    <n v="34"/>
    <s v="Unit"/>
    <x v="0"/>
    <x v="10"/>
    <n v="268000000"/>
    <n v="72000000"/>
  </r>
  <r>
    <x v="0"/>
    <n v="121010005"/>
    <s v="EQP 4Y"/>
    <s v="EQUIPMENT 4 YEARS"/>
    <s v="Laptop : i5 MPP 2025"/>
    <x v="1"/>
    <x v="1"/>
    <n v="11"/>
    <s v="Unit"/>
    <x v="0"/>
    <x v="11"/>
    <m/>
    <m/>
  </r>
  <r>
    <x v="0"/>
    <n v="121010005"/>
    <s v="EQP 4Y"/>
    <s v="EQUIPMENT 4 YEARS"/>
    <s v="Laptop : i7"/>
    <x v="1"/>
    <x v="1"/>
    <n v="8"/>
    <s v="Unit"/>
    <x v="9"/>
    <x v="12"/>
    <n v="86500000"/>
    <n v="21500000"/>
  </r>
  <r>
    <x v="0"/>
    <n v="121010005"/>
    <s v="EQP 4Y"/>
    <s v="EQUIPMENT 4 YEARS"/>
    <s v="Laptop : i7 , VGA"/>
    <x v="1"/>
    <x v="1"/>
    <n v="1"/>
    <s v="Unit"/>
    <x v="1"/>
    <x v="13"/>
    <n v="1510000"/>
    <n v="24790000"/>
  </r>
  <r>
    <x v="0"/>
    <n v="121010005"/>
    <s v="EQP 4Y"/>
    <s v="EQUIPMENT 4 YEARS"/>
    <s v="DISTRIBUTION SWITCH ARUBA"/>
    <x v="1"/>
    <x v="1"/>
    <n v="1"/>
    <s v="Unit"/>
    <x v="3"/>
    <x v="7"/>
    <m/>
    <m/>
  </r>
  <r>
    <x v="0"/>
    <n v="121010005"/>
    <s v="EQP 4Y"/>
    <s v="EQUIPMENT 4 YEARS"/>
    <s v="ACCESS POINT ARUBA"/>
    <x v="1"/>
    <x v="1"/>
    <n v="7"/>
    <s v="Unit"/>
    <x v="4"/>
    <x v="14"/>
    <m/>
    <m/>
  </r>
  <r>
    <x v="0"/>
    <n v="121010005"/>
    <s v="EQP 4Y"/>
    <s v="EQUIPMENT 4 YEARS"/>
    <s v="INNOVATION - MOBILE DEVICE"/>
    <x v="1"/>
    <x v="1"/>
    <n v="2"/>
    <s v="Unit"/>
    <x v="10"/>
    <x v="15"/>
    <m/>
    <m/>
  </r>
  <r>
    <x v="0"/>
    <n v="121010005"/>
    <s v="EQP 4Y"/>
    <s v="EQUIPMENT 4 YEARS"/>
    <s v="INNOVATION : SCAN SNAP"/>
    <x v="1"/>
    <x v="1"/>
    <n v="4"/>
    <s v="Unit"/>
    <x v="11"/>
    <x v="1"/>
    <m/>
    <m/>
  </r>
  <r>
    <x v="0"/>
    <n v="121010005"/>
    <s v="EQP 4Y"/>
    <s v="EQUIPMENT 4 YEARS"/>
    <s v="Laptop : i7, VGA  MPP 2025 MULTIMEDIA"/>
    <x v="1"/>
    <x v="1"/>
    <n v="2"/>
    <s v="Unit"/>
    <x v="1"/>
    <x v="2"/>
    <m/>
    <m/>
  </r>
  <r>
    <x v="0"/>
    <n v="121010005"/>
    <s v="EQP 4Y"/>
    <s v="EQUIPMENT 4 YEARS"/>
    <s v="ASRI LIVING : BARCODE SCANNER"/>
    <x v="1"/>
    <x v="1"/>
    <n v="1"/>
    <s v="Year"/>
    <x v="12"/>
    <x v="16"/>
    <m/>
    <m/>
  </r>
  <r>
    <x v="0"/>
    <n v="121010005"/>
    <s v="EQP 4Y"/>
    <s v="EQUIPMENT 4 YEARS"/>
    <s v="BATERAI UPS"/>
    <x v="1"/>
    <x v="1"/>
    <n v="1"/>
    <s v="Lot"/>
    <x v="3"/>
    <x v="7"/>
    <m/>
    <m/>
  </r>
  <r>
    <x v="0"/>
    <n v="121010005"/>
    <s v="EQP 4Y"/>
    <s v="EQUIPMENT 4 YEARS"/>
    <s v="MIGRATION : SERVER ON PREMISE - MICROSOFT GP"/>
    <x v="1"/>
    <x v="1"/>
    <n v="1"/>
    <s v="Lot"/>
    <x v="13"/>
    <x v="17"/>
    <m/>
    <m/>
  </r>
  <r>
    <x v="0"/>
    <n v="121010005"/>
    <s v="EQP 4Y"/>
    <s v="EQUIPMENT 4 YEARS"/>
    <s v="MIGRATION : FEE"/>
    <x v="1"/>
    <x v="1"/>
    <n v="1"/>
    <s v="Lot"/>
    <x v="14"/>
    <x v="18"/>
    <m/>
    <m/>
  </r>
  <r>
    <x v="0"/>
    <n v="121010005"/>
    <s v="EQP 4Y"/>
    <s v="EQUIPMENT 4 YEARS"/>
    <s v="Printer A3"/>
    <x v="1"/>
    <x v="1"/>
    <n v="2"/>
    <s v="Unit"/>
    <x v="7"/>
    <x v="19"/>
    <m/>
    <m/>
  </r>
  <r>
    <x v="0"/>
    <n v="121010005"/>
    <s v="EQP 4Y"/>
    <s v="EQUIPMENT 4 YEARS"/>
    <s v="Mobile : Iphone"/>
    <x v="1"/>
    <x v="1"/>
    <n v="4"/>
    <s v="Unit"/>
    <x v="15"/>
    <x v="20"/>
    <m/>
    <m/>
  </r>
  <r>
    <x v="0"/>
    <n v="121010005"/>
    <s v="EQP 4Y"/>
    <s v="EQUIPMENT 4 YEARS"/>
    <s v="Laptop : Macbook"/>
    <x v="1"/>
    <x v="1"/>
    <n v="3"/>
    <s v="Unit"/>
    <x v="8"/>
    <x v="9"/>
    <m/>
    <m/>
  </r>
  <r>
    <x v="0"/>
    <n v="121010005"/>
    <s v="EQP 4Y"/>
    <s v="EQUIPMENT 4 YEARS"/>
    <s v="Laptop : i5 MPP 2025"/>
    <x v="0"/>
    <x v="2"/>
    <n v="8"/>
    <s v="Unit"/>
    <x v="0"/>
    <x v="21"/>
    <m/>
    <m/>
  </r>
  <r>
    <x v="0"/>
    <n v="121010005"/>
    <s v="EQP 4Y"/>
    <s v="EQUIPMENT 4 YEARS"/>
    <s v="Laptop : i5 MPP 2025"/>
    <x v="0"/>
    <x v="2"/>
    <n v="4"/>
    <s v="Unit"/>
    <x v="0"/>
    <x v="15"/>
    <m/>
    <m/>
  </r>
  <r>
    <x v="0"/>
    <n v="121010005"/>
    <s v="EQP 4Y"/>
    <s v="EQUIPMENT 4 YEARS"/>
    <s v="SECURITY NETWORK SYSTEM"/>
    <x v="0"/>
    <x v="2"/>
    <n v="1"/>
    <s v="Lot"/>
    <x v="14"/>
    <x v="18"/>
    <m/>
    <m/>
  </r>
  <r>
    <x v="0"/>
    <n v="121010005"/>
    <s v="EQP 4Y"/>
    <s v="EQUIPMENT 4 YEARS"/>
    <s v="Laptop : i7, VGA  MPP 2025 MULTIMEDIA"/>
    <x v="0"/>
    <x v="2"/>
    <n v="3"/>
    <s v="Unit"/>
    <x v="1"/>
    <x v="22"/>
    <m/>
    <m/>
  </r>
  <r>
    <x v="0"/>
    <n v="121010005"/>
    <s v="EQP 4Y"/>
    <s v="EQUIPMENT 4 YEARS"/>
    <s v="Laptop : i5 (PC/Laptop/TAB)"/>
    <x v="2"/>
    <x v="3"/>
    <n v="21"/>
    <s v="Unit"/>
    <x v="0"/>
    <x v="23"/>
    <m/>
    <m/>
  </r>
  <r>
    <x v="0"/>
    <n v="121010005"/>
    <s v="EQP 4Y"/>
    <s v="EQUIPMENT 4 YEARS"/>
    <s v="Laptop : i5 (PC/Laptop/TAB)"/>
    <x v="2"/>
    <x v="4"/>
    <n v="29"/>
    <s v="Unit"/>
    <x v="0"/>
    <x v="24"/>
    <m/>
    <m/>
  </r>
  <r>
    <x v="0"/>
    <n v="121010005"/>
    <s v="EQP 4Y"/>
    <s v="EQUIPMENT 4 YEARS"/>
    <s v="Laptop : i5 (PC/Laptop/TAB)"/>
    <x v="2"/>
    <x v="5"/>
    <n v="20"/>
    <s v="Unit"/>
    <x v="0"/>
    <x v="25"/>
    <m/>
    <m/>
  </r>
  <r>
    <x v="0"/>
    <n v="121010005"/>
    <s v="EQP 4Y"/>
    <s v="EQUIPMENT 4 YEARS"/>
    <s v="CCTV &amp; AI CCTV"/>
    <x v="2"/>
    <x v="3"/>
    <n v="1"/>
    <s v="Unit"/>
    <x v="16"/>
    <x v="26"/>
    <m/>
    <m/>
  </r>
  <r>
    <x v="0"/>
    <n v="121010005"/>
    <s v="EQP 4Y"/>
    <s v="EQUIPMENT 4 YEARS"/>
    <s v="SOPHOS CAPEX XGS4500"/>
    <x v="2"/>
    <x v="4"/>
    <n v="1"/>
    <s v="Unit"/>
    <x v="17"/>
    <x v="27"/>
    <m/>
    <m/>
  </r>
  <r>
    <x v="0"/>
    <n v="121010005"/>
    <s v="EQP 4Y"/>
    <s v="EQUIPMENT 4 YEARS"/>
    <s v="Laptop : i5"/>
    <x v="2"/>
    <x v="6"/>
    <n v="20"/>
    <s v="Unit"/>
    <x v="0"/>
    <x v="25"/>
    <m/>
    <m/>
  </r>
  <r>
    <x v="0"/>
    <n v="121010005"/>
    <s v="EQP 4Y"/>
    <s v="EQUIPMENT 4 YEARS"/>
    <s v="CCTV"/>
    <x v="2"/>
    <x v="4"/>
    <n v="1"/>
    <s v="Unit"/>
    <x v="16"/>
    <x v="26"/>
    <m/>
    <m/>
  </r>
  <r>
    <x v="0"/>
    <n v="121010005"/>
    <s v="EQP 4Y"/>
    <s v="EQUIPMENT 4 YEARS"/>
    <s v="CORE SWITCH ARUBA"/>
    <x v="2"/>
    <x v="4"/>
    <n v="1"/>
    <s v="Unit"/>
    <x v="18"/>
    <x v="28"/>
    <m/>
    <m/>
  </r>
  <r>
    <x v="0"/>
    <n v="121010005"/>
    <s v="EQP 4Y"/>
    <s v="EQUIPMENT 4 YEARS"/>
    <s v="ACESSS POINT ARUBA"/>
    <x v="2"/>
    <x v="4"/>
    <n v="5"/>
    <s v="Unit"/>
    <x v="10"/>
    <x v="28"/>
    <m/>
    <m/>
  </r>
  <r>
    <x v="0"/>
    <n v="121010005"/>
    <s v="EQP 4Y"/>
    <s v="EQUIPMENT 4 YEARS"/>
    <s v="SECURITY EMAIL GATEWAY"/>
    <x v="2"/>
    <x v="4"/>
    <n v="1"/>
    <s v="Unit"/>
    <x v="19"/>
    <x v="29"/>
    <m/>
    <m/>
  </r>
  <r>
    <x v="0"/>
    <n v="121010005"/>
    <s v="EQP 4Y"/>
    <s v="EQUIPMENT 4 YEARS"/>
    <s v="Laptop : i7, VGA  MPP 2025 MULTIMEDIA"/>
    <x v="2"/>
    <x v="3"/>
    <n v="1"/>
    <s v="Unit"/>
    <x v="20"/>
    <x v="30"/>
    <m/>
    <m/>
  </r>
  <r>
    <x v="0"/>
    <n v="121010005"/>
    <s v="EQP 4Y"/>
    <s v="EQUIPMENT 4 YEARS"/>
    <s v="CCTV"/>
    <x v="2"/>
    <x v="7"/>
    <n v="1"/>
    <s v="Lot"/>
    <x v="21"/>
    <x v="31"/>
    <m/>
    <m/>
  </r>
  <r>
    <x v="0"/>
    <n v="121010005"/>
    <s v="EQP 4Y"/>
    <s v="EQUIPMENT 4 YEARS"/>
    <s v="Laptop : i5 MPP 2025"/>
    <x v="2"/>
    <x v="7"/>
    <n v="5"/>
    <s v="Unit"/>
    <x v="0"/>
    <x v="7"/>
    <m/>
    <m/>
  </r>
  <r>
    <x v="0"/>
    <n v="121010005"/>
    <s v="EQP 4Y"/>
    <s v="EQUIPMENT 4 YEARS"/>
    <s v="BATERAI UPS"/>
    <x v="3"/>
    <x v="8"/>
    <n v="1"/>
    <s v="Lot"/>
    <x v="5"/>
    <x v="0"/>
    <m/>
    <m/>
  </r>
  <r>
    <x v="0"/>
    <n v="121010005"/>
    <s v="EQP 4Y"/>
    <s v="EQUIPMENT 4 YEARS"/>
    <s v="CCTV"/>
    <x v="3"/>
    <x v="8"/>
    <n v="1"/>
    <s v="Lot"/>
    <x v="0"/>
    <x v="32"/>
    <m/>
    <m/>
  </r>
  <r>
    <x v="0"/>
    <n v="121010005"/>
    <s v="EQP 4Y"/>
    <s v="EQUIPMENT 4 YEARS"/>
    <s v="MINI PC INTEL NUC 7 CORE I5"/>
    <x v="3"/>
    <x v="8"/>
    <n v="2"/>
    <s v="Unit"/>
    <x v="22"/>
    <x v="30"/>
    <m/>
    <m/>
  </r>
  <r>
    <x v="0"/>
    <n v="121010005"/>
    <s v="EQP 4Y"/>
    <s v="EQUIPMENT 4 YEARS"/>
    <s v="MONITOR SIGNAGE 49 INCH"/>
    <x v="3"/>
    <x v="8"/>
    <n v="1"/>
    <s v="Unit"/>
    <x v="10"/>
    <x v="1"/>
    <m/>
    <m/>
  </r>
  <r>
    <x v="0"/>
    <n v="121010005"/>
    <s v="EQP 4Y"/>
    <s v="EQUIPMENT 4 YEARS"/>
    <s v="MONITOR SIGNAGE 55 INCH"/>
    <x v="3"/>
    <x v="8"/>
    <n v="1"/>
    <s v="Unit"/>
    <x v="23"/>
    <x v="33"/>
    <m/>
    <m/>
  </r>
  <r>
    <x v="0"/>
    <n v="121010005"/>
    <s v="EQP 4Y"/>
    <s v="EQUIPMENT 4 YEARS"/>
    <s v="PC FOR OFFICE"/>
    <x v="3"/>
    <x v="8"/>
    <n v="2"/>
    <s v="Unit"/>
    <x v="22"/>
    <x v="30"/>
    <m/>
    <m/>
  </r>
  <r>
    <x v="0"/>
    <n v="121010005"/>
    <s v="EQP 4Y"/>
    <s v="EQUIPMENT 4 YEARS"/>
    <s v="POS WEARNESS FULL SET"/>
    <x v="3"/>
    <x v="8"/>
    <n v="1"/>
    <s v="Unit"/>
    <x v="24"/>
    <x v="34"/>
    <m/>
    <m/>
  </r>
  <r>
    <x v="0"/>
    <n v="121010005"/>
    <s v="EQP 4Y"/>
    <s v="EQUIPMENT 4 YEARS"/>
    <s v="BATERAI UPS"/>
    <x v="3"/>
    <x v="9"/>
    <n v="1"/>
    <s v="Lot"/>
    <x v="5"/>
    <x v="0"/>
    <m/>
    <m/>
  </r>
  <r>
    <x v="0"/>
    <n v="121010005"/>
    <s v="EQP 4Y"/>
    <s v="EQUIPMENT 4 YEARS"/>
    <s v="MONITOR SIGNAGE 55 INCH"/>
    <x v="3"/>
    <x v="9"/>
    <n v="2"/>
    <s v="Unit"/>
    <x v="23"/>
    <x v="35"/>
    <m/>
    <m/>
  </r>
  <r>
    <x v="0"/>
    <n v="121010005"/>
    <s v="EQP 4Y"/>
    <s v="EQUIPMENT 4 YEARS"/>
    <s v="PC FOR OFFICE"/>
    <x v="3"/>
    <x v="9"/>
    <n v="2"/>
    <s v="Unit"/>
    <x v="22"/>
    <x v="30"/>
    <m/>
    <m/>
  </r>
  <r>
    <x v="0"/>
    <n v="121010005"/>
    <s v="EQP 4Y"/>
    <s v="EQUIPMENT 4 YEARS"/>
    <s v="POS WEARNESS FULL SET"/>
    <x v="3"/>
    <x v="9"/>
    <n v="2"/>
    <s v="Unit"/>
    <x v="24"/>
    <x v="7"/>
    <m/>
    <m/>
  </r>
  <r>
    <x v="0"/>
    <n v="121010005"/>
    <s v="EQP 4Y"/>
    <s v="EQUIPMENT 4 YEARS"/>
    <s v="BATERAI UPS"/>
    <x v="3"/>
    <x v="10"/>
    <n v="1"/>
    <s v="Lot"/>
    <x v="5"/>
    <x v="0"/>
    <m/>
    <m/>
  </r>
  <r>
    <x v="0"/>
    <n v="121010005"/>
    <s v="EQP 4Y"/>
    <s v="EQUIPMENT 4 YEARS"/>
    <s v="CCTV"/>
    <x v="3"/>
    <x v="10"/>
    <n v="1"/>
    <s v="Lot"/>
    <x v="10"/>
    <x v="1"/>
    <m/>
    <m/>
  </r>
  <r>
    <x v="0"/>
    <n v="121010005"/>
    <s v="EQP 4Y"/>
    <s v="EQUIPMENT 4 YEARS"/>
    <s v="MINI PC INTEL NUC 7 CORE I5"/>
    <x v="3"/>
    <x v="10"/>
    <n v="2"/>
    <s v="Unit"/>
    <x v="22"/>
    <x v="30"/>
    <m/>
    <m/>
  </r>
  <r>
    <x v="0"/>
    <n v="121010005"/>
    <s v="EQP 4Y"/>
    <s v="EQUIPMENT 4 YEARS"/>
    <s v="MONITOR SIGNAGE 43 INCH "/>
    <x v="3"/>
    <x v="10"/>
    <n v="1"/>
    <s v="Unit"/>
    <x v="22"/>
    <x v="36"/>
    <m/>
    <m/>
  </r>
  <r>
    <x v="0"/>
    <n v="121010005"/>
    <s v="EQP 4Y"/>
    <s v="EQUIPMENT 4 YEARS"/>
    <s v="MONITOR SIGNAGE 50 INCH"/>
    <x v="3"/>
    <x v="10"/>
    <n v="1"/>
    <s v="Unit"/>
    <x v="10"/>
    <x v="1"/>
    <m/>
    <m/>
  </r>
  <r>
    <x v="0"/>
    <n v="121010005"/>
    <s v="EQP 4Y"/>
    <s v="EQUIPMENT 4 YEARS"/>
    <s v="MONITOR SIGNAGE 55 INCH"/>
    <x v="3"/>
    <x v="10"/>
    <n v="1"/>
    <s v="Unit"/>
    <x v="23"/>
    <x v="33"/>
    <m/>
    <m/>
  </r>
  <r>
    <x v="0"/>
    <n v="121010005"/>
    <s v="EQP 4Y"/>
    <s v="EQUIPMENT 4 YEARS"/>
    <s v="VIDEOTRON"/>
    <x v="3"/>
    <x v="10"/>
    <n v="1"/>
    <s v="Lot"/>
    <x v="25"/>
    <x v="4"/>
    <m/>
    <m/>
  </r>
  <r>
    <x v="0"/>
    <n v="121010005"/>
    <s v="EQP 4Y"/>
    <s v="EQUIPMENT 4 YEARS"/>
    <s v="PC FOR OFFICE"/>
    <x v="3"/>
    <x v="10"/>
    <n v="1"/>
    <s v="Unit"/>
    <x v="22"/>
    <x v="36"/>
    <m/>
    <m/>
  </r>
  <r>
    <x v="0"/>
    <n v="121010005"/>
    <s v="EQP 4Y"/>
    <s v="EQUIPMENT 4 YEARS"/>
    <s v="POS WEARNESS FULL SET"/>
    <x v="3"/>
    <x v="10"/>
    <n v="2"/>
    <s v="Unit"/>
    <x v="24"/>
    <x v="7"/>
    <m/>
    <m/>
  </r>
  <r>
    <x v="0"/>
    <n v="121010005"/>
    <s v="EQP 4Y"/>
    <s v="EQUIPMENT 4 YEARS"/>
    <s v="BATERAI UPS"/>
    <x v="3"/>
    <x v="11"/>
    <n v="1"/>
    <s v="Lot"/>
    <x v="5"/>
    <x v="0"/>
    <m/>
    <m/>
  </r>
  <r>
    <x v="0"/>
    <n v="121010005"/>
    <s v="EQP 4Y"/>
    <s v="EQUIPMENT 4 YEARS"/>
    <s v="CCTV"/>
    <x v="3"/>
    <x v="11"/>
    <n v="1"/>
    <s v="Lot"/>
    <x v="26"/>
    <x v="37"/>
    <m/>
    <m/>
  </r>
  <r>
    <x v="0"/>
    <n v="121010005"/>
    <s v="EQP 4Y"/>
    <s v="EQUIPMENT 4 YEARS"/>
    <s v="MONITOR SIGNAGE 55 INCH"/>
    <x v="3"/>
    <x v="11"/>
    <n v="2"/>
    <s v="Unit"/>
    <x v="23"/>
    <x v="35"/>
    <m/>
    <m/>
  </r>
  <r>
    <x v="0"/>
    <n v="121010005"/>
    <s v="EQP 4Y"/>
    <s v="EQUIPMENT 4 YEARS"/>
    <s v="PC FOR OFFICE"/>
    <x v="3"/>
    <x v="11"/>
    <n v="1"/>
    <s v="Unit"/>
    <x v="22"/>
    <x v="36"/>
    <m/>
    <m/>
  </r>
  <r>
    <x v="0"/>
    <n v="121010005"/>
    <s v="EQP 4Y"/>
    <s v="EQUIPMENT 4 YEARS"/>
    <s v="POS WEARNESS FULL SET"/>
    <x v="3"/>
    <x v="11"/>
    <n v="2"/>
    <s v="Unit"/>
    <x v="24"/>
    <x v="7"/>
    <m/>
    <m/>
  </r>
  <r>
    <x v="0"/>
    <n v="121010005"/>
    <s v="EQP 4Y"/>
    <s v="EQUIPMENT 4 YEARS"/>
    <s v="DEVELOPMENT SOFTWARE APPS &amp; WEB FLIX CINEMA"/>
    <x v="3"/>
    <x v="12"/>
    <n v="1"/>
    <s v="Year"/>
    <x v="16"/>
    <x v="26"/>
    <m/>
    <m/>
  </r>
  <r>
    <x v="0"/>
    <n v="121010005"/>
    <s v="EQP 4Y"/>
    <s v="EQUIPMENT 4 YEARS"/>
    <s v="Laptop : i5 MPP 2025"/>
    <x v="3"/>
    <x v="12"/>
    <n v="2"/>
    <s v="Unit"/>
    <x v="0"/>
    <x v="1"/>
    <m/>
    <m/>
  </r>
  <r>
    <x v="0"/>
    <n v="121010005"/>
    <s v="EQP 4Y"/>
    <s v="EQUIPMENT 4 YEARS"/>
    <s v="Laptop : i5"/>
    <x v="0"/>
    <x v="13"/>
    <n v="14"/>
    <s v="Unit"/>
    <x v="0"/>
    <x v="38"/>
    <n v="86000000"/>
    <n v="54000000"/>
  </r>
  <r>
    <x v="0"/>
    <n v="121010005"/>
    <s v="EQP 4Y"/>
    <s v="EQUIPMENT 4 YEARS"/>
    <s v="BATERAI UPS"/>
    <x v="0"/>
    <x v="13"/>
    <n v="1"/>
    <s v="Lot"/>
    <x v="3"/>
    <x v="7"/>
    <n v="22472000"/>
    <n v="27528000"/>
  </r>
  <r>
    <x v="0"/>
    <n v="121010005"/>
    <s v="EQP 4Y"/>
    <s v="EQUIPMENT 4 YEARS"/>
    <s v="BATERAI UPS"/>
    <x v="0"/>
    <x v="13"/>
    <m/>
    <m/>
    <x v="27"/>
    <x v="39"/>
    <m/>
    <m/>
  </r>
  <r>
    <x v="0"/>
    <n v="121010005"/>
    <s v="EQP 4Y"/>
    <s v="EQUIPMENT 4 YEARS"/>
    <s v="CORE SWITCH ARUBA"/>
    <x v="0"/>
    <x v="13"/>
    <n v="1"/>
    <s v="Unit"/>
    <x v="2"/>
    <x v="3"/>
    <m/>
    <m/>
  </r>
  <r>
    <x v="0"/>
    <n v="121010005"/>
    <s v="EQP 4Y"/>
    <s v="EQUIPMENT 4 YEARS"/>
    <s v="DISTRIBUTION SWITCH ARUBA"/>
    <x v="0"/>
    <x v="13"/>
    <n v="3"/>
    <s v="Unit"/>
    <x v="3"/>
    <x v="0"/>
    <m/>
    <m/>
  </r>
  <r>
    <x v="0"/>
    <n v="121010005"/>
    <s v="EQP 4Y"/>
    <s v="EQUIPMENT 4 YEARS"/>
    <s v="ACCESS POINT ARUBA"/>
    <x v="0"/>
    <x v="13"/>
    <n v="6"/>
    <s v="Unit"/>
    <x v="4"/>
    <x v="40"/>
    <m/>
    <m/>
  </r>
  <r>
    <x v="0"/>
    <n v="121010005"/>
    <s v="EQP 4Y"/>
    <s v="EQUIPMENT 4 YEARS"/>
    <s v="CCTV"/>
    <x v="0"/>
    <x v="13"/>
    <n v="1"/>
    <s v="Lot"/>
    <x v="28"/>
    <x v="41"/>
    <m/>
    <m/>
  </r>
  <r>
    <x v="0"/>
    <n v="121010005"/>
    <s v="EQP 4Y"/>
    <s v="EQUIPMENT 4 YEARS"/>
    <s v="Laptop : i7 , VGA"/>
    <x v="0"/>
    <x v="13"/>
    <n v="2"/>
    <s v="Unit"/>
    <x v="1"/>
    <x v="2"/>
    <m/>
    <m/>
  </r>
  <r>
    <x v="0"/>
    <n v="121010005"/>
    <s v="EQP 4Y"/>
    <s v="EQUIPMENT 4 YEARS"/>
    <s v="Laptop : i5"/>
    <x v="0"/>
    <x v="14"/>
    <n v="19"/>
    <s v="Unit"/>
    <x v="0"/>
    <x v="42"/>
    <n v="145000000"/>
    <n v="45000000"/>
  </r>
  <r>
    <x v="0"/>
    <n v="121010005"/>
    <s v="EQP 4Y"/>
    <s v="EQUIPMENT 4 YEARS"/>
    <s v="Laptop : i5 MPP 2025"/>
    <x v="0"/>
    <x v="14"/>
    <n v="2"/>
    <s v="Unit"/>
    <x v="0"/>
    <x v="1"/>
    <m/>
    <m/>
  </r>
  <r>
    <x v="0"/>
    <n v="121010005"/>
    <s v="EQP 4Y"/>
    <s v="EQUIPMENT 4 YEARS"/>
    <s v="CORE SWITCH ARUBA"/>
    <x v="0"/>
    <x v="14"/>
    <n v="1"/>
    <s v="Unit"/>
    <x v="2"/>
    <x v="3"/>
    <m/>
    <m/>
  </r>
  <r>
    <x v="0"/>
    <n v="121010005"/>
    <s v="EQP 4Y"/>
    <s v="EQUIPMENT 4 YEARS"/>
    <s v="DISTRIBUTION SWITCH ARUBA"/>
    <x v="0"/>
    <x v="14"/>
    <n v="4"/>
    <s v="Unit"/>
    <x v="3"/>
    <x v="25"/>
    <m/>
    <m/>
  </r>
  <r>
    <x v="0"/>
    <n v="121010005"/>
    <s v="EQP 4Y"/>
    <s v="EQUIPMENT 4 YEARS"/>
    <s v="ACCESS POINT ARUBA"/>
    <x v="0"/>
    <x v="14"/>
    <n v="6"/>
    <s v="Unit"/>
    <x v="4"/>
    <x v="40"/>
    <m/>
    <m/>
  </r>
  <r>
    <x v="0"/>
    <n v="121010005"/>
    <s v="EQP 4Y"/>
    <s v="EQUIPMENT 4 YEARS"/>
    <s v="BATERAI UPS"/>
    <x v="0"/>
    <x v="14"/>
    <n v="1"/>
    <s v="Lot"/>
    <x v="3"/>
    <x v="7"/>
    <m/>
    <m/>
  </r>
  <r>
    <x v="0"/>
    <n v="121010005"/>
    <s v="EQP 4Y"/>
    <s v="EQUIPMENT 4 YEARS"/>
    <s v="CCTV"/>
    <x v="0"/>
    <x v="14"/>
    <n v="1"/>
    <s v="Lot"/>
    <x v="3"/>
    <x v="7"/>
    <m/>
    <m/>
  </r>
  <r>
    <x v="0"/>
    <n v="121010005"/>
    <s v="EQP 4Y"/>
    <s v="EQUIPMENT 4 YEARS"/>
    <s v="Printer ID Card"/>
    <x v="0"/>
    <x v="14"/>
    <n v="1"/>
    <s v="Unit"/>
    <x v="29"/>
    <x v="43"/>
    <m/>
    <m/>
  </r>
  <r>
    <x v="0"/>
    <n v="121010005"/>
    <s v="EQP 4Y"/>
    <s v="EQUIPMENT 4 YEARS"/>
    <s v="Printer Sticker"/>
    <x v="0"/>
    <x v="14"/>
    <n v="1"/>
    <s v="Unit"/>
    <x v="30"/>
    <x v="44"/>
    <m/>
    <m/>
  </r>
  <r>
    <x v="0"/>
    <n v="121010005"/>
    <s v="EQP 4Y"/>
    <s v="EQUIPMENT 4 YEARS"/>
    <s v="Laptop : i7, VGA  MPP 2025 MULTIMEDIA"/>
    <x v="0"/>
    <x v="14"/>
    <n v="1"/>
    <s v="Unit"/>
    <x v="1"/>
    <x v="13"/>
    <m/>
    <m/>
  </r>
  <r>
    <x v="0"/>
    <n v="121010005"/>
    <s v="EQP 4Y"/>
    <s v="EQUIPMENT 4 YEARS"/>
    <s v="Laptop : i5"/>
    <x v="0"/>
    <x v="15"/>
    <n v="19"/>
    <s v="Unit"/>
    <x v="0"/>
    <x v="42"/>
    <n v="145000000"/>
    <n v="45000000"/>
  </r>
  <r>
    <x v="0"/>
    <n v="121010005"/>
    <s v="EQP 4Y"/>
    <s v="EQUIPMENT 4 YEARS"/>
    <s v="Laptop : i5 MPP 2025"/>
    <x v="0"/>
    <x v="15"/>
    <n v="1"/>
    <s v="Unit"/>
    <x v="0"/>
    <x v="32"/>
    <m/>
    <m/>
  </r>
  <r>
    <x v="0"/>
    <n v="121010005"/>
    <s v="EQP 4Y"/>
    <s v="EQUIPMENT 4 YEARS"/>
    <s v="Laptop : i7"/>
    <x v="0"/>
    <x v="15"/>
    <n v="2"/>
    <s v="Unit"/>
    <x v="9"/>
    <x v="45"/>
    <n v="15050000"/>
    <n v="11950000"/>
  </r>
  <r>
    <x v="0"/>
    <n v="121010005"/>
    <s v="EQP 4Y"/>
    <s v="EQUIPMENT 4 YEARS"/>
    <s v="FIREWALL SOPHOS"/>
    <x v="0"/>
    <x v="15"/>
    <n v="1"/>
    <s v="Lot"/>
    <x v="31"/>
    <x v="46"/>
    <n v="28548200"/>
    <n v="321451800"/>
  </r>
  <r>
    <x v="0"/>
    <n v="121010005"/>
    <s v="EQP 4Y"/>
    <s v="EQUIPMENT 4 YEARS"/>
    <s v="DISTRIBUTION SWITCH ARUBA"/>
    <x v="0"/>
    <x v="15"/>
    <n v="11"/>
    <s v="Unit"/>
    <x v="3"/>
    <x v="47"/>
    <m/>
    <m/>
  </r>
  <r>
    <x v="0"/>
    <n v="121010005"/>
    <s v="EQP 4Y"/>
    <s v="EQUIPMENT 4 YEARS"/>
    <s v="ACCESS POINT ARUBA"/>
    <x v="0"/>
    <x v="15"/>
    <n v="9"/>
    <s v="Unit"/>
    <x v="4"/>
    <x v="48"/>
    <m/>
    <m/>
  </r>
  <r>
    <x v="0"/>
    <n v="121010005"/>
    <s v="EQP 4Y"/>
    <s v="EQUIPMENT 4 YEARS"/>
    <s v="BATERAI UPS"/>
    <x v="0"/>
    <x v="15"/>
    <n v="1"/>
    <s v="Lot"/>
    <x v="3"/>
    <x v="7"/>
    <m/>
    <m/>
  </r>
  <r>
    <x v="0"/>
    <n v="121010005"/>
    <s v="EQP 4Y"/>
    <s v="EQUIPMENT 4 YEARS"/>
    <s v="CCTV"/>
    <x v="0"/>
    <x v="15"/>
    <n v="1"/>
    <s v="Lot"/>
    <x v="32"/>
    <x v="49"/>
    <m/>
    <m/>
  </r>
  <r>
    <x v="0"/>
    <n v="121010005"/>
    <s v="EQP 4Y"/>
    <s v="EQUIPMENT 4 YEARS"/>
    <s v="BACKBONE INFRASTRUKTUR CCTV MALL"/>
    <x v="0"/>
    <x v="15"/>
    <n v="1"/>
    <s v="Lot"/>
    <x v="33"/>
    <x v="50"/>
    <m/>
    <m/>
  </r>
  <r>
    <x v="0"/>
    <n v="121010005"/>
    <s v="EQP 4Y"/>
    <s v="EQUIPMENT 4 YEARS"/>
    <s v="AC Ruangan SERVER MOI"/>
    <x v="0"/>
    <x v="15"/>
    <n v="2"/>
    <s v="Unit"/>
    <x v="34"/>
    <x v="51"/>
    <m/>
    <m/>
  </r>
  <r>
    <x v="0"/>
    <n v="121010005"/>
    <s v="EQP 4Y"/>
    <s v="EQUIPMENT 4 YEARS"/>
    <s v="Projector"/>
    <x v="0"/>
    <x v="15"/>
    <n v="1"/>
    <s v="Unit"/>
    <x v="35"/>
    <x v="52"/>
    <m/>
    <m/>
  </r>
  <r>
    <x v="0"/>
    <n v="121010005"/>
    <s v="EQP 4Y"/>
    <s v="EQUIPMENT 4 YEARS"/>
    <s v="Printer ID Card"/>
    <x v="0"/>
    <x v="15"/>
    <n v="1"/>
    <s v="Unit"/>
    <x v="29"/>
    <x v="43"/>
    <m/>
    <m/>
  </r>
  <r>
    <x v="0"/>
    <n v="121010005"/>
    <s v="EQP 4Y"/>
    <s v="EQUIPMENT 4 YEARS"/>
    <s v="Laptop : i7, VGA  MPP 2025 MULTIMEDIA"/>
    <x v="0"/>
    <x v="15"/>
    <n v="2"/>
    <s v="Unit"/>
    <x v="1"/>
    <x v="2"/>
    <m/>
    <m/>
  </r>
  <r>
    <x v="0"/>
    <n v="121010005"/>
    <s v="EQP 4Y"/>
    <s v="EQUIPMENT 4 YEARS"/>
    <s v="CCTV"/>
    <x v="2"/>
    <x v="16"/>
    <n v="1"/>
    <s v="Lot"/>
    <x v="36"/>
    <x v="53"/>
    <m/>
    <m/>
  </r>
  <r>
    <x v="0"/>
    <n v="121010005"/>
    <s v="EQP 4Y"/>
    <s v="EQUIPMENT 4 YEARS"/>
    <s v="Access Door"/>
    <x v="2"/>
    <x v="16"/>
    <n v="1"/>
    <s v="Lot"/>
    <x v="3"/>
    <x v="7"/>
    <m/>
    <m/>
  </r>
  <r>
    <x v="0"/>
    <n v="121010005"/>
    <s v="EQP 4Y"/>
    <s v="EQUIPMENT 4 YEARS"/>
    <s v="Laptop : i5 MPP 2025"/>
    <x v="0"/>
    <x v="17"/>
    <n v="4"/>
    <s v="Unit"/>
    <x v="0"/>
    <x v="15"/>
    <m/>
    <m/>
  </r>
  <r>
    <x v="0"/>
    <n v="121010005"/>
    <s v="EQP 4Y"/>
    <s v="EQUIPMENT 4 YEARS"/>
    <s v="Laptop : i5"/>
    <x v="0"/>
    <x v="17"/>
    <n v="20"/>
    <s v="Unit"/>
    <x v="0"/>
    <x v="25"/>
    <n v="155000000"/>
    <n v="45000000"/>
  </r>
  <r>
    <x v="0"/>
    <n v="121010005"/>
    <s v="EQP 4Y"/>
    <s v="EQUIPMENT 4 YEARS"/>
    <s v="CORE SWITCH ARUBA"/>
    <x v="0"/>
    <x v="17"/>
    <n v="1"/>
    <s v="Unit"/>
    <x v="2"/>
    <x v="3"/>
    <m/>
    <m/>
  </r>
  <r>
    <x v="0"/>
    <n v="121010005"/>
    <s v="EQP 4Y"/>
    <s v="EQUIPMENT 4 YEARS"/>
    <s v="DISTRIBUTION SWITCH ARUBA"/>
    <x v="0"/>
    <x v="17"/>
    <n v="6"/>
    <s v="Unit"/>
    <x v="3"/>
    <x v="54"/>
    <m/>
    <m/>
  </r>
  <r>
    <x v="0"/>
    <n v="121010005"/>
    <s v="EQP 4Y"/>
    <s v="EQUIPMENT 4 YEARS"/>
    <s v="ACCESS POINT ARUBA"/>
    <x v="0"/>
    <x v="17"/>
    <n v="6"/>
    <s v="Unit"/>
    <x v="4"/>
    <x v="40"/>
    <m/>
    <m/>
  </r>
  <r>
    <x v="0"/>
    <n v="121010005"/>
    <s v="EQP 4Y"/>
    <s v="EQUIPMENT 4 YEARS"/>
    <s v="CCTV &amp; AI CCTV"/>
    <x v="0"/>
    <x v="17"/>
    <n v="1"/>
    <s v="Lot"/>
    <x v="37"/>
    <x v="47"/>
    <m/>
    <m/>
  </r>
  <r>
    <x v="0"/>
    <n v="121010005"/>
    <s v="EQP 4Y"/>
    <s v="EQUIPMENT 4 YEARS"/>
    <s v="BATERAI UPS"/>
    <x v="0"/>
    <x v="17"/>
    <n v="1"/>
    <s v="Lot"/>
    <x v="5"/>
    <x v="0"/>
    <m/>
    <m/>
  </r>
  <r>
    <x v="0"/>
    <n v="121010005"/>
    <s v="EQP 4Y"/>
    <s v="EQUIPMENT 4 YEARS"/>
    <s v="Printer A3"/>
    <x v="0"/>
    <x v="17"/>
    <n v="2"/>
    <s v="Unit"/>
    <x v="7"/>
    <x v="19"/>
    <m/>
    <m/>
  </r>
  <r>
    <x v="0"/>
    <n v="121010005"/>
    <s v="EQP 4Y"/>
    <s v="EQUIPMENT 4 YEARS"/>
    <s v="Laptop : i5 (PC/Laptop/TAB)"/>
    <x v="2"/>
    <x v="18"/>
    <n v="12"/>
    <s v="Unit"/>
    <x v="0"/>
    <x v="55"/>
    <m/>
    <m/>
  </r>
  <r>
    <x v="0"/>
    <n v="121010005"/>
    <s v="EQP 4Y"/>
    <s v="EQUIPMENT 4 YEARS"/>
    <s v="CORE SWITCH ARUBA"/>
    <x v="2"/>
    <x v="18"/>
    <n v="1"/>
    <s v="Unit"/>
    <x v="18"/>
    <x v="28"/>
    <m/>
    <m/>
  </r>
  <r>
    <x v="0"/>
    <n v="121010005"/>
    <s v="EQP 4Y"/>
    <s v="EQUIPMENT 4 YEARS"/>
    <s v="DISTRIBUTION SWITCH ARUBA"/>
    <x v="2"/>
    <x v="18"/>
    <n v="4"/>
    <s v="Unit"/>
    <x v="3"/>
    <x v="25"/>
    <m/>
    <m/>
  </r>
  <r>
    <x v="0"/>
    <n v="121010005"/>
    <s v="EQP 4Y"/>
    <s v="EQUIPMENT 4 YEARS"/>
    <s v="ACCESS POINT ARUBA"/>
    <x v="2"/>
    <x v="18"/>
    <n v="7"/>
    <s v="Unit"/>
    <x v="10"/>
    <x v="38"/>
    <m/>
    <m/>
  </r>
  <r>
    <x v="0"/>
    <n v="121010005"/>
    <s v="EQP 4Y"/>
    <s v="EQUIPMENT 4 YEARS"/>
    <s v="Laptop : i5 MPP 2025 (PC/Laptop/TAB)"/>
    <x v="2"/>
    <x v="18"/>
    <n v="1"/>
    <s v="Unit"/>
    <x v="0"/>
    <x v="32"/>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
  <r>
    <x v="0"/>
    <n v="660000038"/>
    <s v="PENGIRIMAN, TELEKOMUNIKASI DAN INTERNET"/>
    <s v="INTERNET"/>
    <s v="INTERNET SERVICE PROVIDER"/>
    <d v="2025-09-30T00:00:00"/>
    <x v="0"/>
    <x v="0"/>
    <n v="12"/>
    <s v="Month"/>
    <n v="10000000"/>
    <n v="120000000"/>
    <n v="12000000"/>
    <n v="108000000"/>
  </r>
  <r>
    <x v="0"/>
    <n v="660000038"/>
    <s v="PENGIRIMAN, TELEKOMUNIKASI DAN INTERNET"/>
    <s v="INTERNET"/>
    <s v="INTERNET SERVICE PROVIDER"/>
    <d v="2025-09-30T00:00:00"/>
    <x v="0"/>
    <x v="0"/>
    <m/>
    <m/>
    <m/>
    <m/>
    <m/>
    <m/>
  </r>
  <r>
    <x v="0"/>
    <n v="660000038"/>
    <s v="PENGIRIMAN, TELEKOMUNIKASI DAN INTERNET"/>
    <s v="INTERNET"/>
    <s v="INTERNET SERVICE PROVIDER"/>
    <d v="2025-09-30T00:00:00"/>
    <x v="0"/>
    <x v="0"/>
    <m/>
    <m/>
    <m/>
    <m/>
    <m/>
    <m/>
  </r>
  <r>
    <x v="0"/>
    <n v="660000038"/>
    <s v="PENGIRIMAN, TELEKOMUNIKASI DAN INTERNET"/>
    <s v="INTERNET"/>
    <s v="INTERNET SERVICE PROVIDER"/>
    <d v="2025-09-30T00:00:00"/>
    <x v="0"/>
    <x v="0"/>
    <m/>
    <m/>
    <m/>
    <m/>
    <m/>
    <m/>
  </r>
  <r>
    <x v="0"/>
    <n v="660000038"/>
    <s v="PENGIRIMAN, TELEKOMUNIKASI DAN INTERNET"/>
    <s v="INTERNET"/>
    <s v="INTERNET SERVICE PROVIDER"/>
    <d v="2025-09-30T00:00:00"/>
    <x v="0"/>
    <x v="0"/>
    <m/>
    <m/>
    <m/>
    <m/>
    <m/>
    <m/>
  </r>
  <r>
    <x v="0"/>
    <n v="660000038"/>
    <s v="PENGIRIMAN, TELEKOMUNIKASI DAN INTERNET"/>
    <s v="INTERNET"/>
    <s v="INTERNET SERVICE PROVIDER"/>
    <d v="2025-09-30T00:00:00"/>
    <x v="0"/>
    <x v="0"/>
    <m/>
    <m/>
    <m/>
    <m/>
    <m/>
    <m/>
  </r>
  <r>
    <x v="1"/>
    <m/>
    <m/>
    <m/>
    <s v="INTERNET SERVICE PROVIDER"/>
    <d v="2025-09-30T00:00:00"/>
    <x v="0"/>
    <x v="0"/>
    <m/>
    <m/>
    <m/>
    <m/>
    <m/>
    <m/>
  </r>
  <r>
    <x v="0"/>
    <n v="660000019"/>
    <s v="PERBAIKAN DAN PEMELIHARAAN"/>
    <s v="SERVICE PERALATAN KANTOR"/>
    <s v="SPAREPART , SERVICE &amp; MAINTENANCE"/>
    <d v="2025-11-30T00:00:00"/>
    <x v="0"/>
    <x v="0"/>
    <n v="12"/>
    <s v="Month"/>
    <n v="1625000"/>
    <n v="19500000"/>
    <n v="16170000"/>
    <n v="3330000"/>
  </r>
  <r>
    <x v="0"/>
    <n v="660000032"/>
    <s v="PERIJINAN &amp; LISENSI"/>
    <s v="PERIJINAN"/>
    <s v="LICENSE ANTIVIRUS + SUPPORT"/>
    <d v="2025-12-20T00:00:00"/>
    <x v="0"/>
    <x v="0"/>
    <n v="1"/>
    <s v="Year"/>
    <n v="16340000"/>
    <n v="16340000"/>
    <m/>
    <m/>
  </r>
  <r>
    <x v="0"/>
    <n v="660000032"/>
    <s v="PERIJINAN &amp; LISENSI"/>
    <s v="PERIJINAN"/>
    <s v="LICENSE MICROSOFT 365 without EMS"/>
    <d v="2026-05-19T00:00:00"/>
    <x v="0"/>
    <x v="0"/>
    <n v="1"/>
    <s v="Year"/>
    <n v="23971200"/>
    <n v="26587200"/>
    <n v="6407088"/>
    <n v="20180112"/>
  </r>
  <r>
    <x v="0"/>
    <n v="660000032"/>
    <s v="PERIJINAN &amp; LISENSI"/>
    <s v="PERIJINAN"/>
    <s v="LICENSES SOPHOS + SUPPORT"/>
    <d v="2025-11-01T00:00:00"/>
    <x v="0"/>
    <x v="0"/>
    <n v="1"/>
    <s v="Year"/>
    <n v="80000000"/>
    <n v="80000000"/>
    <m/>
    <m/>
  </r>
  <r>
    <x v="0"/>
    <n v="660000032"/>
    <s v="PERIJINAN &amp; LISENSI"/>
    <s v="PERIJINAN"/>
    <s v="LICENSES APPLICATION"/>
    <m/>
    <x v="0"/>
    <x v="0"/>
    <n v="1"/>
    <s v="Year"/>
    <n v="35680000"/>
    <n v="35680000"/>
    <m/>
    <m/>
  </r>
  <r>
    <x v="0"/>
    <n v="660000032"/>
    <s v="PERIJINAN &amp; LISENSI"/>
    <s v="PERIJINAN"/>
    <s v="SUBSCRIBE WEB DOMAIN &amp; HOSTING MALLS"/>
    <d v="2025-10-21T00:00:00"/>
    <x v="0"/>
    <x v="0"/>
    <n v="1"/>
    <s v="Year"/>
    <n v="800000"/>
    <n v="800000"/>
    <m/>
    <m/>
  </r>
  <r>
    <x v="0"/>
    <n v="660000032"/>
    <s v="PERIJINAN &amp; LISENSI"/>
    <s v="PERIJINAN"/>
    <s v="ERP : AWS SUBSCRIPTION"/>
    <m/>
    <x v="0"/>
    <x v="0"/>
    <n v="12"/>
    <s v="Month"/>
    <n v="4436943"/>
    <n v="53243316"/>
    <m/>
    <m/>
  </r>
  <r>
    <x v="0"/>
    <n v="660000032"/>
    <s v="PERIJINAN &amp; LISENSI"/>
    <s v="PERIJINAN"/>
    <s v="ERP : ODOO SUBSCRIPTION FOR 3 YEARS USAGE (AKMA CHARGE : MGM FEE)"/>
    <m/>
    <x v="0"/>
    <x v="0"/>
    <n v="5"/>
    <s v="Month"/>
    <n v="2144370"/>
    <n v="10721850"/>
    <m/>
    <m/>
  </r>
  <r>
    <x v="0"/>
    <n v="660000032"/>
    <s v="PERIJINAN &amp; LISENSI"/>
    <s v="PERIJINAN"/>
    <s v="MPP 2025 (HR EST) : LICENSE ANTIVIRUS + SUPPORT"/>
    <m/>
    <x v="0"/>
    <x v="0"/>
    <n v="12"/>
    <s v="Month"/>
    <n v="760000"/>
    <n v="9120000"/>
    <m/>
    <m/>
  </r>
  <r>
    <x v="0"/>
    <n v="660000032"/>
    <s v="PERIJINAN &amp; LISENSI"/>
    <s v="PERIJINAN"/>
    <s v="MPP 2025 (HR EST) : LICENSE MANAGE ENGINE"/>
    <m/>
    <x v="0"/>
    <x v="0"/>
    <n v="12"/>
    <s v="Month"/>
    <n v="15625"/>
    <n v="187500"/>
    <m/>
    <m/>
  </r>
  <r>
    <x v="0"/>
    <n v="660000030"/>
    <s v="SEWA"/>
    <s v="SEWA PERALATAN"/>
    <s v="SEWA PERANGKAT PRINTER / FOTOCOPY"/>
    <d v="2025-12-19T00:00:00"/>
    <x v="0"/>
    <x v="0"/>
    <n v="12"/>
    <s v="Month"/>
    <n v="600000"/>
    <n v="7200000"/>
    <n v="0"/>
    <n v="7200000"/>
  </r>
  <r>
    <x v="0"/>
    <n v="660000030"/>
    <s v="SEWA"/>
    <s v="SEWA PERALATAN"/>
    <s v="SEWA PERANGKAT PRINTER / FOTOCOPY"/>
    <m/>
    <x v="0"/>
    <x v="0"/>
    <m/>
    <m/>
    <m/>
    <m/>
    <m/>
    <m/>
  </r>
  <r>
    <x v="0"/>
    <n v="660000030"/>
    <s v="SEWA"/>
    <s v="SEWA PERALATAN"/>
    <s v="SEWA PERANGKAT PRINTER / FOTOCOPY"/>
    <m/>
    <x v="0"/>
    <x v="0"/>
    <m/>
    <m/>
    <m/>
    <m/>
    <m/>
    <m/>
  </r>
  <r>
    <x v="0"/>
    <n v="660000030"/>
    <s v="SEWA"/>
    <s v="SEWA PERALATAN"/>
    <s v="SEWA PERANGKAT PRINTER / FOTOCOPY"/>
    <m/>
    <x v="0"/>
    <x v="0"/>
    <m/>
    <m/>
    <m/>
    <m/>
    <m/>
    <m/>
  </r>
  <r>
    <x v="1"/>
    <m/>
    <m/>
    <m/>
    <s v="SEWA PERANGKAT PRINTER / FOTOCOPY"/>
    <m/>
    <x v="0"/>
    <x v="0"/>
    <m/>
    <m/>
    <m/>
    <m/>
    <m/>
    <m/>
  </r>
  <r>
    <x v="1"/>
    <m/>
    <m/>
    <m/>
    <s v="SEWA PERANGKAT PRINTER / FOTOCOPY"/>
    <m/>
    <x v="0"/>
    <x v="0"/>
    <m/>
    <m/>
    <m/>
    <m/>
    <m/>
    <m/>
  </r>
  <r>
    <x v="0"/>
    <n v="660000030"/>
    <s v="SEWA"/>
    <s v="SEWA PERALATAN"/>
    <s v="SEWA PERANGKAT PRINTER / FOTOCOPY"/>
    <m/>
    <x v="0"/>
    <x v="0"/>
    <m/>
    <m/>
    <m/>
    <m/>
    <m/>
    <m/>
  </r>
  <r>
    <x v="0"/>
    <n v="660000028"/>
    <s v="DONASI DAN HIBURAN"/>
    <s v="ENTERTAINTMENT"/>
    <s v="ENTERTAINMENT"/>
    <m/>
    <x v="1"/>
    <x v="1"/>
    <n v="12"/>
    <s v="Month"/>
    <n v="1500000"/>
    <n v="18000000"/>
    <n v="12000000"/>
    <n v="6000000"/>
  </r>
  <r>
    <x v="0"/>
    <n v="660000006"/>
    <s v="PENGIRIMAN, TELEKOMUNIKASI DAN INTERNET"/>
    <s v="PULSA KARYAWAN"/>
    <s v="PULSA KARYAWAN GENERAL MANAGER @1"/>
    <s v="-"/>
    <x v="1"/>
    <x v="1"/>
    <n v="12"/>
    <s v="Month"/>
    <n v="700000"/>
    <n v="8400000"/>
    <n v="0"/>
    <n v="8400000"/>
  </r>
  <r>
    <x v="0"/>
    <n v="660000006"/>
    <s v="PENGIRIMAN, TELEKOMUNIKASI DAN INTERNET"/>
    <s v="PULSA KARYAWAN"/>
    <s v="PULSA KARYAWAN GENERAL MANAGER @1"/>
    <s v="-"/>
    <x v="1"/>
    <x v="1"/>
    <m/>
    <m/>
    <m/>
    <m/>
    <m/>
    <m/>
  </r>
  <r>
    <x v="0"/>
    <n v="660000006"/>
    <s v="PENGIRIMAN, TELEKOMUNIKASI DAN INTERNET"/>
    <s v="PULSA KARYAWAN"/>
    <s v="PULSA KARYAWAN GENERAL MANAGER @1"/>
    <s v="-"/>
    <x v="1"/>
    <x v="1"/>
    <m/>
    <m/>
    <m/>
    <m/>
    <m/>
    <m/>
  </r>
  <r>
    <x v="0"/>
    <n v="660000006"/>
    <s v="PENGIRIMAN, TELEKOMUNIKASI DAN INTERNET"/>
    <s v="PULSA KARYAWAN"/>
    <s v="PULSA KARYAWAN GENERAL MANAGER @1"/>
    <s v="-"/>
    <x v="1"/>
    <x v="1"/>
    <m/>
    <m/>
    <m/>
    <m/>
    <m/>
    <m/>
  </r>
  <r>
    <x v="0"/>
    <n v="660000006"/>
    <s v="PENGIRIMAN, TELEKOMUNIKASI DAN INTERNET"/>
    <s v="PULSA KARYAWAN"/>
    <s v="PULSA KARYAWAN GENERAL MANAGER @1"/>
    <s v="-"/>
    <x v="1"/>
    <x v="1"/>
    <m/>
    <m/>
    <m/>
    <m/>
    <m/>
    <m/>
  </r>
  <r>
    <x v="0"/>
    <n v="660000006"/>
    <s v="PENGIRIMAN, TELEKOMUNIKASI DAN INTERNET"/>
    <s v="PULSA KARYAWAN"/>
    <s v="PULSA KARYAWAN MANAGER @2 : JOHARI, VACANT"/>
    <s v="-"/>
    <x v="1"/>
    <x v="1"/>
    <n v="12"/>
    <s v="Month"/>
    <n v="700000"/>
    <n v="8400000"/>
    <n v="0"/>
    <n v="8400000"/>
  </r>
  <r>
    <x v="0"/>
    <n v="660000006"/>
    <s v="PENGIRIMAN, TELEKOMUNIKASI DAN INTERNET"/>
    <s v="PULSA KARYAWAN"/>
    <s v="PULSA KARYAWAN MANAGER @2 : JOHARI, VACANT"/>
    <s v="-"/>
    <x v="1"/>
    <x v="1"/>
    <m/>
    <m/>
    <m/>
    <m/>
    <m/>
    <m/>
  </r>
  <r>
    <x v="0"/>
    <n v="660000006"/>
    <s v="PENGIRIMAN, TELEKOMUNIKASI DAN INTERNET"/>
    <s v="PULSA KARYAWAN"/>
    <s v="PULSA KARYAWAN MANAGER @2 : JOHARI, VACANT"/>
    <s v="-"/>
    <x v="1"/>
    <x v="1"/>
    <m/>
    <m/>
    <m/>
    <m/>
    <m/>
    <m/>
  </r>
  <r>
    <x v="0"/>
    <n v="660000006"/>
    <s v="PENGIRIMAN, TELEKOMUNIKASI DAN INTERNET"/>
    <s v="PULSA KARYAWAN"/>
    <s v="PULSA KARYAWAN MANAGER @2 : JOHARI, VACANT"/>
    <s v="-"/>
    <x v="1"/>
    <x v="1"/>
    <m/>
    <m/>
    <m/>
    <m/>
    <m/>
    <m/>
  </r>
  <r>
    <x v="0"/>
    <n v="660000006"/>
    <s v="PENGIRIMAN, TELEKOMUNIKASI DAN INTERNET"/>
    <s v="PULSA KARYAWAN"/>
    <s v="PULSA KARYAWAN MANAGER @2 : JOHARI, VACANT"/>
    <s v="-"/>
    <x v="1"/>
    <x v="1"/>
    <m/>
    <m/>
    <m/>
    <m/>
    <m/>
    <m/>
  </r>
  <r>
    <x v="0"/>
    <n v="660000006"/>
    <s v="PENGIRIMAN, TELEKOMUNIKASI DAN INTERNET"/>
    <s v="PULSA KARYAWAN"/>
    <s v="PULSA KARYAWAN SENIOR MANAGER @1 : WUWANJIE"/>
    <s v="-"/>
    <x v="1"/>
    <x v="1"/>
    <n v="12"/>
    <s v="Month"/>
    <n v="500000"/>
    <n v="6000000"/>
    <n v="0"/>
    <n v="6000000"/>
  </r>
  <r>
    <x v="0"/>
    <n v="660000006"/>
    <s v="PENGIRIMAN, TELEKOMUNIKASI DAN INTERNET"/>
    <s v="PULSA KARYAWAN"/>
    <s v="PULSA KARYAWAN SENIOR MANAGER @1 : WUWANJIE"/>
    <s v="-"/>
    <x v="1"/>
    <x v="1"/>
    <m/>
    <m/>
    <m/>
    <m/>
    <m/>
    <m/>
  </r>
  <r>
    <x v="0"/>
    <n v="660000006"/>
    <s v="PENGIRIMAN, TELEKOMUNIKASI DAN INTERNET"/>
    <s v="PULSA KARYAWAN"/>
    <s v="PULSA KARYAWAN SENIOR MANAGER @1 : WUWANJIE"/>
    <s v="-"/>
    <x v="1"/>
    <x v="1"/>
    <m/>
    <m/>
    <m/>
    <m/>
    <m/>
    <m/>
  </r>
  <r>
    <x v="0"/>
    <n v="660000006"/>
    <s v="PENGIRIMAN, TELEKOMUNIKASI DAN INTERNET"/>
    <s v="PULSA KARYAWAN"/>
    <s v="PULSA KARYAWAN SENIOR MANAGER @1 : WUWANJIE"/>
    <s v="-"/>
    <x v="1"/>
    <x v="1"/>
    <m/>
    <m/>
    <m/>
    <m/>
    <m/>
    <m/>
  </r>
  <r>
    <x v="0"/>
    <n v="660000006"/>
    <s v="PENGIRIMAN, TELEKOMUNIKASI DAN INTERNET"/>
    <s v="PULSA KARYAWAN"/>
    <s v="PULSA KARYAWAN SENIOR MANAGER @1 : WUWANJIE"/>
    <s v="-"/>
    <x v="1"/>
    <x v="1"/>
    <m/>
    <m/>
    <m/>
    <m/>
    <m/>
    <m/>
  </r>
  <r>
    <x v="0"/>
    <n v="660000006"/>
    <s v="PENGIRIMAN, TELEKOMUNIKASI DAN INTERNET"/>
    <s v="PULSA KARYAWAN"/>
    <s v="PULSA KARYAWAN SPV @3"/>
    <s v="-"/>
    <x v="1"/>
    <x v="1"/>
    <n v="12"/>
    <s v="Month"/>
    <n v="600000"/>
    <n v="7200000"/>
    <n v="0"/>
    <n v="7200000"/>
  </r>
  <r>
    <x v="0"/>
    <n v="660000006"/>
    <s v="PENGIRIMAN, TELEKOMUNIKASI DAN INTERNET"/>
    <s v="PULSA KARYAWAN"/>
    <s v="PULSA KARYAWAN SPV @3"/>
    <s v="-"/>
    <x v="1"/>
    <x v="1"/>
    <m/>
    <m/>
    <m/>
    <m/>
    <m/>
    <m/>
  </r>
  <r>
    <x v="0"/>
    <n v="660000006"/>
    <s v="PENGIRIMAN, TELEKOMUNIKASI DAN INTERNET"/>
    <s v="PULSA KARYAWAN"/>
    <s v="PULSA KARYAWAN SPV @3"/>
    <s v="-"/>
    <x v="1"/>
    <x v="1"/>
    <m/>
    <m/>
    <m/>
    <m/>
    <m/>
    <m/>
  </r>
  <r>
    <x v="0"/>
    <n v="660000006"/>
    <s v="PENGIRIMAN, TELEKOMUNIKASI DAN INTERNET"/>
    <s v="PULSA KARYAWAN"/>
    <s v="PULSA KARYAWAN SPV @3"/>
    <s v="-"/>
    <x v="1"/>
    <x v="1"/>
    <m/>
    <m/>
    <m/>
    <m/>
    <m/>
    <m/>
  </r>
  <r>
    <x v="0"/>
    <n v="660000006"/>
    <s v="PENGIRIMAN, TELEKOMUNIKASI DAN INTERNET"/>
    <s v="PULSA KARYAWAN"/>
    <s v="PULSA KARYAWAN SPV @3"/>
    <s v="-"/>
    <x v="1"/>
    <x v="1"/>
    <m/>
    <m/>
    <m/>
    <m/>
    <m/>
    <m/>
  </r>
  <r>
    <x v="0"/>
    <n v="660000006"/>
    <s v="PENGIRIMAN, TELEKOMUNIKASI DAN INTERNET"/>
    <s v="PULSA KARYAWAN"/>
    <s v="PULSA KARYAWAN SPV @3"/>
    <s v="-"/>
    <x v="1"/>
    <x v="1"/>
    <m/>
    <m/>
    <m/>
    <m/>
    <m/>
    <m/>
  </r>
  <r>
    <x v="0"/>
    <n v="660000006"/>
    <s v="PENGIRIMAN, TELEKOMUNIKASI DAN INTERNET"/>
    <s v="PULSA KARYAWAN"/>
    <s v="PULSA KARYAWAN SPV @3"/>
    <s v="-"/>
    <x v="1"/>
    <x v="1"/>
    <m/>
    <m/>
    <m/>
    <m/>
    <m/>
    <m/>
  </r>
  <r>
    <x v="0"/>
    <n v="660000006"/>
    <s v="PENGIRIMAN, TELEKOMUNIKASI DAN INTERNET"/>
    <s v="PULSA KARYAWAN"/>
    <s v="PULSA KARYAWAN STAFF @8"/>
    <s v="-"/>
    <x v="1"/>
    <x v="1"/>
    <n v="12"/>
    <s v="Month"/>
    <n v="800000"/>
    <n v="9600000"/>
    <n v="0"/>
    <n v="9600000"/>
  </r>
  <r>
    <x v="0"/>
    <n v="660000006"/>
    <s v="PENGIRIMAN, TELEKOMUNIKASI DAN INTERNET"/>
    <s v="PULSA KARYAWAN"/>
    <s v="PULSA KARYAWAN STAFF @8"/>
    <s v="-"/>
    <x v="1"/>
    <x v="1"/>
    <m/>
    <m/>
    <m/>
    <m/>
    <m/>
    <m/>
  </r>
  <r>
    <x v="0"/>
    <n v="660000006"/>
    <s v="PENGIRIMAN, TELEKOMUNIKASI DAN INTERNET"/>
    <s v="PULSA KARYAWAN"/>
    <s v="PULSA KARYAWAN STAFF @8"/>
    <s v="-"/>
    <x v="1"/>
    <x v="1"/>
    <m/>
    <m/>
    <m/>
    <m/>
    <m/>
    <m/>
  </r>
  <r>
    <x v="0"/>
    <n v="660000006"/>
    <s v="PENGIRIMAN, TELEKOMUNIKASI DAN INTERNET"/>
    <s v="PULSA KARYAWAN"/>
    <s v="PULSA KARYAWAN STAFF @8"/>
    <s v="-"/>
    <x v="1"/>
    <x v="1"/>
    <m/>
    <m/>
    <m/>
    <m/>
    <m/>
    <m/>
  </r>
  <r>
    <x v="0"/>
    <n v="660000006"/>
    <s v="PENGIRIMAN, TELEKOMUNIKASI DAN INTERNET"/>
    <s v="PULSA KARYAWAN"/>
    <s v="PULSA KARYAWAN STAFF @8"/>
    <s v="-"/>
    <x v="1"/>
    <x v="1"/>
    <m/>
    <m/>
    <m/>
    <m/>
    <m/>
    <m/>
  </r>
  <r>
    <x v="0"/>
    <n v="660000006"/>
    <s v="PENGIRIMAN, TELEKOMUNIKASI DAN INTERNET"/>
    <s v="PULSA KARYAWAN"/>
    <s v="PULSA KARYAWAN STAFF @8"/>
    <s v="-"/>
    <x v="1"/>
    <x v="1"/>
    <m/>
    <m/>
    <m/>
    <m/>
    <m/>
    <m/>
  </r>
  <r>
    <x v="0"/>
    <n v="660000006"/>
    <s v="PENGIRIMAN, TELEKOMUNIKASI DAN INTERNET"/>
    <s v="PULSA KARYAWAN"/>
    <s v="PULSA KARYAWAN STAFF @8"/>
    <s v="-"/>
    <x v="1"/>
    <x v="1"/>
    <m/>
    <m/>
    <m/>
    <m/>
    <m/>
    <m/>
  </r>
  <r>
    <x v="0"/>
    <n v="660000006"/>
    <s v="PENGIRIMAN, TELEKOMUNIKASI DAN INTERNET"/>
    <s v="PULSA KARYAWAN"/>
    <s v="PENGIRIMAN DOKUMEN"/>
    <m/>
    <x v="1"/>
    <x v="1"/>
    <n v="12"/>
    <s v="Month"/>
    <n v="500000"/>
    <n v="6000000"/>
    <m/>
    <m/>
  </r>
  <r>
    <x v="0"/>
    <n v="660000038"/>
    <s v="PENGIRIMAN, TELEKOMUNIKASI DAN INTERNET"/>
    <s v="INTERNET"/>
    <s v="INTERNET SERVICE PROVIDER "/>
    <m/>
    <x v="1"/>
    <x v="1"/>
    <n v="12"/>
    <s v="Month"/>
    <n v="10000000"/>
    <n v="120000000"/>
    <m/>
    <m/>
  </r>
  <r>
    <x v="0"/>
    <n v="660000019"/>
    <s v="PERBAIKAN DAN PEMELIHARAAN"/>
    <s v="SERVICE PERALATAN KANTOR"/>
    <s v="SPAREPART , SERVICE &amp; MAINTENANCE"/>
    <d v="2025-11-30T00:00:00"/>
    <x v="1"/>
    <x v="1"/>
    <n v="12"/>
    <s v="Month"/>
    <n v="6916667"/>
    <n v="83000000"/>
    <n v="-49000000"/>
    <n v="66000000"/>
  </r>
  <r>
    <x v="0"/>
    <n v="660000019"/>
    <s v="PERBAIKAN DAN PEMELIHARAAN"/>
    <s v="SERVICE PERALATAN KANTOR"/>
    <s v="SPAREPART , SERVICE &amp; MAINTENANCE"/>
    <d v="2025-11-30T00:00:00"/>
    <x v="1"/>
    <x v="1"/>
    <m/>
    <m/>
    <m/>
    <m/>
    <m/>
    <m/>
  </r>
  <r>
    <x v="0"/>
    <n v="660000019"/>
    <s v="PERBAIKAN DAN PEMELIHARAAN"/>
    <s v="SERVICE PERALATAN KANTOR"/>
    <s v="SPAREPART , SERVICE &amp; MAINTENANCE"/>
    <d v="2025-11-30T00:00:00"/>
    <x v="1"/>
    <x v="1"/>
    <m/>
    <m/>
    <m/>
    <m/>
    <m/>
    <m/>
  </r>
  <r>
    <x v="0"/>
    <n v="660000019"/>
    <s v="PERBAIKAN DAN PEMELIHARAAN"/>
    <s v="SERVICE PERALATAN KANTOR"/>
    <s v="SPAREPART , SERVICE &amp; MAINTENANCE"/>
    <d v="2025-11-30T00:00:00"/>
    <x v="1"/>
    <x v="1"/>
    <m/>
    <m/>
    <m/>
    <m/>
    <m/>
    <m/>
  </r>
  <r>
    <x v="0"/>
    <n v="660000019"/>
    <s v="PERBAIKAN DAN PEMELIHARAAN"/>
    <s v="SERVICE PERALATAN KANTOR"/>
    <s v="SPAREPART , SERVICE &amp; MAINTENANCE"/>
    <d v="2025-11-30T00:00:00"/>
    <x v="1"/>
    <x v="1"/>
    <m/>
    <m/>
    <m/>
    <m/>
    <m/>
    <m/>
  </r>
  <r>
    <x v="1"/>
    <m/>
    <m/>
    <m/>
    <s v="SPAREPART , SERVICE &amp; MAINTENANCE"/>
    <d v="2025-11-30T00:00:00"/>
    <x v="1"/>
    <x v="1"/>
    <m/>
    <m/>
    <m/>
    <m/>
    <m/>
    <m/>
  </r>
  <r>
    <x v="1"/>
    <m/>
    <m/>
    <m/>
    <s v="SPAREPART , SERVICE &amp; MAINTENANCE"/>
    <d v="2025-11-30T00:00:00"/>
    <x v="1"/>
    <x v="1"/>
    <m/>
    <m/>
    <m/>
    <m/>
    <m/>
    <m/>
  </r>
  <r>
    <x v="0"/>
    <n v="660000019"/>
    <s v="PERBAIKAN DAN PEMELIHARAAN"/>
    <s v="SERVICE PERALATAN KANTOR"/>
    <s v="SPAREPART , SERVICE &amp; MAINTENANCE"/>
    <d v="2025-11-30T00:00:00"/>
    <x v="1"/>
    <x v="1"/>
    <m/>
    <m/>
    <m/>
    <m/>
    <m/>
    <n v="66000000"/>
  </r>
  <r>
    <x v="0"/>
    <n v="660000019"/>
    <s v="PERBAIKAN DAN PEMELIHARAAN"/>
    <s v="SERVICE PERALATAN KANTOR"/>
    <s v="SPAREPART , SERVICE &amp; MAINTENANCE"/>
    <d v="2025-11-30T00:00:00"/>
    <x v="1"/>
    <x v="1"/>
    <m/>
    <m/>
    <m/>
    <m/>
    <m/>
    <m/>
  </r>
  <r>
    <x v="0"/>
    <n v="660000019"/>
    <s v="PERBAIKAN DAN PEMELIHARAAN"/>
    <s v="SERVICE PERALATAN KANTOR"/>
    <s v="SPAREPART , SERVICE &amp; MAINTENANCE"/>
    <d v="2025-11-30T00:00:00"/>
    <x v="1"/>
    <x v="1"/>
    <m/>
    <m/>
    <m/>
    <m/>
    <m/>
    <m/>
  </r>
  <r>
    <x v="0"/>
    <n v="660000019"/>
    <s v="PERBAIKAN DAN PEMELIHARAAN"/>
    <s v="SERVICE PERALATAN KANTOR"/>
    <s v="SPAREPART , SERVICE &amp; MAINTENANCE"/>
    <d v="2025-11-30T00:00:00"/>
    <x v="1"/>
    <x v="1"/>
    <m/>
    <m/>
    <m/>
    <m/>
    <m/>
    <m/>
  </r>
  <r>
    <x v="1"/>
    <m/>
    <m/>
    <m/>
    <s v="SPAREPART , SERVICE &amp; MAINTENANCE"/>
    <d v="2025-11-30T00:00:00"/>
    <x v="2"/>
    <x v="1"/>
    <m/>
    <m/>
    <m/>
    <m/>
    <m/>
    <m/>
  </r>
  <r>
    <x v="1"/>
    <m/>
    <m/>
    <m/>
    <s v="SPAREPART , SERVICE &amp; MAINTENANCE"/>
    <d v="2025-11-30T00:00:00"/>
    <x v="2"/>
    <x v="1"/>
    <m/>
    <m/>
    <m/>
    <m/>
    <m/>
    <m/>
  </r>
  <r>
    <x v="1"/>
    <m/>
    <m/>
    <m/>
    <s v="SPAREPART , SERVICE &amp; MAINTENANCE"/>
    <d v="2025-11-30T00:00:00"/>
    <x v="2"/>
    <x v="1"/>
    <m/>
    <m/>
    <m/>
    <m/>
    <m/>
    <m/>
  </r>
  <r>
    <x v="0"/>
    <n v="660000019"/>
    <s v="PERBAIKAN DAN PEMELIHARAAN"/>
    <s v="SERVICE PERALATAN KANTOR"/>
    <s v="SPAREPART , SERVICE &amp; MAINTENANCE"/>
    <s v="-"/>
    <x v="1"/>
    <x v="1"/>
    <m/>
    <m/>
    <m/>
    <m/>
    <n v="-1515000"/>
    <n v="1300000"/>
  </r>
  <r>
    <x v="0"/>
    <n v="660000019"/>
    <s v="PERBAIKAN DAN PEMELIHARAAN"/>
    <s v="SERVICE PERALATAN KANTOR"/>
    <s v="SPAREPART , SERVICE &amp; MAINTENANCE"/>
    <s v="-"/>
    <x v="1"/>
    <x v="1"/>
    <m/>
    <m/>
    <m/>
    <m/>
    <m/>
    <n v="215000"/>
  </r>
  <r>
    <x v="1"/>
    <m/>
    <m/>
    <m/>
    <s v="SPAREPART , SERVICE &amp; MAINTENANCE"/>
    <s v="-"/>
    <x v="1"/>
    <x v="1"/>
    <m/>
    <m/>
    <m/>
    <m/>
    <m/>
    <m/>
  </r>
  <r>
    <x v="0"/>
    <n v="660000032"/>
    <s v="PERIJINAN &amp; LISENSI"/>
    <s v="PERIJINAN"/>
    <s v="LICENSE ANTIVIRUS + SUPPORT"/>
    <d v="2025-12-20T00:00:00"/>
    <x v="1"/>
    <x v="1"/>
    <n v="1"/>
    <s v="Year"/>
    <n v="61560000"/>
    <n v="61560000"/>
    <n v="0"/>
    <n v="61560000"/>
  </r>
  <r>
    <x v="0"/>
    <n v="660000032"/>
    <s v="PERIJINAN &amp; LISENSI"/>
    <s v="PERIJINAN"/>
    <s v="LICENSE EMAIL EXCHANGE ASG-SUNFISH"/>
    <m/>
    <x v="1"/>
    <x v="1"/>
    <n v="1"/>
    <s v="Year"/>
    <n v="7000000"/>
    <n v="7000000"/>
    <n v="1295541"/>
    <n v="5704459"/>
  </r>
  <r>
    <x v="0"/>
    <n v="660000032"/>
    <s v="PERIJINAN &amp; LISENSI"/>
    <s v="PERIJINAN"/>
    <s v="LICENSE MANAGE ENGINE (SDP,ENDPOINT + SUPPORT) - EXISTING 12 , ADD ON  8 TECHNICIAN (800 NODE) TOTAL 20 TECHNICIAN)"/>
    <d v="2025-09-06T00:00:00"/>
    <x v="1"/>
    <x v="1"/>
    <n v="1"/>
    <s v="Year"/>
    <n v="200000000"/>
    <n v="200000000"/>
    <m/>
    <m/>
  </r>
  <r>
    <x v="0"/>
    <n v="660000032"/>
    <s v="PERIJINAN &amp; LISENSI"/>
    <s v="PERIJINAN"/>
    <s v="LICENSE MICROSOFT 365 without EMS -SPLIT CORP SC3"/>
    <d v="2026-05-19T00:00:00"/>
    <x v="1"/>
    <x v="1"/>
    <n v="1"/>
    <s v="Year"/>
    <n v="215944190"/>
    <n v="231640190"/>
    <n v="18510038"/>
    <n v="213130152"/>
  </r>
  <r>
    <x v="0"/>
    <n v="660000032"/>
    <s v="PERIJINAN &amp; LISENSI"/>
    <s v="PERIJINAN"/>
    <s v="LICENSE POWER BI PROFESSIONAL @ 18 USERS"/>
    <m/>
    <x v="1"/>
    <x v="1"/>
    <n v="1"/>
    <s v="Year"/>
    <n v="36000000"/>
    <n v="36000000"/>
    <m/>
    <m/>
  </r>
  <r>
    <x v="0"/>
    <n v="660000032"/>
    <s v="PERIJINAN &amp; LISENSI"/>
    <s v="PERIJINAN"/>
    <s v="LICENSE PRTG + SUPPORT"/>
    <d v="2026-05-25T00:00:00"/>
    <x v="1"/>
    <x v="1"/>
    <n v="1"/>
    <s v="Year"/>
    <n v="137700000"/>
    <n v="137700000"/>
    <n v="31900000"/>
    <n v="105800000"/>
  </r>
  <r>
    <x v="0"/>
    <n v="660000032"/>
    <s v="PERIJINAN &amp; LISENSI"/>
    <s v="PERIJINAN"/>
    <s v="ERP : MICROSOFT GP SUPPORT (ARTHA INFOTAMA)"/>
    <d v="2025-11-04T00:00:00"/>
    <x v="1"/>
    <x v="1"/>
    <n v="1"/>
    <s v="Year"/>
    <n v="200000000"/>
    <n v="200000000"/>
    <m/>
    <m/>
  </r>
  <r>
    <x v="0"/>
    <n v="660000032"/>
    <s v="PERIJINAN &amp; LISENSI"/>
    <s v="PERIJINAN"/>
    <s v="LICENSES SOPHOS + SUPPORT"/>
    <d v="2025-11-28T00:00:00"/>
    <x v="1"/>
    <x v="1"/>
    <n v="1"/>
    <s v="Year"/>
    <n v="80000000"/>
    <n v="80000000"/>
    <m/>
    <m/>
  </r>
  <r>
    <x v="0"/>
    <n v="660000032"/>
    <s v="PERIJINAN &amp; LISENSI"/>
    <s v="PERIJINAN"/>
    <s v="ERP : ODOO SUBSCRIPTION FOR 3 YEARS USAGE (AKMA CHARGE : MGM FEE)"/>
    <m/>
    <x v="1"/>
    <x v="1"/>
    <n v="5"/>
    <s v="Month"/>
    <n v="8078790"/>
    <n v="40393950"/>
    <m/>
    <m/>
  </r>
  <r>
    <x v="0"/>
    <n v="660000032"/>
    <s v="PERIJINAN &amp; LISENSI"/>
    <s v="PERIJINAN"/>
    <s v="INNOVATION - Google Cloud Service"/>
    <m/>
    <x v="1"/>
    <x v="1"/>
    <n v="12"/>
    <s v="Month"/>
    <n v="20000000"/>
    <n v="240000000"/>
    <n v="0"/>
    <n v="240000000"/>
  </r>
  <r>
    <x v="1"/>
    <m/>
    <m/>
    <m/>
    <s v="INNOVATION - Google Cloud Service"/>
    <m/>
    <x v="2"/>
    <x v="1"/>
    <m/>
    <m/>
    <m/>
    <m/>
    <m/>
    <m/>
  </r>
  <r>
    <x v="0"/>
    <n v="660000032"/>
    <s v="PERIJINAN &amp; LISENSI"/>
    <s v="PERIJINAN"/>
    <s v="INNOVATION - Cloudflare Firewall"/>
    <m/>
    <x v="1"/>
    <x v="1"/>
    <n v="12"/>
    <s v="Month"/>
    <n v="3100000"/>
    <n v="37200000"/>
    <m/>
    <m/>
  </r>
  <r>
    <x v="0"/>
    <n v="660000032"/>
    <s v="PERIJINAN &amp; LISENSI"/>
    <s v="PERIJINAN"/>
    <s v="INNOVATION - Domain asriliving"/>
    <d v="2025-07-03T00:00:00"/>
    <x v="1"/>
    <x v="1"/>
    <n v="12"/>
    <s v="Month"/>
    <n v="37500"/>
    <n v="450000"/>
    <n v="95910"/>
    <n v="354090"/>
  </r>
  <r>
    <x v="0"/>
    <n v="660000026"/>
    <s v="PERIJINAN &amp; LISENSI"/>
    <s v="MEMBERS &amp; SUBSCRIPTION"/>
    <s v="INNOVATION - Reporting BI"/>
    <m/>
    <x v="1"/>
    <x v="1"/>
    <n v="12"/>
    <s v="Month"/>
    <n v="6600000"/>
    <n v="79200000"/>
    <m/>
    <m/>
  </r>
  <r>
    <x v="0"/>
    <n v="660000032"/>
    <s v="PERIJINAN &amp; LISENSI"/>
    <s v="PERIJINAN"/>
    <s v="INNOVATION - OCR Glair (Sem1)"/>
    <m/>
    <x v="1"/>
    <x v="1"/>
    <n v="12"/>
    <s v="Month"/>
    <n v="18500000"/>
    <n v="222000000"/>
    <n v="111000000"/>
    <n v="111000000"/>
  </r>
  <r>
    <x v="1"/>
    <m/>
    <m/>
    <m/>
    <s v="INNOVATION - OCR Glair (Sem1)"/>
    <m/>
    <x v="3"/>
    <x v="1"/>
    <m/>
    <m/>
    <m/>
    <m/>
    <m/>
    <m/>
  </r>
  <r>
    <x v="1"/>
    <m/>
    <m/>
    <m/>
    <s v="INNOVATION - OCR Glair (Sem1)"/>
    <m/>
    <x v="3"/>
    <x v="1"/>
    <m/>
    <m/>
    <m/>
    <m/>
    <m/>
    <m/>
  </r>
  <r>
    <x v="1"/>
    <m/>
    <m/>
    <m/>
    <s v="INNOVATION - OCR Glair (Sem1)"/>
    <m/>
    <x v="3"/>
    <x v="1"/>
    <m/>
    <m/>
    <m/>
    <m/>
    <m/>
    <m/>
  </r>
  <r>
    <x v="1"/>
    <m/>
    <m/>
    <m/>
    <s v="INNOVATION - OCR Glair (Sem1)"/>
    <m/>
    <x v="3"/>
    <x v="1"/>
    <m/>
    <m/>
    <m/>
    <m/>
    <m/>
    <m/>
  </r>
  <r>
    <x v="1"/>
    <m/>
    <m/>
    <m/>
    <s v="INNOVATION - OCR Glair (Sem1)"/>
    <m/>
    <x v="3"/>
    <x v="1"/>
    <m/>
    <m/>
    <m/>
    <m/>
    <m/>
    <m/>
  </r>
  <r>
    <x v="0"/>
    <n v="660000032"/>
    <s v="PERIJINAN &amp; LISENSI"/>
    <s v="PERIJINAN"/>
    <s v="INNOVATION - Aplikasi Canva"/>
    <m/>
    <x v="1"/>
    <x v="1"/>
    <n v="1"/>
    <s v="Year"/>
    <n v="2190000"/>
    <n v="2190000"/>
    <m/>
    <m/>
  </r>
  <r>
    <x v="0"/>
    <n v="660000032"/>
    <s v="PERIJINAN &amp; LISENSI"/>
    <s v="PERIJINAN"/>
    <s v="Aplikasi PandaDoc - Innovation"/>
    <m/>
    <x v="1"/>
    <x v="1"/>
    <n v="1"/>
    <s v="Year"/>
    <n v="19404000"/>
    <n v="19404000"/>
    <m/>
    <m/>
  </r>
  <r>
    <x v="0"/>
    <n v="660000032"/>
    <s v="PERIJINAN &amp; LISENSI"/>
    <s v="PERIJINAN"/>
    <s v="INNOVATION - Aplikasi TypeForm"/>
    <m/>
    <x v="1"/>
    <x v="1"/>
    <n v="1"/>
    <s v="Year"/>
    <n v="17968500"/>
    <n v="17968500"/>
    <m/>
    <m/>
  </r>
  <r>
    <x v="0"/>
    <n v="660000032"/>
    <s v="PERIJINAN &amp; LISENSI"/>
    <s v="PERIJINAN"/>
    <s v="INNOVATION - Aplikasi Zapier"/>
    <m/>
    <x v="1"/>
    <x v="1"/>
    <n v="1"/>
    <s v="Year"/>
    <n v="36000000"/>
    <n v="36000000"/>
    <m/>
    <m/>
  </r>
  <r>
    <x v="0"/>
    <n v="660000032"/>
    <s v="PERIJINAN &amp; LISENSI"/>
    <s v="PERIJINAN"/>
    <s v="INNOVATION - Aplikasi Jetbrains Ultimate"/>
    <m/>
    <x v="1"/>
    <x v="1"/>
    <n v="1"/>
    <s v="Year"/>
    <n v="18000000"/>
    <n v="18000000"/>
    <m/>
    <m/>
  </r>
  <r>
    <x v="0"/>
    <n v="660000032"/>
    <s v="PERIJINAN &amp; LISENSI"/>
    <s v="PERIJINAN"/>
    <s v="Aplikasi GitHub"/>
    <m/>
    <x v="1"/>
    <x v="1"/>
    <n v="1"/>
    <s v="Year"/>
    <n v="2000000"/>
    <n v="2000000"/>
    <m/>
    <m/>
  </r>
  <r>
    <x v="0"/>
    <n v="660000032"/>
    <s v="PERIJINAN &amp; LISENSI"/>
    <s v="PERIJINAN"/>
    <s v="INNOVATION - Aplikasi Apple Store Subscription"/>
    <m/>
    <x v="1"/>
    <x v="1"/>
    <n v="1"/>
    <s v="Year"/>
    <n v="1800000"/>
    <n v="1800000"/>
    <m/>
    <m/>
  </r>
  <r>
    <x v="0"/>
    <n v="660000032"/>
    <s v="PERIJINAN &amp; LISENSI"/>
    <s v="PERIJINAN"/>
    <s v="ZOOM @ 3 USER ACCOUNT"/>
    <m/>
    <x v="1"/>
    <x v="1"/>
    <n v="1"/>
    <s v="Year"/>
    <n v="10800000"/>
    <n v="10800000"/>
    <m/>
    <m/>
  </r>
  <r>
    <x v="0"/>
    <n v="660000026"/>
    <s v="PERIJINAN &amp; LISENSI"/>
    <s v="MEMBERS &amp; SUBSCRIPTION"/>
    <s v="SUBSCRIBE WEB DOMAIN &amp; HOSTING MALLS"/>
    <d v="2025-03-10T00:00:00"/>
    <x v="1"/>
    <x v="1"/>
    <n v="1"/>
    <s v="Year"/>
    <n v="9000000"/>
    <n v="9000000"/>
    <n v="0"/>
    <n v="9000000"/>
  </r>
  <r>
    <x v="0"/>
    <n v="660000026"/>
    <s v="PERIJINAN &amp; LISENSI"/>
    <s v="MEMBERS &amp; SUBSCRIPTION"/>
    <s v="SUBSCRIBE WEB DOMAIN &amp; HOSTING MALLS"/>
    <d v="2025-03-15T00:00:00"/>
    <x v="1"/>
    <x v="1"/>
    <m/>
    <m/>
    <m/>
    <m/>
    <m/>
    <m/>
  </r>
  <r>
    <x v="0"/>
    <n v="660000026"/>
    <s v="PERIJINAN &amp; LISENSI"/>
    <s v="MEMBERS &amp; SUBSCRIPTION"/>
    <s v="SUBSCRIBE WEB DOMAIN &amp; HOSTING MALLS"/>
    <d v="2025-03-31T00:00:00"/>
    <x v="1"/>
    <x v="1"/>
    <m/>
    <m/>
    <m/>
    <m/>
    <m/>
    <m/>
  </r>
  <r>
    <x v="0"/>
    <n v="660000026"/>
    <s v="PERIJINAN &amp; LISENSI"/>
    <s v="MEMBERS &amp; SUBSCRIPTION"/>
    <s v="SUBSCRIBE WEB DOMAIN &amp; HOSTING MALLS"/>
    <d v="2025-03-19T00:00:00"/>
    <x v="1"/>
    <x v="1"/>
    <m/>
    <m/>
    <m/>
    <m/>
    <m/>
    <m/>
  </r>
  <r>
    <x v="0"/>
    <n v="660000026"/>
    <s v="PERIJINAN &amp; LISENSI"/>
    <s v="MEMBERS &amp; SUBSCRIPTION"/>
    <s v="SUBSCRIBE WEB DOMAIN &amp; HOSTING MALLS"/>
    <d v="2025-05-08T00:00:00"/>
    <x v="1"/>
    <x v="1"/>
    <m/>
    <m/>
    <m/>
    <m/>
    <m/>
    <m/>
  </r>
  <r>
    <x v="0"/>
    <n v="660000026"/>
    <s v="PERIJINAN &amp; LISENSI"/>
    <s v="MEMBERS &amp; SUBSCRIPTION"/>
    <s v="SUBSCRIBE WEB DOMAIN &amp; HOSTING MALLS"/>
    <d v="2025-05-08T00:00:00"/>
    <x v="1"/>
    <x v="1"/>
    <m/>
    <m/>
    <m/>
    <m/>
    <m/>
    <m/>
  </r>
  <r>
    <x v="0"/>
    <n v="660000026"/>
    <s v="PERIJINAN &amp; LISENSI"/>
    <s v="MEMBERS &amp; SUBSCRIPTION"/>
    <s v="SUBSCRIBE WEB DOMAIN &amp; HOSTING MALLS"/>
    <d v="2025-05-13T00:00:00"/>
    <x v="1"/>
    <x v="1"/>
    <m/>
    <m/>
    <m/>
    <m/>
    <m/>
    <m/>
  </r>
  <r>
    <x v="0"/>
    <n v="660000026"/>
    <s v="PERIJINAN &amp; LISENSI"/>
    <s v="MEMBERS &amp; SUBSCRIPTION"/>
    <s v="SUBSCRIBE WEB DOMAIN &amp; HOSTING MALLS"/>
    <d v="2025-05-15T00:00:00"/>
    <x v="1"/>
    <x v="1"/>
    <m/>
    <m/>
    <m/>
    <m/>
    <m/>
    <m/>
  </r>
  <r>
    <x v="0"/>
    <n v="660000026"/>
    <s v="PERIJINAN &amp; LISENSI"/>
    <s v="MEMBERS &amp; SUBSCRIPTION"/>
    <s v="SUBSCRIBE WEB DOMAIN &amp; HOSTING MALLS"/>
    <d v="2025-05-10T00:00:00"/>
    <x v="1"/>
    <x v="1"/>
    <m/>
    <m/>
    <m/>
    <m/>
    <m/>
    <m/>
  </r>
  <r>
    <x v="0"/>
    <n v="660000026"/>
    <s v="PERIJINAN &amp; LISENSI"/>
    <s v="MEMBERS &amp; SUBSCRIPTION"/>
    <s v="SUBSCRIBE WEB DOMAIN &amp; HOSTING MALLS"/>
    <d v="2025-06-23T00:00:00"/>
    <x v="1"/>
    <x v="1"/>
    <m/>
    <m/>
    <m/>
    <m/>
    <m/>
    <m/>
  </r>
  <r>
    <x v="0"/>
    <n v="660000026"/>
    <s v="PERIJINAN &amp; LISENSI"/>
    <s v="MEMBERS &amp; SUBSCRIPTION"/>
    <s v="SUBSCRIBE WEB DOMAIN &amp; HOSTING MALLS"/>
    <d v="2025-07-03T00:00:00"/>
    <x v="1"/>
    <x v="1"/>
    <m/>
    <m/>
    <m/>
    <m/>
    <m/>
    <m/>
  </r>
  <r>
    <x v="1"/>
    <m/>
    <m/>
    <m/>
    <s v="SUBSCRIBE WEB DOMAIN &amp; HOSTING MALLS"/>
    <d v="2026-01-16T00:00:00"/>
    <x v="2"/>
    <x v="1"/>
    <m/>
    <m/>
    <m/>
    <m/>
    <m/>
    <m/>
  </r>
  <r>
    <x v="1"/>
    <m/>
    <m/>
    <m/>
    <s v="SUBSCRIBE WEB DOMAIN &amp; HOSTING MALLS"/>
    <d v="2026-04-12T00:00:00"/>
    <x v="2"/>
    <x v="1"/>
    <m/>
    <m/>
    <m/>
    <m/>
    <m/>
    <m/>
  </r>
  <r>
    <x v="1"/>
    <m/>
    <m/>
    <m/>
    <s v="SUBSCRIBE WEB DOMAIN &amp; HOSTING MALLS"/>
    <d v="2026-06-03T00:00:00"/>
    <x v="2"/>
    <x v="1"/>
    <m/>
    <m/>
    <m/>
    <m/>
    <m/>
    <m/>
  </r>
  <r>
    <x v="0"/>
    <n v="660000032"/>
    <s v="PERIJINAN &amp; LISENSI"/>
    <s v="PERIJINAN"/>
    <s v="REMOTE SUPPORT ANYDESK @ 20 TECHNICIAN"/>
    <d v="2025-11-30T00:00:00"/>
    <x v="1"/>
    <x v="1"/>
    <n v="1"/>
    <s v="Year"/>
    <n v="6000000"/>
    <n v="6000000"/>
    <m/>
    <m/>
  </r>
  <r>
    <x v="0"/>
    <n v="660000032"/>
    <s v="PERIJINAN &amp; LISENSI"/>
    <s v="PERIJINAN"/>
    <s v="LICENSES APPLICATION"/>
    <m/>
    <x v="1"/>
    <x v="1"/>
    <n v="1"/>
    <s v="Year"/>
    <n v="121180000"/>
    <n v="121180000"/>
    <m/>
    <m/>
  </r>
  <r>
    <x v="0"/>
    <n v="660000032"/>
    <s v="PERIJINAN &amp; LISENSI"/>
    <s v="PERIJINAN"/>
    <s v="SSL MANAGE ENGINE"/>
    <d v="2025-08-15T00:00:00"/>
    <x v="1"/>
    <x v="1"/>
    <n v="1"/>
    <s v="Year"/>
    <n v="2000000"/>
    <n v="2000000"/>
    <n v="1912040"/>
    <n v="87960"/>
  </r>
  <r>
    <x v="0"/>
    <n v="660000032"/>
    <s v="PERIJINAN &amp; LISENSI"/>
    <s v="PERIJINAN"/>
    <s v="LICENSES APPLICATION : VISIO"/>
    <m/>
    <x v="1"/>
    <x v="1"/>
    <n v="1"/>
    <s v="Year"/>
    <n v="17500000"/>
    <n v="17500000"/>
    <m/>
    <m/>
  </r>
  <r>
    <x v="0"/>
    <n v="660000032"/>
    <s v="PERIJINAN &amp; LISENSI"/>
    <s v="PERIJINAN"/>
    <s v="MPP 2025 (HR EST) : LICENSE ANTIVIRUS + SUPPORT"/>
    <d v="2025-12-20T00:00:00"/>
    <x v="1"/>
    <x v="1"/>
    <n v="12"/>
    <s v="Month"/>
    <n v="4560000"/>
    <n v="54720000"/>
    <n v="-24030000"/>
    <n v="78750000"/>
  </r>
  <r>
    <x v="0"/>
    <n v="660000032"/>
    <s v="PERIJINAN &amp; LISENSI"/>
    <s v="PERIJINAN"/>
    <s v="MPP 2025 (HR EST) : LICENSE MANAGE ENGINE"/>
    <m/>
    <x v="1"/>
    <x v="1"/>
    <n v="12"/>
    <s v="Month"/>
    <n v="93750"/>
    <n v="1125000"/>
    <m/>
    <m/>
  </r>
  <r>
    <x v="0"/>
    <n v="660000015"/>
    <s v="PERJALANAN DAN AKOMODASI"/>
    <s v="TRANSPORT"/>
    <s v="TRANSPORT"/>
    <m/>
    <x v="1"/>
    <x v="1"/>
    <n v="12"/>
    <s v="Month"/>
    <n v="1500000"/>
    <n v="18000000"/>
    <n v="17645000"/>
    <n v="53000"/>
  </r>
  <r>
    <x v="0"/>
    <m/>
    <m/>
    <m/>
    <s v="TRANSPORT"/>
    <m/>
    <x v="1"/>
    <x v="1"/>
    <m/>
    <m/>
    <m/>
    <m/>
    <m/>
    <n v="302000"/>
  </r>
  <r>
    <x v="0"/>
    <n v="660000022"/>
    <s v="PERLENGKAPAN KANTOR"/>
    <s v="ALAT TULIS KANTOR"/>
    <s v="ALAT TULIS KANTOR"/>
    <m/>
    <x v="1"/>
    <x v="1"/>
    <n v="12"/>
    <s v="Month"/>
    <n v="500000"/>
    <n v="6000000"/>
    <m/>
    <m/>
  </r>
  <r>
    <x v="0"/>
    <n v="660000024"/>
    <s v="PERLENGKAPAN KANTOR"/>
    <s v="MEETING &amp; MEALS"/>
    <s v="MEETING &amp; MEALS"/>
    <m/>
    <x v="1"/>
    <x v="1"/>
    <n v="12"/>
    <s v="Month"/>
    <n v="1000000"/>
    <n v="12000000"/>
    <n v="9623485"/>
    <n v="1108515"/>
  </r>
  <r>
    <x v="0"/>
    <m/>
    <m/>
    <m/>
    <s v="MEETING &amp; MEALS"/>
    <m/>
    <x v="1"/>
    <x v="1"/>
    <m/>
    <m/>
    <m/>
    <m/>
    <m/>
    <n v="260000"/>
  </r>
  <r>
    <x v="0"/>
    <m/>
    <m/>
    <m/>
    <s v="MEETING &amp; MEALS"/>
    <m/>
    <x v="1"/>
    <x v="1"/>
    <m/>
    <m/>
    <m/>
    <m/>
    <m/>
    <n v="582000"/>
  </r>
  <r>
    <x v="0"/>
    <m/>
    <m/>
    <m/>
    <s v="MEETING &amp; MEALS"/>
    <m/>
    <x v="1"/>
    <x v="1"/>
    <m/>
    <m/>
    <m/>
    <m/>
    <m/>
    <n v="426000"/>
  </r>
  <r>
    <x v="0"/>
    <n v="660000014"/>
    <s v="PERLENGKAPAN KANTOR"/>
    <s v="PERALATAN KANTOR UMUM LAINNYA"/>
    <s v="Mobile : Samsung"/>
    <m/>
    <x v="1"/>
    <x v="1"/>
    <n v="2"/>
    <s v="Unit"/>
    <n v="3000000"/>
    <n v="6000000"/>
    <m/>
    <m/>
  </r>
  <r>
    <x v="0"/>
    <n v="660000014"/>
    <s v="PERLENGKAPAN KANTOR"/>
    <s v="PERALATAN KANTOR UMUM LAINNYA"/>
    <s v="Scanner : Fujitsu"/>
    <m/>
    <x v="1"/>
    <x v="1"/>
    <n v="10"/>
    <s v="Unit"/>
    <n v="3815000"/>
    <n v="38150000"/>
    <m/>
    <m/>
  </r>
  <r>
    <x v="0"/>
    <n v="660000014"/>
    <s v="PERLENGKAPAN KANTOR"/>
    <s v="PERALATAN KANTOR UMUM LAINNYA"/>
    <s v="Barcode Honeywell"/>
    <m/>
    <x v="1"/>
    <x v="1"/>
    <n v="1"/>
    <s v="Unit"/>
    <n v="1600000"/>
    <n v="1600000"/>
    <m/>
    <m/>
  </r>
  <r>
    <x v="0"/>
    <n v="660000013"/>
    <s v="SEMINAR &amp; TRAINING"/>
    <s v="SEMINAR AND TRAINING"/>
    <s v="SEMINAR &amp; TRAINING"/>
    <m/>
    <x v="1"/>
    <x v="1"/>
    <n v="1"/>
    <s v="Year"/>
    <n v="98540000"/>
    <n v="98540000"/>
    <m/>
    <m/>
  </r>
  <r>
    <x v="0"/>
    <n v="660000030"/>
    <s v="SEWA"/>
    <s v="SEWA PERALATAN / KENDARAAN"/>
    <s v="SEWA PERANGKAT PRINTER / FOTOCOPY"/>
    <d v="2025-12-31T00:00:00"/>
    <x v="1"/>
    <x v="1"/>
    <n v="12"/>
    <s v="Month"/>
    <n v="5000000"/>
    <n v="60000000"/>
    <n v="0"/>
    <n v="60000000"/>
  </r>
  <r>
    <x v="0"/>
    <n v="660000030"/>
    <s v="SEWA"/>
    <s v="SEWA PERALATAN / KENDARAAN"/>
    <s v="SEWA PERANGKAT PRINTER / FOTOCOPY"/>
    <m/>
    <x v="1"/>
    <x v="1"/>
    <m/>
    <m/>
    <m/>
    <m/>
    <m/>
    <m/>
  </r>
  <r>
    <x v="0"/>
    <n v="660000030"/>
    <s v="SEWA"/>
    <s v="SEWA PERALATAN / KENDARAAN"/>
    <s v="SEWA PERANGKAT PRINTER / FOTOCOPY"/>
    <m/>
    <x v="1"/>
    <x v="1"/>
    <m/>
    <m/>
    <m/>
    <m/>
    <m/>
    <m/>
  </r>
  <r>
    <x v="0"/>
    <n v="660000030"/>
    <s v="SEWA"/>
    <s v="SEWA PERALATAN / KENDARAAN"/>
    <s v="SEWA PERANGKAT PRINTER / FOTOCOPY"/>
    <m/>
    <x v="1"/>
    <x v="1"/>
    <m/>
    <m/>
    <m/>
    <m/>
    <m/>
    <m/>
  </r>
  <r>
    <x v="1"/>
    <m/>
    <m/>
    <m/>
    <s v="SEWA PERANGKAT PRINTER / FOTOCOPY"/>
    <m/>
    <x v="1"/>
    <x v="1"/>
    <m/>
    <m/>
    <m/>
    <m/>
    <m/>
    <m/>
  </r>
  <r>
    <x v="1"/>
    <m/>
    <m/>
    <m/>
    <s v="SEWA PERANGKAT PRINTER / FOTOCOPY"/>
    <m/>
    <x v="1"/>
    <x v="1"/>
    <m/>
    <m/>
    <m/>
    <m/>
    <m/>
    <m/>
  </r>
  <r>
    <x v="0"/>
    <n v="660000030"/>
    <s v="SEWA"/>
    <s v="SEWA PERALATAN / KENDARAAN"/>
    <s v="SEWA PERANGKAT PRINTER / FOTOCOPY"/>
    <m/>
    <x v="1"/>
    <x v="1"/>
    <m/>
    <m/>
    <m/>
    <m/>
    <m/>
    <m/>
  </r>
  <r>
    <x v="0"/>
    <n v="660000032"/>
    <s v="PERIJINAN &amp; LISENSI"/>
    <s v="PERIJINAN"/>
    <s v="ERP : AWS SUBSCRIPTION"/>
    <m/>
    <x v="1"/>
    <x v="1"/>
    <n v="12"/>
    <s v="Month"/>
    <n v="14049257.300000001"/>
    <n v="168591082.80254775"/>
    <m/>
    <m/>
  </r>
  <r>
    <x v="0"/>
    <n v="660000025"/>
    <s v="JASA PROFESIONAL"/>
    <s v="JASA PROFFESIONAL"/>
    <s v="Google GCP Architectural Support (Consultant)"/>
    <m/>
    <x v="0"/>
    <x v="2"/>
    <n v="1"/>
    <s v="Year"/>
    <n v="200000000"/>
    <n v="200000000"/>
    <m/>
    <m/>
  </r>
  <r>
    <x v="0"/>
    <n v="660000032"/>
    <s v="PERIJINAN &amp; LISENSI"/>
    <s v="PERIJINAN"/>
    <s v="LICENSE MICROSOFT 365 without EMS -SPLIT CORP SC3"/>
    <d v="2026-05-19T00:00:00"/>
    <x v="0"/>
    <x v="2"/>
    <n v="1"/>
    <s v="Year"/>
    <n v="131181050"/>
    <n v="140337050"/>
    <n v="54546914"/>
    <n v="85790136"/>
  </r>
  <r>
    <x v="0"/>
    <n v="660000032"/>
    <s v="PERIJINAN &amp; LISENSI"/>
    <s v="PERIJINAN"/>
    <s v="INNOVATION - Aplikasi Sleekflow (Chatbot)"/>
    <d v="2025-05-31T00:00:00"/>
    <x v="0"/>
    <x v="2"/>
    <n v="1"/>
    <s v="Year"/>
    <n v="201600000"/>
    <n v="201600000"/>
    <n v="111600000"/>
    <n v="90000000"/>
  </r>
  <r>
    <x v="0"/>
    <n v="660000032"/>
    <s v="PERIJINAN &amp; LISENSI"/>
    <s v="PERIJINAN"/>
    <s v="AWS CLOUD SERVICE (Migrate onprem server to cloud)"/>
    <s v="tbc"/>
    <x v="0"/>
    <x v="2"/>
    <n v="12"/>
    <s v="Month"/>
    <n v="17000000"/>
    <n v="204000000"/>
    <m/>
    <m/>
  </r>
  <r>
    <x v="0"/>
    <n v="660000032"/>
    <s v="PERIJINAN &amp; LISENSI"/>
    <s v="PERIJINAN"/>
    <s v="Research Google Vertex &amp; Big Query"/>
    <m/>
    <x v="0"/>
    <x v="2"/>
    <n v="1"/>
    <s v="Year"/>
    <n v="180000000"/>
    <n v="180000000"/>
    <m/>
    <m/>
  </r>
  <r>
    <x v="0"/>
    <n v="660000032"/>
    <s v="PERIJINAN &amp; LISENSI"/>
    <s v="PERIJINAN"/>
    <s v="MPP 2025 (HR EST) : LICENSE MANAGE ENGINE"/>
    <d v="2026-05-19T00:00:00"/>
    <x v="0"/>
    <x v="2"/>
    <n v="12"/>
    <s v="Month"/>
    <n v="54687"/>
    <n v="656244"/>
    <m/>
    <m/>
  </r>
  <r>
    <x v="0"/>
    <n v="660000030"/>
    <s v="SEWA"/>
    <s v="SEWA / SERVICE CHARGE GEDUNG / LAHAN"/>
    <s v="MANAGE SERVICE EDC"/>
    <m/>
    <x v="0"/>
    <x v="2"/>
    <n v="6"/>
    <s v="Bulan"/>
    <n v="25000000"/>
    <n v="150000000"/>
    <m/>
    <m/>
  </r>
  <r>
    <x v="0"/>
    <n v="660000038"/>
    <s v="PENGIRIMAN, TELEKOMUNIKASI DAN INTERNET"/>
    <s v="INTERNET"/>
    <s v="INTERNET SERVICE PROVIDER"/>
    <m/>
    <x v="4"/>
    <x v="3"/>
    <n v="10"/>
    <s v="Month"/>
    <n v="10000000"/>
    <n v="100000000"/>
    <n v="91000000"/>
    <n v="9000000"/>
  </r>
  <r>
    <x v="0"/>
    <n v="660000019"/>
    <s v="PERBAIKAN DAN PEMELIHARAAN"/>
    <s v="SERVICE PERALATAN KANTOR"/>
    <s v="SPAREPART , SERVICE &amp; MAINTENANCE"/>
    <d v="2025-11-30T00:00:00"/>
    <x v="4"/>
    <x v="4"/>
    <n v="12"/>
    <s v="Month"/>
    <n v="2708333"/>
    <n v="32500000"/>
    <m/>
    <m/>
  </r>
  <r>
    <x v="0"/>
    <n v="660000019"/>
    <s v="PERBAIKAN DAN PEMELIHARAAN"/>
    <s v="SERVICE PERALATAN KANTOR"/>
    <s v="SPAREPART , SERVICE &amp; MAINTENANCE"/>
    <d v="2025-11-30T00:00:00"/>
    <x v="4"/>
    <x v="3"/>
    <n v="12"/>
    <s v="Month"/>
    <n v="1354167"/>
    <n v="16250000"/>
    <m/>
    <m/>
  </r>
  <r>
    <x v="0"/>
    <n v="660000019"/>
    <s v="PERBAIKAN DAN PEMELIHARAAN"/>
    <s v="SERVICE PERALATAN KANTOR"/>
    <s v="SPAREPART , SERVICE &amp; MAINTENANCE"/>
    <d v="2025-11-30T00:00:00"/>
    <x v="4"/>
    <x v="5"/>
    <n v="12"/>
    <s v="Month"/>
    <n v="541667"/>
    <n v="6500000"/>
    <m/>
    <m/>
  </r>
  <r>
    <x v="0"/>
    <n v="660000019"/>
    <s v="PERBAIKAN DAN PEMELIHARAAN"/>
    <s v="SERVICE PERALATAN KANTOR"/>
    <s v="SPAREPART , SERVICE &amp; MAINTENANCE"/>
    <d v="2025-11-30T00:00:00"/>
    <x v="4"/>
    <x v="6"/>
    <n v="12"/>
    <s v="Month"/>
    <n v="812500"/>
    <n v="9750000"/>
    <m/>
    <m/>
  </r>
  <r>
    <x v="0"/>
    <n v="660000032"/>
    <s v="PERIJINAN &amp; LISENSI"/>
    <s v="PERIJINAN"/>
    <s v="LICENSE ANTIVIRUS + SUPPORT"/>
    <d v="2025-12-20T00:00:00"/>
    <x v="4"/>
    <x v="3"/>
    <n v="1"/>
    <s v="Year"/>
    <n v="52398000"/>
    <n v="52398000"/>
    <m/>
    <m/>
  </r>
  <r>
    <x v="0"/>
    <n v="660000026"/>
    <s v="PERIJINAN &amp; LISENSI"/>
    <s v="MEMBERS &amp; SUBSCRIPTION"/>
    <s v="SUBSCRIBE WEB DOMAIN &amp; HOSTING MALLS"/>
    <d v="2026-11-17T00:00:00"/>
    <x v="4"/>
    <x v="4"/>
    <n v="1"/>
    <s v="Year"/>
    <n v="1500000"/>
    <n v="1500000"/>
    <m/>
    <m/>
  </r>
  <r>
    <x v="0"/>
    <n v="660000032"/>
    <s v="PERIJINAN &amp; LISENSI"/>
    <s v="PERIJINAN"/>
    <s v="LICENSE APPLICATION : CORELDRAW"/>
    <m/>
    <x v="4"/>
    <x v="3"/>
    <n v="1"/>
    <s v="Year"/>
    <n v="38075159"/>
    <n v="38075159"/>
    <m/>
    <m/>
  </r>
  <r>
    <x v="0"/>
    <n v="660000032"/>
    <s v="PERIJINAN &amp; LISENSI"/>
    <s v="PERIJINAN"/>
    <s v="LICENSE EMAIL EXCHANGE ASG-SUNFISH"/>
    <m/>
    <x v="4"/>
    <x v="3"/>
    <n v="12"/>
    <s v="Month"/>
    <n v="100000"/>
    <n v="1200000"/>
    <m/>
    <m/>
  </r>
  <r>
    <x v="0"/>
    <n v="660000032"/>
    <s v="PERIJINAN &amp; LISENSI"/>
    <s v="PERIJINAN"/>
    <s v="LICENSE EMAIL EXCHANGE ASG-SUNFISH 2025 MAINTENANCE"/>
    <m/>
    <x v="4"/>
    <x v="3"/>
    <n v="2"/>
    <s v="Unit"/>
    <n v="700000"/>
    <n v="1400000"/>
    <m/>
    <m/>
  </r>
  <r>
    <x v="0"/>
    <n v="660000032"/>
    <s v="PERIJINAN &amp; LISENSI"/>
    <s v="PERIJINAN"/>
    <s v="ERP : AWS SUBSCRIPTION"/>
    <m/>
    <x v="4"/>
    <x v="3"/>
    <n v="9"/>
    <s v="Month"/>
    <n v="12691720"/>
    <n v="106225478"/>
    <m/>
    <m/>
  </r>
  <r>
    <x v="0"/>
    <n v="660000032"/>
    <s v="PERIJINAN &amp; LISENSI"/>
    <s v="PERIJINAN"/>
    <s v="LICENSE EMAIL EXCHANGE ASG-SUNFISH 2025 PURCHASE"/>
    <m/>
    <x v="4"/>
    <x v="3"/>
    <n v="2"/>
    <s v="Unit"/>
    <n v="3300000"/>
    <n v="6600000"/>
    <m/>
    <m/>
  </r>
  <r>
    <x v="0"/>
    <n v="660000032"/>
    <s v="PERIJINAN &amp; LISENSI"/>
    <s v="PERIJINAN"/>
    <s v="LICENSE MERAKI"/>
    <d v="2028-04-25T00:00:00"/>
    <x v="4"/>
    <x v="3"/>
    <n v="1"/>
    <s v="Year"/>
    <n v="190000000"/>
    <n v="190000000"/>
    <m/>
    <m/>
  </r>
  <r>
    <x v="0"/>
    <n v="660000032"/>
    <s v="PERIJINAN &amp; LISENSI"/>
    <s v="PERIJINAN"/>
    <s v="ERP : ODOO SUBSCRIPTION FOR 3 YEARS USAGE (AKMA CHARGE : MGM FEE)"/>
    <m/>
    <x v="4"/>
    <x v="3"/>
    <n v="1"/>
    <s v="Year"/>
    <n v="73606752"/>
    <n v="73606751.640000001"/>
    <m/>
    <m/>
  </r>
  <r>
    <x v="0"/>
    <n v="660000032"/>
    <s v="PERIJINAN &amp; LISENSI"/>
    <s v="PERIJINAN"/>
    <s v="ERP : ODOO ERP SYSTEM (AKMA CHARGE : MGM FEE)"/>
    <m/>
    <x v="4"/>
    <x v="3"/>
    <n v="1"/>
    <s v="Year"/>
    <n v="321465701"/>
    <n v="321465701.31"/>
    <m/>
    <m/>
  </r>
  <r>
    <x v="0"/>
    <n v="660000032"/>
    <s v="PERIJINAN &amp; LISENSI"/>
    <s v="PERIJINAN"/>
    <s v="LICENSE MICROSOFT 365 without EMS"/>
    <d v="2026-05-19T00:00:00"/>
    <x v="4"/>
    <x v="3"/>
    <n v="1"/>
    <s v="Year"/>
    <n v="146413278"/>
    <n v="146413278"/>
    <m/>
    <n v="138633425"/>
  </r>
  <r>
    <x v="0"/>
    <n v="660000032"/>
    <s v="PERIJINAN &amp; LISENSI"/>
    <s v="PERIJINAN"/>
    <s v="LICENSES APPLICATION"/>
    <m/>
    <x v="4"/>
    <x v="3"/>
    <n v="1"/>
    <s v="Year"/>
    <n v="3840000"/>
    <n v="3840000"/>
    <m/>
    <m/>
  </r>
  <r>
    <x v="0"/>
    <n v="660000032"/>
    <s v="PERIJINAN &amp; LISENSI"/>
    <s v="PERIJINAN"/>
    <s v="LICENSES APPLICATION : ADOBE CREATIVE CLOUD"/>
    <m/>
    <x v="4"/>
    <x v="3"/>
    <n v="1"/>
    <s v="Year"/>
    <n v="40000000"/>
    <n v="40000000"/>
    <m/>
    <m/>
  </r>
  <r>
    <x v="0"/>
    <n v="660000032"/>
    <s v="PERIJINAN &amp; LISENSI"/>
    <s v="PERIJINAN"/>
    <s v="LICENSES APPLICATION : AUTOCAD"/>
    <m/>
    <x v="4"/>
    <x v="3"/>
    <n v="1"/>
    <s v="Year"/>
    <n v="30000000"/>
    <n v="30000000"/>
    <m/>
    <m/>
  </r>
  <r>
    <x v="0"/>
    <n v="660000032"/>
    <s v="PERIJINAN &amp; LISENSI"/>
    <s v="PERIJINAN"/>
    <s v="LICENSES APPLICATION : AUTOCAD LT"/>
    <m/>
    <x v="4"/>
    <x v="3"/>
    <n v="1"/>
    <s v="Year"/>
    <n v="30000000"/>
    <n v="30000000"/>
    <m/>
    <m/>
  </r>
  <r>
    <x v="0"/>
    <n v="660000032"/>
    <s v="PERIJINAN &amp; LISENSI"/>
    <s v="PERIJINAN"/>
    <s v="LICENSES APPLICATION : SKETCHUP PRO"/>
    <m/>
    <x v="4"/>
    <x v="3"/>
    <n v="1"/>
    <s v="Year"/>
    <n v="50000000"/>
    <n v="50000000"/>
    <m/>
    <m/>
  </r>
  <r>
    <x v="0"/>
    <n v="660000032"/>
    <s v="PERIJINAN &amp; LISENSI"/>
    <s v="PERIJINAN"/>
    <s v="LICENSES SOPHOS + SUPPORT"/>
    <d v="2025-11-01T00:00:00"/>
    <x v="4"/>
    <x v="3"/>
    <n v="1"/>
    <s v="Year"/>
    <n v="200000000"/>
    <n v="200000000"/>
    <m/>
    <m/>
  </r>
  <r>
    <x v="0"/>
    <n v="660000032"/>
    <s v="PERIJINAN &amp; LISENSI"/>
    <s v="PERIJINAN"/>
    <s v="MPP 2025 (HR EST) : LICENSE ANTIVIRUS + SUPPORT"/>
    <m/>
    <x v="4"/>
    <x v="3"/>
    <n v="12"/>
    <s v="Month"/>
    <n v="9372000"/>
    <n v="112464000"/>
    <m/>
    <m/>
  </r>
  <r>
    <x v="0"/>
    <n v="660000032"/>
    <s v="PERIJINAN &amp; LISENSI"/>
    <s v="PERIJINAN"/>
    <s v="MPP 2025 (HR EST) : LICENSE MANAGE ENGINE"/>
    <m/>
    <x v="4"/>
    <x v="3"/>
    <n v="12"/>
    <s v="Month"/>
    <n v="171875"/>
    <n v="2062500"/>
    <m/>
    <m/>
  </r>
  <r>
    <x v="0"/>
    <n v="660000032"/>
    <s v="PERIJINAN &amp; LISENSI"/>
    <s v="PERIJINAN"/>
    <s v="MPP 2025 (HR EST) : LICENSE O365 EMAIL &amp; TEAMS"/>
    <d v="2026-05-19T00:00:00"/>
    <x v="4"/>
    <x v="3"/>
    <n v="12"/>
    <s v="Month"/>
    <n v="4097940"/>
    <n v="49175280"/>
    <m/>
    <m/>
  </r>
  <r>
    <x v="0"/>
    <n v="660000038"/>
    <s v="PENGIRIMAN, TELEKOMUNIKASI DAN INTERNET"/>
    <s v="INTERNET"/>
    <s v="INTERNET SERVICE PROVIDER"/>
    <m/>
    <x v="4"/>
    <x v="7"/>
    <n v="10"/>
    <s v="Month"/>
    <n v="10000000"/>
    <n v="100000000"/>
    <m/>
    <m/>
  </r>
  <r>
    <x v="0"/>
    <n v="660000019"/>
    <s v="PERBAIKAN DAN PEMELIHARAAN"/>
    <s v="SERVICE PERALATAN KANTOR"/>
    <s v="SPAREPART , SERVICE &amp; MAINTENANCE"/>
    <d v="2025-11-30T00:00:00"/>
    <x v="4"/>
    <x v="7"/>
    <n v="12"/>
    <s v="Month"/>
    <n v="916667"/>
    <n v="11000000"/>
    <m/>
    <m/>
  </r>
  <r>
    <x v="0"/>
    <n v="660000019"/>
    <s v="PERBAIKAN DAN PEMELIHARAAN"/>
    <s v="SERVICE PERALATAN KANTOR"/>
    <s v="SEWA PERANGKAT PRINTER / FOTOCOPY"/>
    <d v="2028-03-31T00:00:00"/>
    <x v="4"/>
    <x v="7"/>
    <n v="12"/>
    <s v="Month"/>
    <n v="3500000"/>
    <n v="42000000"/>
    <n v="35277460"/>
    <n v="6722540"/>
  </r>
  <r>
    <x v="0"/>
    <n v="660000019"/>
    <s v="PERBAIKAN DAN PEMELIHARAAN"/>
    <s v="SERVICE PERALATAN KANTOR"/>
    <s v="SEWA PERANGKAT PRINTER / FOTOCOPY"/>
    <m/>
    <x v="4"/>
    <x v="7"/>
    <m/>
    <m/>
    <m/>
    <m/>
    <m/>
    <m/>
  </r>
  <r>
    <x v="0"/>
    <n v="660000019"/>
    <s v="PERBAIKAN DAN PEMELIHARAAN"/>
    <s v="SERVICE PERALATAN KANTOR"/>
    <s v="SEWA PERANGKAT PRINTER / FOTOCOPY"/>
    <m/>
    <x v="4"/>
    <x v="7"/>
    <m/>
    <m/>
    <m/>
    <m/>
    <m/>
    <m/>
  </r>
  <r>
    <x v="0"/>
    <n v="660000019"/>
    <s v="PERBAIKAN DAN PEMELIHARAAN"/>
    <s v="SERVICE PERALATAN KANTOR"/>
    <s v="SEWA PERANGKAT PRINTER / FOTOCOPY"/>
    <m/>
    <x v="4"/>
    <x v="7"/>
    <m/>
    <m/>
    <m/>
    <m/>
    <m/>
    <m/>
  </r>
  <r>
    <x v="0"/>
    <n v="660000019"/>
    <s v="PERBAIKAN DAN PEMELIHARAAN"/>
    <s v="SERVICE PERALATAN KANTOR"/>
    <s v="SEWA PERANGKAT PRINTER / FOTOCOPY"/>
    <m/>
    <x v="4"/>
    <x v="7"/>
    <m/>
    <m/>
    <m/>
    <m/>
    <m/>
    <m/>
  </r>
  <r>
    <x v="0"/>
    <n v="660000019"/>
    <s v="PERBAIKAN DAN PEMELIHARAAN"/>
    <s v="SERVICE PERALATAN KANTOR"/>
    <s v="SEWA PERANGKAT PRINTER / FOTOCOPY"/>
    <m/>
    <x v="4"/>
    <x v="7"/>
    <m/>
    <m/>
    <m/>
    <m/>
    <m/>
    <m/>
  </r>
  <r>
    <x v="0"/>
    <n v="660000019"/>
    <s v="PERBAIKAN DAN PEMELIHARAAN"/>
    <s v="SERVICE PERALATAN KANTOR"/>
    <s v="SEWA PERANGKAT PRINTER / FOTOCOPY"/>
    <m/>
    <x v="4"/>
    <x v="7"/>
    <m/>
    <m/>
    <m/>
    <m/>
    <m/>
    <m/>
  </r>
  <r>
    <x v="0"/>
    <n v="660000032"/>
    <s v="PERIJINAN &amp; LISENSI"/>
    <s v="PERIJINAN"/>
    <s v="LICENSE ANTIVIRUS + SUPPORT"/>
    <d v="2025-12-20T00:00:00"/>
    <x v="4"/>
    <x v="7"/>
    <n v="1"/>
    <s v="Year"/>
    <n v="12354000"/>
    <n v="12354000"/>
    <m/>
    <m/>
  </r>
  <r>
    <x v="0"/>
    <n v="660000032"/>
    <s v="PERIJINAN &amp; LISENSI"/>
    <s v="PERIJINAN"/>
    <s v="LICENSE MICROSOFT 365 without EMS"/>
    <d v="2026-05-19T00:00:00"/>
    <x v="4"/>
    <x v="7"/>
    <n v="1"/>
    <s v="Year"/>
    <n v="41741370"/>
    <n v="41741370"/>
    <m/>
    <m/>
  </r>
  <r>
    <x v="0"/>
    <n v="660000032"/>
    <s v="PERIJINAN &amp; LISENSI"/>
    <s v="PERIJINAN"/>
    <s v="SUBSCRIBE WEB DOMAIN &amp; HOSTING MALLS"/>
    <d v="2026-03-15T00:00:00"/>
    <x v="4"/>
    <x v="7"/>
    <n v="1"/>
    <s v="Year"/>
    <n v="350000"/>
    <n v="350000"/>
    <m/>
    <m/>
  </r>
  <r>
    <x v="0"/>
    <n v="660000032"/>
    <s v="PERIJINAN &amp; LISENSI"/>
    <s v="PERIJINAN"/>
    <s v="ERP : AWS SUBSCRIPTION"/>
    <m/>
    <x v="4"/>
    <x v="7"/>
    <n v="12"/>
    <s v="Month"/>
    <n v="2992357"/>
    <n v="35908284"/>
    <m/>
    <m/>
  </r>
  <r>
    <x v="0"/>
    <n v="660000032"/>
    <s v="PERIJINAN &amp; LISENSI"/>
    <s v="PERIJINAN"/>
    <s v="ERP : ODOO SUBSCRIPTION FOR 3 YEARS USAGE (AKMA CHARGE : MGM FEE)"/>
    <m/>
    <x v="4"/>
    <x v="7"/>
    <n v="1"/>
    <s v="Year"/>
    <n v="17354437"/>
    <n v="17354437"/>
    <m/>
    <m/>
  </r>
  <r>
    <x v="0"/>
    <n v="660000032"/>
    <s v="PERIJINAN &amp; LISENSI"/>
    <s v="PERIJINAN"/>
    <s v="ERP : ODOO ERP SYSTEM (AKMA CHARGE : MGM FEE)"/>
    <m/>
    <x v="4"/>
    <x v="7"/>
    <n v="1"/>
    <s v="Year"/>
    <n v="75792726"/>
    <n v="75792726"/>
    <m/>
    <m/>
  </r>
  <r>
    <x v="0"/>
    <n v="660000032"/>
    <s v="PERIJINAN &amp; LISENSI"/>
    <s v="PERIJINAN"/>
    <s v="LICENSES SOPHOS + SUPPORT"/>
    <d v="2026-05-29T00:00:00"/>
    <x v="4"/>
    <x v="7"/>
    <n v="1"/>
    <s v="Year"/>
    <n v="80000000"/>
    <n v="80000000"/>
    <m/>
    <n v="75810000"/>
  </r>
  <r>
    <x v="0"/>
    <n v="660000032"/>
    <s v="PERIJINAN &amp; LISENSI"/>
    <s v="PERIJINAN"/>
    <s v="LICENSES APPLICATION"/>
    <m/>
    <x v="4"/>
    <x v="7"/>
    <n v="1"/>
    <s v="Year"/>
    <n v="9280000"/>
    <n v="9280000"/>
    <m/>
    <m/>
  </r>
  <r>
    <x v="0"/>
    <n v="660000032"/>
    <s v="PERIJINAN &amp; LISENSI"/>
    <s v="PERIJINAN"/>
    <s v="MPP 2025 (HR EST) : LICENSE ANTIVIRUS + SUPPORT"/>
    <m/>
    <x v="4"/>
    <x v="7"/>
    <n v="12"/>
    <s v="Month"/>
    <n v="2130000"/>
    <n v="25560000"/>
    <m/>
    <m/>
  </r>
  <r>
    <x v="0"/>
    <n v="660000032"/>
    <s v="PERIJINAN &amp; LISENSI"/>
    <s v="PERIJINAN"/>
    <s v="MPP 2025 (HR EST) : LICENSE MANAGE ENGINE"/>
    <m/>
    <x v="4"/>
    <x v="7"/>
    <n v="12"/>
    <s v="Month"/>
    <n v="39063"/>
    <n v="468750"/>
    <m/>
    <m/>
  </r>
  <r>
    <x v="0"/>
    <n v="660000032"/>
    <s v="PERIJINAN &amp; LISENSI"/>
    <s v="PERIJINAN"/>
    <s v="MPP 2025 (HR EST) : LICENSE O365 EMAIL &amp; TEAMS"/>
    <d v="2026-05-19T00:00:00"/>
    <x v="4"/>
    <x v="7"/>
    <n v="12"/>
    <s v="Month"/>
    <n v="931350"/>
    <n v="11176200"/>
    <m/>
    <m/>
  </r>
  <r>
    <x v="0"/>
    <n v="660000019"/>
    <s v="PERBAIKAN DAN PEMELIHARAAN"/>
    <s v="SERVICE PERALATAN KANTOR"/>
    <s v="MAINTENANCE (SERVER, CCTV, ACCESS CARD, , HARDWARE POS WEARNESS, MINI PC, LED)"/>
    <m/>
    <x v="5"/>
    <x v="8"/>
    <n v="12"/>
    <s v="Month"/>
    <n v="1500000"/>
    <n v="18000000"/>
    <m/>
    <m/>
  </r>
  <r>
    <x v="0"/>
    <n v="660000032"/>
    <s v="PERIJINAN &amp; LISENSI"/>
    <s v="PERIJINAN"/>
    <s v="ANNUAL VISTA SYSTEM"/>
    <d v="2025-12-31T00:00:00"/>
    <x v="5"/>
    <x v="8"/>
    <n v="12"/>
    <s v="Month"/>
    <n v="10000000"/>
    <n v="120000000"/>
    <m/>
    <m/>
  </r>
  <r>
    <x v="0"/>
    <n v="660000019"/>
    <s v="PERBAIKAN DAN PEMELIHARAAN"/>
    <s v="SERVICE PERALATAN KANTOR"/>
    <s v="MAINTENANCE (SERVER, CCTV, ACCESS CARD, , HARDWARE POS WEARNESS, MINI PC, LED)"/>
    <m/>
    <x v="5"/>
    <x v="9"/>
    <n v="12"/>
    <s v="Month"/>
    <n v="2000000"/>
    <n v="24000000"/>
    <m/>
    <m/>
  </r>
  <r>
    <x v="0"/>
    <n v="660000032"/>
    <s v="PERIJINAN &amp; LISENSI"/>
    <s v="PERIJINAN"/>
    <s v="ANNUAL VISTA SYSTEM"/>
    <d v="2025-12-31T00:00:00"/>
    <x v="5"/>
    <x v="9"/>
    <n v="12"/>
    <s v="Month"/>
    <n v="12000000"/>
    <n v="144000000"/>
    <m/>
    <m/>
  </r>
  <r>
    <x v="0"/>
    <n v="660000019"/>
    <s v="PERBAIKAN DAN PEMELIHARAAN"/>
    <s v="SERVICE PERALATAN KANTOR"/>
    <s v="MAINTENANCE (SERVER, CCTV, ACCESS CARD, , HARDWARE POS WEARNESS, MINI PC, LED)"/>
    <m/>
    <x v="5"/>
    <x v="10"/>
    <n v="12"/>
    <s v="Month"/>
    <n v="4000000"/>
    <n v="48000000"/>
    <m/>
    <m/>
  </r>
  <r>
    <x v="0"/>
    <n v="660000032"/>
    <s v="PERIJINAN &amp; LISENSI"/>
    <s v="PERIJINAN"/>
    <s v="ANNUAL VISTA SYSTEM"/>
    <d v="2025-12-31T00:00:00"/>
    <x v="5"/>
    <x v="10"/>
    <n v="12"/>
    <s v="Month"/>
    <n v="10000000"/>
    <n v="120000000"/>
    <m/>
    <m/>
  </r>
  <r>
    <x v="0"/>
    <n v="660000019"/>
    <s v="PERBAIKAN DAN PEMELIHARAAN"/>
    <s v="SERVICE PERALATAN KANTOR"/>
    <s v="MAINTENANCE (SERVER, CCTV, ACCESS CARD, , HARDWARE POS WEARNESS, MINI PC, LED)"/>
    <m/>
    <x v="5"/>
    <x v="11"/>
    <n v="12"/>
    <s v="Month"/>
    <n v="2500000"/>
    <n v="30000000"/>
    <m/>
    <m/>
  </r>
  <r>
    <x v="0"/>
    <n v="660000032"/>
    <s v="PERIJINAN &amp; LISENSI"/>
    <s v="PERIJINAN"/>
    <s v="ANNUAL VISTA SYSTEM"/>
    <d v="2025-12-31T00:00:00"/>
    <x v="5"/>
    <x v="11"/>
    <n v="12"/>
    <s v="Month"/>
    <n v="12000000"/>
    <n v="144000000"/>
    <m/>
    <m/>
  </r>
  <r>
    <x v="0"/>
    <n v="660000019"/>
    <s v="PERBAIKAN DAN PEMELIHARAAN"/>
    <s v="SERVICE PERALATAN KANTOR"/>
    <s v="MAINTENANCE (SERVER, CCTV, ACCESS CARD, HARDWARE POS WEARNESS, MINI PC, LED)"/>
    <m/>
    <x v="5"/>
    <x v="12"/>
    <n v="12"/>
    <s v="Month"/>
    <n v="2500000"/>
    <n v="30000000"/>
    <m/>
    <m/>
  </r>
  <r>
    <x v="0"/>
    <n v="660000032"/>
    <s v="PERIJINAN &amp; LISENSI"/>
    <s v="PERIJINAN"/>
    <s v="ANNUAL VISTA SYSTEM"/>
    <d v="2025-12-31T00:00:00"/>
    <x v="5"/>
    <x v="12"/>
    <n v="12"/>
    <s v="Month"/>
    <n v="11000000"/>
    <n v="132000000"/>
    <m/>
    <m/>
  </r>
  <r>
    <x v="0"/>
    <n v="660000019"/>
    <s v="PERBAIKAN DAN PEMELIHARAAN"/>
    <s v="SERVICE PERALATAN KANTOR"/>
    <s v="ANNUAL MAINTENANCE CONTRACT WEB AND MOBILE APPS"/>
    <d v="2025-12-31T00:00:00"/>
    <x v="5"/>
    <x v="13"/>
    <n v="12"/>
    <s v="Month"/>
    <n v="10000000"/>
    <n v="120000000"/>
    <m/>
    <m/>
  </r>
  <r>
    <x v="0"/>
    <n v="660000019"/>
    <s v="PERBAIKAN DAN PEMELIHARAAN"/>
    <s v="SERVICE PERALATAN KANTOR"/>
    <s v="MAINTENANCE (SERVER, CCTV, ACCESS CARD, HARDWARE POS WEARNESS, MINI PC, LED)"/>
    <m/>
    <x v="5"/>
    <x v="13"/>
    <n v="12"/>
    <s v="Month"/>
    <n v="2000000"/>
    <n v="24000000"/>
    <m/>
    <m/>
  </r>
  <r>
    <x v="0"/>
    <n v="660000032"/>
    <s v="PERIJINAN &amp; LISENSI"/>
    <s v="PERIJINAN"/>
    <s v="AZURE CLOUD FOR WEBSITE AND APPS FLIX"/>
    <m/>
    <x v="5"/>
    <x v="13"/>
    <n v="12"/>
    <s v="Month"/>
    <n v="8000000"/>
    <n v="96000000"/>
    <m/>
    <m/>
  </r>
  <r>
    <x v="0"/>
    <n v="660000032"/>
    <s v="PERIJINAN &amp; LISENSI"/>
    <s v="PERIJINAN"/>
    <s v="LICENSE ANTIVIRUS + SUPPORT"/>
    <d v="2025-12-20T00:00:00"/>
    <x v="5"/>
    <x v="13"/>
    <n v="1"/>
    <s v="Year"/>
    <n v="5700000"/>
    <n v="5700000"/>
    <m/>
    <m/>
  </r>
  <r>
    <x v="0"/>
    <n v="660000032"/>
    <s v="PERIJINAN &amp; LISENSI"/>
    <s v="PERIJINAN"/>
    <s v="SMS OTP WEBSITE &amp; APPS FLIX"/>
    <d v="2025-08-31T00:00:00"/>
    <x v="5"/>
    <x v="13"/>
    <n v="12"/>
    <s v="Month"/>
    <n v="1750000"/>
    <n v="21000000"/>
    <m/>
    <m/>
  </r>
  <r>
    <x v="0"/>
    <n v="660000032"/>
    <s v="PERIJINAN &amp; LISENSI"/>
    <s v="PERIJINAN"/>
    <s v="SSL FLIXCINEMA.COM"/>
    <s v="31/09/2025"/>
    <x v="5"/>
    <x v="13"/>
    <n v="1"/>
    <s v="Year"/>
    <n v="1200000"/>
    <n v="1200000"/>
    <m/>
    <m/>
  </r>
  <r>
    <x v="0"/>
    <n v="660000032"/>
    <s v="PERIJINAN &amp; LISENSI"/>
    <s v="PERIJINAN"/>
    <s v="SUBSCRIBE WEB DOMAIN"/>
    <d v="2026-04-12T00:00:00"/>
    <x v="5"/>
    <x v="13"/>
    <n v="1"/>
    <s v="Year"/>
    <n v="500000"/>
    <n v="500000"/>
    <m/>
    <m/>
  </r>
  <r>
    <x v="0"/>
    <n v="660000032"/>
    <s v="PERIJINAN &amp; LISENSI"/>
    <s v="PERIJINAN"/>
    <s v="LICENSE MICROSOFT 365 without EMS"/>
    <d v="2026-05-19T00:00:00"/>
    <x v="5"/>
    <x v="13"/>
    <n v="1"/>
    <s v="Year"/>
    <n v="27234000"/>
    <n v="27234000"/>
    <n v="8023896"/>
    <n v="19210104"/>
  </r>
  <r>
    <x v="0"/>
    <n v="660000032"/>
    <s v="PERIJINAN &amp; LISENSI"/>
    <s v="PERIJINAN"/>
    <s v="MPP 2025 (HR EST) : LICENSE ANTIVIRUS + SUPPORT"/>
    <d v="2025-12-20T00:00:00"/>
    <x v="5"/>
    <x v="13"/>
    <n v="12"/>
    <s v="Month"/>
    <n v="760000"/>
    <n v="9120000"/>
    <m/>
    <m/>
  </r>
  <r>
    <x v="0"/>
    <n v="660000032"/>
    <s v="PERIJINAN &amp; LISENSI"/>
    <s v="PERIJINAN"/>
    <s v="MPP 2025 (HR EST) : LICENSE MANAGE ENGINE"/>
    <d v="2026-09-06T00:00:00"/>
    <x v="5"/>
    <x v="13"/>
    <n v="12"/>
    <s v="Month"/>
    <n v="15625"/>
    <n v="187500"/>
    <m/>
    <m/>
  </r>
  <r>
    <x v="0"/>
    <n v="660000038"/>
    <s v="PENGIRIMAN, TELEKOMUNIKASI DAN INTERNET"/>
    <s v="INTERNET"/>
    <s v="INTERNET SERVICE PROVIDER"/>
    <d v="2025-07-31T00:00:00"/>
    <x v="0"/>
    <x v="14"/>
    <n v="12"/>
    <s v="Month"/>
    <n v="16000000"/>
    <n v="192000000"/>
    <n v="-90000000"/>
    <n v="96000000"/>
  </r>
  <r>
    <x v="0"/>
    <n v="660000038"/>
    <s v="PENGIRIMAN, TELEKOMUNIKASI DAN INTERNET"/>
    <s v="INTERNET"/>
    <s v="INTERNET SERVICE PROVIDER"/>
    <d v="2025-07-31T00:00:00"/>
    <x v="0"/>
    <x v="14"/>
    <m/>
    <m/>
    <m/>
    <m/>
    <m/>
    <m/>
  </r>
  <r>
    <x v="0"/>
    <n v="660000038"/>
    <s v="PENGIRIMAN, TELEKOMUNIKASI DAN INTERNET"/>
    <s v="INTERNET"/>
    <s v="INTERNET SERVICE PROVIDER"/>
    <d v="2025-07-31T00:00:00"/>
    <x v="0"/>
    <x v="14"/>
    <m/>
    <m/>
    <m/>
    <m/>
    <m/>
    <m/>
  </r>
  <r>
    <x v="0"/>
    <n v="660000038"/>
    <s v="PENGIRIMAN, TELEKOMUNIKASI DAN INTERNET"/>
    <s v="INTERNET"/>
    <s v="INTERNET SERVICE PROVIDER"/>
    <d v="2025-07-31T00:00:00"/>
    <x v="0"/>
    <x v="14"/>
    <m/>
    <m/>
    <m/>
    <m/>
    <m/>
    <m/>
  </r>
  <r>
    <x v="0"/>
    <n v="660000038"/>
    <s v="PENGIRIMAN, TELEKOMUNIKASI DAN INTERNET"/>
    <s v="INTERNET"/>
    <s v="INTERNET SERVICE PROVIDER"/>
    <d v="2025-07-31T00:00:00"/>
    <x v="0"/>
    <x v="14"/>
    <m/>
    <m/>
    <m/>
    <m/>
    <m/>
    <m/>
  </r>
  <r>
    <x v="0"/>
    <n v="660000038"/>
    <s v="PENGIRIMAN, TELEKOMUNIKASI DAN INTERNET"/>
    <s v="INTERNET"/>
    <s v="INTERNET SERVICE PROVIDER"/>
    <d v="2025-07-31T00:00:00"/>
    <x v="0"/>
    <x v="14"/>
    <m/>
    <m/>
    <m/>
    <m/>
    <m/>
    <m/>
  </r>
  <r>
    <x v="0"/>
    <n v="660000038"/>
    <s v="PENGIRIMAN, TELEKOMUNIKASI DAN INTERNET"/>
    <s v="INTERNET"/>
    <s v="INTERNET SERVICE PROVIDER"/>
    <d v="2025-09-30T00:00:00"/>
    <x v="0"/>
    <x v="14"/>
    <m/>
    <m/>
    <m/>
    <m/>
    <m/>
    <n v="186000000"/>
  </r>
  <r>
    <x v="0"/>
    <n v="660000038"/>
    <s v="PENGIRIMAN, TELEKOMUNIKASI DAN INTERNET"/>
    <s v="INTERNET"/>
    <s v="INTERNET SERVICE PROVIDER"/>
    <d v="2025-09-30T00:00:00"/>
    <x v="0"/>
    <x v="14"/>
    <m/>
    <m/>
    <m/>
    <m/>
    <m/>
    <m/>
  </r>
  <r>
    <x v="0"/>
    <n v="660000038"/>
    <s v="PENGIRIMAN, TELEKOMUNIKASI DAN INTERNET"/>
    <s v="INTERNET"/>
    <s v="INTERNET SERVICE PROVIDER"/>
    <d v="2025-09-30T00:00:00"/>
    <x v="0"/>
    <x v="14"/>
    <m/>
    <m/>
    <m/>
    <m/>
    <m/>
    <m/>
  </r>
  <r>
    <x v="0"/>
    <n v="660000038"/>
    <s v="PENGIRIMAN, TELEKOMUNIKASI DAN INTERNET"/>
    <s v="INTERNET"/>
    <s v="INTERNET SERVICE PROVIDER"/>
    <d v="2025-09-30T00:00:00"/>
    <x v="0"/>
    <x v="14"/>
    <m/>
    <m/>
    <m/>
    <m/>
    <m/>
    <m/>
  </r>
  <r>
    <x v="0"/>
    <n v="660000038"/>
    <s v="PENGIRIMAN, TELEKOMUNIKASI DAN INTERNET"/>
    <s v="INTERNET"/>
    <s v="INTERNET SERVICE PROVIDER"/>
    <d v="2025-09-30T00:00:00"/>
    <x v="0"/>
    <x v="14"/>
    <m/>
    <m/>
    <m/>
    <m/>
    <m/>
    <m/>
  </r>
  <r>
    <x v="0"/>
    <n v="660000038"/>
    <s v="PENGIRIMAN, TELEKOMUNIKASI DAN INTERNET"/>
    <s v="INTERNET"/>
    <s v="INTERNET SERVICE PROVIDER"/>
    <d v="2025-09-30T00:00:00"/>
    <x v="0"/>
    <x v="14"/>
    <m/>
    <m/>
    <m/>
    <m/>
    <m/>
    <m/>
  </r>
  <r>
    <x v="1"/>
    <m/>
    <m/>
    <m/>
    <s v="INTERNET SERVICE PROVIDER"/>
    <d v="2025-09-30T00:00:00"/>
    <x v="0"/>
    <x v="14"/>
    <m/>
    <m/>
    <m/>
    <m/>
    <m/>
    <m/>
  </r>
  <r>
    <x v="1"/>
    <m/>
    <m/>
    <m/>
    <s v="INTERNET SERVICE PROVIDER"/>
    <d v="2025-09-30T00:00:00"/>
    <x v="0"/>
    <x v="14"/>
    <m/>
    <m/>
    <m/>
    <m/>
    <m/>
    <m/>
  </r>
  <r>
    <x v="0"/>
    <n v="660000019"/>
    <s v="PERBAIKAN DAN PEMELIHARAAN"/>
    <s v="SERVICE PERALATAN KANTOR"/>
    <s v="SPAREPART , SERVICE &amp; MAINTENANCE"/>
    <d v="2025-11-30T00:00:00"/>
    <x v="0"/>
    <x v="14"/>
    <n v="12"/>
    <s v="Month"/>
    <n v="1791667"/>
    <n v="21500000"/>
    <m/>
    <m/>
  </r>
  <r>
    <x v="0"/>
    <n v="660000032"/>
    <s v="PERIJINAN &amp; LISENSI"/>
    <s v="PERIJINAN"/>
    <s v="LICENSE ANTIVIRUS + SUPPORT"/>
    <d v="2025-12-20T00:00:00"/>
    <x v="0"/>
    <x v="14"/>
    <n v="1"/>
    <s v="Year"/>
    <n v="18240000"/>
    <n v="18240000"/>
    <m/>
    <m/>
  </r>
  <r>
    <x v="0"/>
    <n v="660000032"/>
    <s v="PERIJINAN &amp; LISENSI"/>
    <s v="PERIJINAN"/>
    <s v="LICENSE MICROSOFT 365 without EMS"/>
    <d v="2026-05-19T00:00:00"/>
    <x v="0"/>
    <x v="14"/>
    <n v="1"/>
    <s v="Year"/>
    <n v="34016400"/>
    <n v="34016400"/>
    <m/>
    <n v="26875140"/>
  </r>
  <r>
    <x v="0"/>
    <n v="660000032"/>
    <s v="PERIJINAN &amp; LISENSI"/>
    <s v="PERIJINAN"/>
    <s v="LICENSES SOPHOS + SUPPORT"/>
    <d v="2025-12-21T00:00:00"/>
    <x v="0"/>
    <x v="14"/>
    <n v="1"/>
    <s v="Year"/>
    <n v="80000000"/>
    <n v="80000000"/>
    <m/>
    <m/>
  </r>
  <r>
    <x v="0"/>
    <n v="660000032"/>
    <s v="PERIJINAN &amp; LISENSI"/>
    <s v="PERIJINAN"/>
    <s v="LICENSES APPLICATION"/>
    <m/>
    <x v="0"/>
    <x v="14"/>
    <n v="1"/>
    <s v="Year"/>
    <n v="30240000"/>
    <n v="30240000"/>
    <m/>
    <m/>
  </r>
  <r>
    <x v="0"/>
    <n v="660000032"/>
    <s v="PERIJINAN &amp; LISENSI"/>
    <s v="PERIJINAN"/>
    <s v="SUBSCRIBE WEB DOMAIN &amp; HOSTING MALLS"/>
    <d v="2025-11-02T00:00:00"/>
    <x v="0"/>
    <x v="14"/>
    <n v="1"/>
    <s v="Year"/>
    <n v="300000"/>
    <n v="300000"/>
    <m/>
    <m/>
  </r>
  <r>
    <x v="0"/>
    <n v="660000032"/>
    <s v="PERIJINAN &amp; LISENSI"/>
    <s v="PERIJINAN"/>
    <s v="ERP : AWS SUBSCRIPTION"/>
    <m/>
    <x v="0"/>
    <x v="14"/>
    <n v="12"/>
    <s v="Month"/>
    <n v="4952866"/>
    <n v="59434395"/>
    <m/>
    <m/>
  </r>
  <r>
    <x v="0"/>
    <n v="660000032"/>
    <s v="PERIJINAN &amp; LISENSI"/>
    <s v="PERIJINAN"/>
    <s v="ERP : ODOO SUBSCRIPTION FOR 3 YEARS USAGE (AKMA CHARGE : MGM FEE)"/>
    <m/>
    <x v="0"/>
    <x v="14"/>
    <n v="5"/>
    <s v="Month"/>
    <n v="2393716"/>
    <n v="11968577.5"/>
    <m/>
    <m/>
  </r>
  <r>
    <x v="0"/>
    <n v="660000014"/>
    <s v="PERLENGKAPAN KANTOR"/>
    <s v="PERALATAN KANTOR UMUM LAINNYA"/>
    <s v="Printer A4"/>
    <m/>
    <x v="0"/>
    <x v="14"/>
    <n v="1"/>
    <s v="Unit"/>
    <n v="4050000"/>
    <n v="4050000"/>
    <m/>
    <m/>
  </r>
  <r>
    <x v="0"/>
    <n v="660000014"/>
    <s v="PERLENGKAPAN KANTOR"/>
    <s v="PERALATAN KANTOR UMUM LAINNYA"/>
    <s v="Scanner : Fujitsu"/>
    <m/>
    <x v="0"/>
    <x v="14"/>
    <n v="1"/>
    <s v="Unit"/>
    <n v="3815000"/>
    <n v="3815000"/>
    <m/>
    <m/>
  </r>
  <r>
    <x v="0"/>
    <n v="660000030"/>
    <s v="SEWA"/>
    <s v="SEWA PERALATAN"/>
    <s v="SEWA PERANGKAT PRINTER / FOTOCOPY"/>
    <s v="31 Mei 2026"/>
    <x v="0"/>
    <x v="14"/>
    <n v="12"/>
    <s v="Month"/>
    <n v="600000"/>
    <n v="7200000"/>
    <n v="7200000"/>
    <n v="1900000"/>
  </r>
  <r>
    <x v="0"/>
    <n v="660000030"/>
    <s v="SEWA"/>
    <s v="SEWA PERALATAN"/>
    <s v="SEWA PERANGKAT PRINTER / FOTOCOPY"/>
    <m/>
    <x v="0"/>
    <x v="14"/>
    <m/>
    <m/>
    <m/>
    <m/>
    <m/>
    <m/>
  </r>
  <r>
    <x v="0"/>
    <n v="660000030"/>
    <s v="SEWA"/>
    <s v="SEWA PERALATAN"/>
    <s v="SEWA PERANGKAT PRINTER / FOTOCOPY"/>
    <m/>
    <x v="0"/>
    <x v="14"/>
    <m/>
    <m/>
    <m/>
    <m/>
    <m/>
    <m/>
  </r>
  <r>
    <x v="0"/>
    <n v="660000030"/>
    <s v="SEWA"/>
    <s v="SEWA PERALATAN"/>
    <s v="SEWA PERANGKAT PRINTER / FOTOCOPY"/>
    <m/>
    <x v="0"/>
    <x v="14"/>
    <m/>
    <m/>
    <m/>
    <m/>
    <m/>
    <m/>
  </r>
  <r>
    <x v="0"/>
    <n v="660000030"/>
    <s v="SEWA"/>
    <s v="SEWA PERALATAN"/>
    <s v="SEWA PERANGKAT PRINTER / FOTOCOPY"/>
    <m/>
    <x v="0"/>
    <x v="14"/>
    <m/>
    <m/>
    <m/>
    <m/>
    <m/>
    <m/>
  </r>
  <r>
    <x v="0"/>
    <n v="660000038"/>
    <s v="PENGIRIMAN, TELEKOMUNIKASI DAN INTERNET"/>
    <s v="INTERNET"/>
    <s v="INTERNET SERVICE PROVIDER"/>
    <d v="2025-09-30T00:00:00"/>
    <x v="0"/>
    <x v="15"/>
    <n v="12"/>
    <s v="Month"/>
    <n v="10000000"/>
    <n v="120000000"/>
    <n v="12000000"/>
    <n v="108000000"/>
  </r>
  <r>
    <x v="0"/>
    <n v="660000038"/>
    <s v="PENGIRIMAN, TELEKOMUNIKASI DAN INTERNET"/>
    <s v="INTERNET"/>
    <s v="INTERNET SERVICE PROVIDER"/>
    <d v="2025-09-30T00:00:00"/>
    <x v="0"/>
    <x v="15"/>
    <m/>
    <m/>
    <m/>
    <m/>
    <m/>
    <m/>
  </r>
  <r>
    <x v="0"/>
    <n v="660000038"/>
    <s v="PENGIRIMAN, TELEKOMUNIKASI DAN INTERNET"/>
    <s v="INTERNET"/>
    <s v="INTERNET SERVICE PROVIDER"/>
    <d v="2025-09-30T00:00:00"/>
    <x v="0"/>
    <x v="15"/>
    <m/>
    <m/>
    <m/>
    <m/>
    <m/>
    <m/>
  </r>
  <r>
    <x v="0"/>
    <n v="660000038"/>
    <s v="PENGIRIMAN, TELEKOMUNIKASI DAN INTERNET"/>
    <s v="INTERNET"/>
    <s v="INTERNET SERVICE PROVIDER"/>
    <d v="2025-09-30T00:00:00"/>
    <x v="0"/>
    <x v="15"/>
    <m/>
    <m/>
    <m/>
    <m/>
    <m/>
    <m/>
  </r>
  <r>
    <x v="0"/>
    <n v="660000038"/>
    <s v="PENGIRIMAN, TELEKOMUNIKASI DAN INTERNET"/>
    <s v="INTERNET"/>
    <s v="INTERNET SERVICE PROVIDER"/>
    <d v="2025-09-30T00:00:00"/>
    <x v="0"/>
    <x v="15"/>
    <m/>
    <m/>
    <m/>
    <m/>
    <m/>
    <m/>
  </r>
  <r>
    <x v="0"/>
    <n v="660000038"/>
    <s v="PENGIRIMAN, TELEKOMUNIKASI DAN INTERNET"/>
    <s v="INTERNET"/>
    <s v="INTERNET SERVICE PROVIDER"/>
    <d v="2025-09-30T00:00:00"/>
    <x v="0"/>
    <x v="15"/>
    <m/>
    <m/>
    <m/>
    <m/>
    <m/>
    <m/>
  </r>
  <r>
    <x v="1"/>
    <m/>
    <m/>
    <m/>
    <s v="INTERNET SERVICE PROVIDER"/>
    <d v="2025-09-30T00:00:00"/>
    <x v="0"/>
    <x v="15"/>
    <m/>
    <m/>
    <m/>
    <m/>
    <m/>
    <m/>
  </r>
  <r>
    <x v="0"/>
    <n v="660000019"/>
    <s v="PERBAIKAN DAN PEMELIHARAAN"/>
    <s v="SERVICE PERALATAN KANTOR"/>
    <s v="SPAREPART , SERVICE &amp; MAINTENANCE"/>
    <d v="2025-11-30T00:00:00"/>
    <x v="0"/>
    <x v="15"/>
    <n v="12"/>
    <s v="Month"/>
    <n v="1833333"/>
    <n v="22000000"/>
    <m/>
    <m/>
  </r>
  <r>
    <x v="0"/>
    <n v="660000032"/>
    <s v="PERIJINAN &amp; LISENSI"/>
    <s v="PERIJINAN"/>
    <s v="LICENSE ANTIVIRUS + SUPPORT"/>
    <d v="2025-12-20T00:00:00"/>
    <x v="0"/>
    <x v="15"/>
    <n v="1"/>
    <s v="Year"/>
    <n v="9120000"/>
    <n v="9120000"/>
    <m/>
    <m/>
  </r>
  <r>
    <x v="0"/>
    <n v="660000032"/>
    <s v="PERIJINAN &amp; LISENSI"/>
    <s v="PERIJINAN"/>
    <s v="LICENSE MICROSOFT 365 without EMS"/>
    <d v="2026-05-19T00:00:00"/>
    <x v="0"/>
    <x v="15"/>
    <n v="1"/>
    <s v="Year"/>
    <n v="22334400"/>
    <n v="26258400"/>
    <n v="3653268"/>
    <n v="22605132"/>
  </r>
  <r>
    <x v="0"/>
    <n v="660000032"/>
    <s v="PERIJINAN &amp; LISENSI"/>
    <s v="PERIJINAN"/>
    <s v="LICENSES SOPHOS + SUPPORT"/>
    <d v="2025-12-21T00:00:00"/>
    <x v="0"/>
    <x v="15"/>
    <n v="1"/>
    <s v="Year"/>
    <n v="80000000"/>
    <n v="80000000"/>
    <m/>
    <m/>
  </r>
  <r>
    <x v="0"/>
    <n v="660000032"/>
    <s v="PERIJINAN &amp; LISENSI"/>
    <s v="PERIJINAN"/>
    <s v="LICENSES APPLICATION"/>
    <m/>
    <x v="0"/>
    <x v="15"/>
    <n v="1"/>
    <s v="Year"/>
    <n v="30240000"/>
    <n v="30240000"/>
    <m/>
    <m/>
  </r>
  <r>
    <x v="0"/>
    <n v="660000032"/>
    <s v="PERIJINAN &amp; LISENSI"/>
    <s v="PERIJINAN"/>
    <s v="MPP 2025 (HR EST) : LICENSE ANTIVIRUS + SUPPORT"/>
    <m/>
    <x v="0"/>
    <x v="15"/>
    <n v="12"/>
    <s v="Month"/>
    <n v="1140000"/>
    <n v="13680000"/>
    <m/>
    <m/>
  </r>
  <r>
    <x v="0"/>
    <n v="660000032"/>
    <s v="PERIJINAN &amp; LISENSI"/>
    <s v="PERIJINAN"/>
    <s v="SUBSCRIBE WEB DOMAIN &amp; HOSTING MALLS"/>
    <d v="2026-06-24T00:00:00"/>
    <x v="0"/>
    <x v="15"/>
    <n v="1"/>
    <s v="Year"/>
    <n v="800000"/>
    <n v="800000"/>
    <m/>
    <m/>
  </r>
  <r>
    <x v="0"/>
    <n v="660000032"/>
    <s v="PERIJINAN &amp; LISENSI"/>
    <s v="PERIJINAN"/>
    <s v="ERP : AWS SUBSCRIPTION"/>
    <m/>
    <x v="0"/>
    <x v="15"/>
    <n v="12"/>
    <s v="Month"/>
    <n v="2476433"/>
    <n v="29717197"/>
    <m/>
    <m/>
  </r>
  <r>
    <x v="0"/>
    <n v="660000032"/>
    <s v="PERIJINAN &amp; LISENSI"/>
    <s v="PERIJINAN"/>
    <s v="ERP : ODOO SUBSCRIPTION FOR 3 YEARS USAGE (AKMA CHARGE : MGM FEE)"/>
    <m/>
    <x v="0"/>
    <x v="15"/>
    <n v="5"/>
    <s v="Month"/>
    <n v="1196858"/>
    <n v="5984288.75"/>
    <m/>
    <m/>
  </r>
  <r>
    <x v="0"/>
    <n v="660000032"/>
    <s v="PERIJINAN &amp; LISENSI"/>
    <s v="PERIJINAN"/>
    <s v="MPP 2025 (HR EST) : LICENSE MANAGE ENGINE"/>
    <m/>
    <x v="0"/>
    <x v="15"/>
    <n v="12"/>
    <s v="Month"/>
    <n v="23438"/>
    <n v="281256"/>
    <m/>
    <m/>
  </r>
  <r>
    <x v="0"/>
    <n v="660000030"/>
    <s v="SEWA"/>
    <s v="SEWA PERALATAN / KENDARAAN"/>
    <s v="SEWA PERANGKAT PRINTER / FOTOCOPY"/>
    <s v="9 Juni 2026"/>
    <x v="0"/>
    <x v="15"/>
    <n v="12"/>
    <s v="Month"/>
    <n v="600000"/>
    <n v="7200000"/>
    <n v="-78225000"/>
    <n v="1425000"/>
  </r>
  <r>
    <x v="0"/>
    <n v="660000030"/>
    <s v="SEWA"/>
    <s v="SEWA PERALATAN / KENDARAAN"/>
    <s v="SEWA PERANGKAT PRINTER / FOTOCOPY"/>
    <m/>
    <x v="0"/>
    <x v="15"/>
    <m/>
    <m/>
    <m/>
    <m/>
    <m/>
    <m/>
  </r>
  <r>
    <x v="0"/>
    <n v="660000030"/>
    <s v="SEWA"/>
    <s v="SEWA PERALATAN / KENDARAAN"/>
    <s v="SEWA PERANGKAT PRINTER / FOTOCOPY"/>
    <m/>
    <x v="0"/>
    <x v="15"/>
    <m/>
    <m/>
    <m/>
    <m/>
    <m/>
    <m/>
  </r>
  <r>
    <x v="0"/>
    <n v="660000030"/>
    <s v="SEWA"/>
    <s v="SEWA PERALATAN / KENDARAAN"/>
    <s v="SEWA PERANGKAT PRINTER / FOTOCOPY"/>
    <m/>
    <x v="0"/>
    <x v="15"/>
    <m/>
    <m/>
    <m/>
    <m/>
    <m/>
    <m/>
  </r>
  <r>
    <x v="0"/>
    <n v="660000030"/>
    <s v="SEWA"/>
    <s v="SEWA PERALATAN / KENDARAAN"/>
    <s v="SEWA PERANGKAT PRINTER / FOTOCOPY"/>
    <m/>
    <x v="0"/>
    <x v="15"/>
    <m/>
    <m/>
    <m/>
    <m/>
    <m/>
    <m/>
  </r>
  <r>
    <x v="0"/>
    <n v="660000038"/>
    <s v="PENGIRIMAN, TELEKOMUNIKASI DAN INTERNET"/>
    <s v="INTERNET"/>
    <s v="INTERNET SERVICE PROVIDER"/>
    <d v="2025-02-27T00:00:00"/>
    <x v="0"/>
    <x v="16"/>
    <n v="12"/>
    <s v="Month"/>
    <n v="19000000"/>
    <n v="228000000"/>
    <n v="0"/>
    <n v="84000000"/>
  </r>
  <r>
    <x v="1"/>
    <n v="660000038"/>
    <s v="PENGIRIMAN, TELEKOMUNIKASI DAN INTERNET"/>
    <s v="INTERNET"/>
    <s v="INTERNET SERVICE PROVIDER"/>
    <d v="2025-02-27T00:00:00"/>
    <x v="0"/>
    <x v="16"/>
    <m/>
    <m/>
    <m/>
    <m/>
    <m/>
    <m/>
  </r>
  <r>
    <x v="0"/>
    <n v="660000038"/>
    <s v="PENGIRIMAN, TELEKOMUNIKASI DAN INTERNET"/>
    <s v="INTERNET"/>
    <s v="INTERNET SERVICE PROVIDER"/>
    <d v="2026-02-26T00:00:00"/>
    <x v="0"/>
    <x v="16"/>
    <m/>
    <m/>
    <m/>
    <m/>
    <m/>
    <m/>
  </r>
  <r>
    <x v="1"/>
    <n v="660000038"/>
    <s v="PENGIRIMAN, TELEKOMUNIKASI DAN INTERNET"/>
    <s v="INTERNET"/>
    <s v="INTERNET SERVICE PROVIDER"/>
    <d v="2026-02-26T00:00:00"/>
    <x v="0"/>
    <x v="16"/>
    <m/>
    <m/>
    <m/>
    <m/>
    <m/>
    <m/>
  </r>
  <r>
    <x v="1"/>
    <n v="660000038"/>
    <s v="PENGIRIMAN, TELEKOMUNIKASI DAN INTERNET"/>
    <s v="INTERNET"/>
    <s v="INTERNET SERVICE PROVIDER"/>
    <d v="2026-02-26T00:00:00"/>
    <x v="0"/>
    <x v="16"/>
    <m/>
    <m/>
    <m/>
    <m/>
    <m/>
    <m/>
  </r>
  <r>
    <x v="1"/>
    <n v="660000038"/>
    <s v="PENGIRIMAN, TELEKOMUNIKASI DAN INTERNET"/>
    <s v="INTERNET"/>
    <s v="INTERNET SERVICE PROVIDER"/>
    <d v="2026-02-26T00:00:00"/>
    <x v="0"/>
    <x v="16"/>
    <m/>
    <m/>
    <m/>
    <m/>
    <m/>
    <m/>
  </r>
  <r>
    <x v="1"/>
    <m/>
    <m/>
    <m/>
    <s v="INTERNET SERVICE PROVIDER"/>
    <d v="2026-02-26T00:00:00"/>
    <x v="0"/>
    <x v="16"/>
    <m/>
    <m/>
    <m/>
    <m/>
    <m/>
    <m/>
  </r>
  <r>
    <x v="0"/>
    <n v="660000038"/>
    <s v="PENGIRIMAN, TELEKOMUNIKASI DAN INTERNET"/>
    <s v="INTERNET"/>
    <s v="INTERNET SERVICE PROVIDER"/>
    <d v="2026-02-27T00:00:00"/>
    <x v="0"/>
    <x v="16"/>
    <m/>
    <m/>
    <m/>
    <m/>
    <m/>
    <n v="144000000"/>
  </r>
  <r>
    <x v="1"/>
    <n v="660000038"/>
    <s v="PENGIRIMAN, TELEKOMUNIKASI DAN INTERNET"/>
    <s v="INTERNET"/>
    <s v="INTERNET SERVICE PROVIDER"/>
    <d v="2026-02-27T00:00:00"/>
    <x v="0"/>
    <x v="16"/>
    <m/>
    <m/>
    <m/>
    <m/>
    <m/>
    <m/>
  </r>
  <r>
    <x v="1"/>
    <n v="660000038"/>
    <s v="PENGIRIMAN, TELEKOMUNIKASI DAN INTERNET"/>
    <s v="INTERNET"/>
    <s v="INTERNET SERVICE PROVIDER"/>
    <d v="2026-02-27T00:00:00"/>
    <x v="0"/>
    <x v="16"/>
    <m/>
    <m/>
    <m/>
    <m/>
    <m/>
    <m/>
  </r>
  <r>
    <x v="1"/>
    <n v="660000038"/>
    <s v="PENGIRIMAN, TELEKOMUNIKASI DAN INTERNET"/>
    <s v="INTERNET"/>
    <s v="INTERNET SERVICE PROVIDER"/>
    <d v="2026-02-27T00:00:00"/>
    <x v="0"/>
    <x v="16"/>
    <m/>
    <m/>
    <m/>
    <m/>
    <m/>
    <m/>
  </r>
  <r>
    <x v="1"/>
    <n v="660000038"/>
    <s v="PENGIRIMAN, TELEKOMUNIKASI DAN INTERNET"/>
    <s v="INTERNET"/>
    <s v="INTERNET SERVICE PROVIDER"/>
    <d v="2026-02-27T00:00:00"/>
    <x v="0"/>
    <x v="16"/>
    <m/>
    <m/>
    <m/>
    <m/>
    <m/>
    <m/>
  </r>
  <r>
    <x v="1"/>
    <n v="660000038"/>
    <s v="PENGIRIMAN, TELEKOMUNIKASI DAN INTERNET"/>
    <s v="INTERNET"/>
    <s v="INTERNET SERVICE PROVIDER"/>
    <d v="2026-02-27T00:00:00"/>
    <x v="0"/>
    <x v="16"/>
    <m/>
    <m/>
    <m/>
    <m/>
    <m/>
    <m/>
  </r>
  <r>
    <x v="1"/>
    <m/>
    <m/>
    <m/>
    <s v="INTERNET SERVICE PROVIDER"/>
    <d v="2026-02-27T00:00:00"/>
    <x v="0"/>
    <x v="16"/>
    <m/>
    <m/>
    <m/>
    <m/>
    <m/>
    <m/>
  </r>
  <r>
    <x v="0"/>
    <n v="660000006"/>
    <s v="PENGIRIMAN, TELEKOMUNIKASI DAN INTERNET"/>
    <s v="PULSA KARYAWAN"/>
    <s v="PULSA KARYAWAN SPV @1 : HARDI"/>
    <m/>
    <x v="0"/>
    <x v="16"/>
    <n v="12"/>
    <s v="Month"/>
    <n v="150000"/>
    <n v="1800000"/>
    <m/>
    <m/>
  </r>
  <r>
    <x v="0"/>
    <n v="660000019"/>
    <s v="PERBAIKAN DAN PEMELIHARAAN"/>
    <s v="SERVICE PERALATAN KANTOR"/>
    <s v="SPAREPART , SERVICE &amp; MAINTENANCE"/>
    <d v="2025-11-30T00:00:00"/>
    <x v="0"/>
    <x v="16"/>
    <n v="12"/>
    <s v="Month"/>
    <n v="5833333"/>
    <n v="70000000"/>
    <m/>
    <m/>
  </r>
  <r>
    <x v="0"/>
    <n v="660000032"/>
    <s v="PERIJINAN &amp; LISENSI"/>
    <s v="PERIJINAN"/>
    <s v="LICENSE ANTIVIRUS + SUPPORT"/>
    <d v="2025-12-20T00:00:00"/>
    <x v="0"/>
    <x v="16"/>
    <n v="1"/>
    <s v="Year"/>
    <n v="45600000"/>
    <n v="45600000"/>
    <m/>
    <m/>
  </r>
  <r>
    <x v="0"/>
    <n v="660000032"/>
    <s v="PERIJINAN &amp; LISENSI"/>
    <s v="PERIJINAN"/>
    <s v="LICENSE MICROSOFT 365 without EMS"/>
    <d v="2026-05-19T00:00:00"/>
    <x v="0"/>
    <x v="16"/>
    <n v="1"/>
    <s v="Year"/>
    <n v="54753600"/>
    <n v="113168190"/>
    <n v="73278174"/>
    <n v="39890016"/>
  </r>
  <r>
    <x v="0"/>
    <n v="660000032"/>
    <s v="PERIJINAN &amp; LISENSI"/>
    <s v="PERIJINAN"/>
    <s v="LICENSES APPLICATION"/>
    <m/>
    <x v="0"/>
    <x v="16"/>
    <n v="1"/>
    <s v="Year"/>
    <n v="35680000"/>
    <n v="35680000"/>
    <m/>
    <m/>
  </r>
  <r>
    <x v="0"/>
    <n v="660000032"/>
    <s v="PERIJINAN &amp; LISENSI"/>
    <s v="PERIJINAN"/>
    <s v="LICENSES APPLICATION : ADOBE ACROBAT PRO"/>
    <m/>
    <x v="0"/>
    <x v="16"/>
    <n v="1"/>
    <s v="Year"/>
    <n v="69120000"/>
    <n v="69120000"/>
    <m/>
    <m/>
  </r>
  <r>
    <x v="0"/>
    <n v="660000032"/>
    <s v="PERIJINAN &amp; LISENSI"/>
    <s v="PERIJINAN"/>
    <s v="LICENSES APPLICATION : ADOBE CREATIVE CLOUD"/>
    <m/>
    <x v="0"/>
    <x v="16"/>
    <n v="1"/>
    <s v="Year"/>
    <n v="34560000"/>
    <n v="34560000"/>
    <m/>
    <m/>
  </r>
  <r>
    <x v="0"/>
    <n v="660000032"/>
    <s v="PERIJINAN &amp; LISENSI"/>
    <s v="PERIJINAN"/>
    <s v="MPP 2025 (HR EST) : LICENSE ANTIVIRUS + SUPPORT"/>
    <m/>
    <x v="0"/>
    <x v="16"/>
    <n v="12"/>
    <s v="Month"/>
    <n v="1140000"/>
    <n v="13680000"/>
    <m/>
    <m/>
  </r>
  <r>
    <x v="0"/>
    <n v="660000032"/>
    <s v="PERIJINAN &amp; LISENSI"/>
    <s v="PERIJINAN"/>
    <s v="MPP 2025 (HR EST) : LICENSE MANAGE ENGINE"/>
    <m/>
    <x v="0"/>
    <x v="16"/>
    <n v="12"/>
    <s v="Month"/>
    <n v="23437"/>
    <n v="281244"/>
    <m/>
    <m/>
  </r>
  <r>
    <x v="0"/>
    <n v="660000026"/>
    <s v="PERIJINAN &amp; LISENSI"/>
    <s v="MEMBERS &amp; SUBSCRIPTION"/>
    <s v="SUBSCRIBE WEB DOMAIN &amp; HOSTING MALLS"/>
    <d v="2026-06-02T00:00:00"/>
    <x v="0"/>
    <x v="16"/>
    <n v="1"/>
    <s v="Year"/>
    <n v="300000"/>
    <n v="300000"/>
    <m/>
    <m/>
  </r>
  <r>
    <x v="0"/>
    <n v="660000032"/>
    <s v="PERIJINAN &amp; LISENSI"/>
    <s v="PERIJINAN"/>
    <s v="ERP : AWS SUBSCRIPTION"/>
    <m/>
    <x v="0"/>
    <x v="16"/>
    <n v="12"/>
    <s v="Month"/>
    <n v="12382166"/>
    <n v="148585987"/>
    <m/>
    <m/>
  </r>
  <r>
    <x v="0"/>
    <n v="660000032"/>
    <s v="PERIJINAN &amp; LISENSI"/>
    <s v="PERIJINAN"/>
    <s v="ERP : ODOO SUBSCRIPTION FOR 3 YEARS USAGE (AKMA CHARGE : MGM FEE)"/>
    <m/>
    <x v="0"/>
    <x v="16"/>
    <n v="5"/>
    <s v="Month"/>
    <n v="5984289"/>
    <n v="29921443.760000002"/>
    <m/>
    <m/>
  </r>
  <r>
    <x v="0"/>
    <n v="660000030"/>
    <s v="SEWA"/>
    <s v="SEWA PERALATAN / KENDARAAN"/>
    <s v="SEWA PERANGKAT PRINTER / FOTOCOPY"/>
    <s v="31 Mei 2026"/>
    <x v="0"/>
    <x v="16"/>
    <n v="12"/>
    <s v="Month"/>
    <n v="3000000"/>
    <n v="36000000"/>
    <n v="0"/>
    <n v="36000000"/>
  </r>
  <r>
    <x v="0"/>
    <n v="660000030"/>
    <s v="SEWA"/>
    <s v="SEWA PERALATAN / KENDARAAN"/>
    <s v="SEWA PERANGKAT PRINTER / FOTOCOPY"/>
    <m/>
    <x v="0"/>
    <x v="16"/>
    <m/>
    <m/>
    <m/>
    <m/>
    <m/>
    <m/>
  </r>
  <r>
    <x v="0"/>
    <n v="660000030"/>
    <s v="SEWA"/>
    <s v="SEWA PERALATAN / KENDARAAN"/>
    <s v="SEWA PERANGKAT PRINTER / FOTOCOPY"/>
    <m/>
    <x v="0"/>
    <x v="16"/>
    <m/>
    <m/>
    <m/>
    <m/>
    <m/>
    <m/>
  </r>
  <r>
    <x v="0"/>
    <n v="660000030"/>
    <s v="SEWA"/>
    <s v="SEWA PERALATAN / KENDARAAN"/>
    <s v="SEWA PERANGKAT PRINTER / FOTOCOPY"/>
    <m/>
    <x v="0"/>
    <x v="16"/>
    <m/>
    <m/>
    <m/>
    <m/>
    <m/>
    <m/>
  </r>
  <r>
    <x v="0"/>
    <n v="660000030"/>
    <s v="SEWA"/>
    <s v="SEWA PERALATAN / KENDARAAN"/>
    <s v="SEWA PERANGKAT PRINTER / FOTOCOPY"/>
    <m/>
    <x v="0"/>
    <x v="16"/>
    <m/>
    <m/>
    <m/>
    <m/>
    <m/>
    <m/>
  </r>
  <r>
    <x v="0"/>
    <n v="660000030"/>
    <s v="SEWA"/>
    <s v="SEWA / SERVICE CHARGE GEDUNG / LAHAN"/>
    <s v="SEWA LOKASI (LAHAN) PENGUAT SIGNAL MOI 5 YEARS"/>
    <d v="2025-02-28T00:00:00"/>
    <x v="0"/>
    <x v="17"/>
    <n v="5"/>
    <s v="Year"/>
    <n v="20000000"/>
    <n v="100000000"/>
    <n v="90000000"/>
    <n v="10000000"/>
  </r>
  <r>
    <x v="0"/>
    <n v="660000038"/>
    <s v="PENGIRIMAN, TELEKOMUNIKASI DAN INTERNET"/>
    <s v="INTERNET"/>
    <s v="INTERNET SERVICE PROVIDER"/>
    <d v="2026-01-28T00:00:00"/>
    <x v="4"/>
    <x v="18"/>
    <n v="10"/>
    <s v="Month"/>
    <n v="10000000"/>
    <n v="100000000"/>
    <m/>
    <n v="100000000"/>
  </r>
  <r>
    <x v="0"/>
    <n v="660000038"/>
    <s v="PENGIRIMAN, TELEKOMUNIKASI DAN INTERNET"/>
    <s v="INTERNET"/>
    <s v="INTERNET SERVICE PROVIDER"/>
    <d v="2026-01-28T00:00:00"/>
    <x v="4"/>
    <x v="18"/>
    <m/>
    <m/>
    <m/>
    <m/>
    <m/>
    <m/>
  </r>
  <r>
    <x v="0"/>
    <n v="660000038"/>
    <s v="PENGIRIMAN, TELEKOMUNIKASI DAN INTERNET"/>
    <s v="INTERNET"/>
    <s v="INTERNET SERVICE PROVIDER"/>
    <d v="2026-01-28T00:00:00"/>
    <x v="4"/>
    <x v="18"/>
    <m/>
    <m/>
    <m/>
    <m/>
    <m/>
    <m/>
  </r>
  <r>
    <x v="0"/>
    <n v="660000038"/>
    <s v="PENGIRIMAN, TELEKOMUNIKASI DAN INTERNET"/>
    <s v="INTERNET"/>
    <s v="INTERNET SERVICE PROVIDER"/>
    <d v="2026-01-28T00:00:00"/>
    <x v="4"/>
    <x v="18"/>
    <m/>
    <m/>
    <m/>
    <m/>
    <m/>
    <m/>
  </r>
  <r>
    <x v="0"/>
    <n v="660000038"/>
    <s v="PENGIRIMAN, TELEKOMUNIKASI DAN INTERNET"/>
    <s v="INTERNET"/>
    <s v="INTERNET SERVICE PROVIDER"/>
    <d v="2026-01-28T00:00:00"/>
    <x v="4"/>
    <x v="18"/>
    <m/>
    <m/>
    <m/>
    <m/>
    <m/>
    <m/>
  </r>
  <r>
    <x v="0"/>
    <n v="660000038"/>
    <s v="PENGIRIMAN, TELEKOMUNIKASI DAN INTERNET"/>
    <s v="INTERNET"/>
    <s v="INTERNET SERVICE PROVIDER"/>
    <d v="2026-01-28T00:00:00"/>
    <x v="4"/>
    <x v="18"/>
    <m/>
    <m/>
    <m/>
    <m/>
    <m/>
    <m/>
  </r>
  <r>
    <x v="0"/>
    <n v="660000019"/>
    <s v="PERBAIKAN DAN PEMELIHARAAN"/>
    <s v="SERVICE PERALATAN KANTOR"/>
    <s v="SPAREPART , SERVICE &amp; MAINTENANCE"/>
    <d v="2025-11-30T00:00:00"/>
    <x v="4"/>
    <x v="18"/>
    <n v="12"/>
    <s v="Month"/>
    <n v="1700000"/>
    <n v="20400000"/>
    <m/>
    <m/>
  </r>
  <r>
    <x v="0"/>
    <n v="660000019"/>
    <s v="PERBAIKAN DAN PEMELIHARAAN"/>
    <s v="SERVICE PERALATAN KANTOR"/>
    <s v="SEWA PERANGKAT PRINTER / FOTOCOPY"/>
    <d v="2028-03-31T00:00:00"/>
    <x v="4"/>
    <x v="18"/>
    <n v="12"/>
    <s v="Month"/>
    <n v="3000000"/>
    <n v="36000000"/>
    <n v="28905805"/>
    <n v="7094195"/>
  </r>
  <r>
    <x v="0"/>
    <n v="660000019"/>
    <s v="PERBAIKAN DAN PEMELIHARAAN"/>
    <s v="SERVICE PERALATAN KANTOR"/>
    <s v="SEWA PERANGKAT PRINTER / FOTOCOPY"/>
    <m/>
    <x v="4"/>
    <x v="18"/>
    <m/>
    <m/>
    <m/>
    <m/>
    <m/>
    <m/>
  </r>
  <r>
    <x v="0"/>
    <n v="660000019"/>
    <s v="PERBAIKAN DAN PEMELIHARAAN"/>
    <s v="SERVICE PERALATAN KANTOR"/>
    <s v="SEWA PERANGKAT PRINTER / FOTOCOPY"/>
    <m/>
    <x v="4"/>
    <x v="18"/>
    <m/>
    <m/>
    <m/>
    <m/>
    <m/>
    <m/>
  </r>
  <r>
    <x v="0"/>
    <n v="660000019"/>
    <s v="PERBAIKAN DAN PEMELIHARAAN"/>
    <s v="SERVICE PERALATAN KANTOR"/>
    <s v="SEWA PERANGKAT PRINTER / FOTOCOPY"/>
    <m/>
    <x v="4"/>
    <x v="18"/>
    <m/>
    <m/>
    <m/>
    <m/>
    <n v="6909805"/>
    <n v="21996000"/>
  </r>
  <r>
    <x v="0"/>
    <n v="660000019"/>
    <s v="PERBAIKAN DAN PEMELIHARAAN"/>
    <s v="SERVICE PERALATAN KANTOR"/>
    <s v="SEWA PERANGKAT PRINTER / FOTOCOPY"/>
    <m/>
    <x v="4"/>
    <x v="18"/>
    <m/>
    <m/>
    <m/>
    <m/>
    <m/>
    <m/>
  </r>
  <r>
    <x v="0"/>
    <n v="660000019"/>
    <s v="PERBAIKAN DAN PEMELIHARAAN"/>
    <s v="SERVICE PERALATAN KANTOR"/>
    <s v="SEWA PERANGKAT PRINTER / FOTOCOPY"/>
    <m/>
    <x v="4"/>
    <x v="18"/>
    <m/>
    <m/>
    <m/>
    <m/>
    <m/>
    <m/>
  </r>
  <r>
    <x v="0"/>
    <n v="660000032"/>
    <s v="PERIJINAN &amp; LISENSI"/>
    <s v="PERIJINAN"/>
    <s v="LICENSE ANTIVIRUS + SUPPORT"/>
    <d v="2025-12-20T00:00:00"/>
    <x v="4"/>
    <x v="18"/>
    <n v="1"/>
    <s v="Year"/>
    <n v="13632000"/>
    <n v="13632000"/>
    <m/>
    <m/>
  </r>
  <r>
    <x v="0"/>
    <n v="660000032"/>
    <s v="PERIJINAN &amp; LISENSI"/>
    <s v="PERIJINAN"/>
    <s v="SUBSCRIBE WEB DOMAIN &amp; HOSTING MALLS"/>
    <d v="2025-12-08T00:00:00"/>
    <x v="4"/>
    <x v="18"/>
    <n v="1"/>
    <s v="Year"/>
    <n v="350000"/>
    <n v="350000"/>
    <m/>
    <m/>
  </r>
  <r>
    <x v="0"/>
    <n v="660000032"/>
    <s v="PERIJINAN &amp; LISENSI"/>
    <s v="PERIJINAN"/>
    <s v="LICENSE MICROSOFT 365 without EMS"/>
    <d v="2026-05-19T00:00:00"/>
    <x v="4"/>
    <x v="18"/>
    <n v="1"/>
    <s v="Year"/>
    <n v="41543370"/>
    <n v="41543370"/>
    <m/>
    <m/>
  </r>
  <r>
    <x v="0"/>
    <n v="660000032"/>
    <s v="PERIJINAN &amp; LISENSI"/>
    <s v="PERIJINAN"/>
    <s v="ERP : AWS SUBSCRIPTION"/>
    <m/>
    <x v="4"/>
    <x v="18"/>
    <n v="12"/>
    <s v="Month"/>
    <n v="3301911"/>
    <n v="39622930"/>
    <m/>
    <m/>
  </r>
  <r>
    <x v="0"/>
    <n v="660000032"/>
    <s v="PERIJINAN &amp; LISENSI"/>
    <s v="PERIJINAN"/>
    <s v="ERP : ODOO SUBSCRIPTION FOR 3 YEARS USAGE (AKMA CHARGE : MGM FEE)"/>
    <m/>
    <x v="4"/>
    <x v="18"/>
    <n v="1"/>
    <s v="Year"/>
    <n v="19149724"/>
    <n v="19149724"/>
    <m/>
    <m/>
  </r>
  <r>
    <x v="0"/>
    <n v="660000032"/>
    <s v="PERIJINAN &amp; LISENSI"/>
    <s v="PERIJINAN"/>
    <s v="ERP : ODOO ERP SYSTEM (AKMA CHARGE : MGM FEE)"/>
    <m/>
    <x v="4"/>
    <x v="18"/>
    <n v="1"/>
    <s v="Year"/>
    <n v="83633353"/>
    <n v="83633353"/>
    <m/>
    <m/>
  </r>
  <r>
    <x v="0"/>
    <n v="660000032"/>
    <s v="PERIJINAN &amp; LISENSI"/>
    <s v="PERIJINAN"/>
    <s v="LICENSES SOPHOS + SUPPORT"/>
    <d v="2026-05-30T00:00:00"/>
    <x v="4"/>
    <x v="18"/>
    <n v="1"/>
    <s v="Year"/>
    <n v="80000000"/>
    <n v="80000000"/>
    <m/>
    <n v="75810000"/>
  </r>
  <r>
    <x v="0"/>
    <n v="660000032"/>
    <s v="PERIJINAN &amp; LISENSI"/>
    <s v="PERIJINAN"/>
    <s v="LICENSES APPLICATION"/>
    <m/>
    <x v="4"/>
    <x v="18"/>
    <n v="1"/>
    <s v="Year"/>
    <n v="57280000"/>
    <n v="57280000"/>
    <m/>
    <m/>
  </r>
  <r>
    <x v="0"/>
    <n v="660000032"/>
    <s v="PERIJINAN &amp; LISENSI"/>
    <s v="PERIJINAN"/>
    <s v="MPP 2025 (HR EST) : LICENSE ANTIVIRUS + SUPPORT"/>
    <m/>
    <x v="4"/>
    <x v="18"/>
    <n v="12"/>
    <s v="Month"/>
    <n v="852000"/>
    <n v="10224000"/>
    <m/>
    <m/>
  </r>
  <r>
    <x v="0"/>
    <n v="660000032"/>
    <s v="PERIJINAN &amp; LISENSI"/>
    <s v="PERIJINAN"/>
    <s v="MPP 2025 (HR EST) : LICENSE MANAGE ENGINE"/>
    <m/>
    <x v="4"/>
    <x v="18"/>
    <n v="12"/>
    <s v="Month"/>
    <n v="15625"/>
    <n v="187500"/>
    <m/>
    <m/>
  </r>
  <r>
    <x v="0"/>
    <n v="660000032"/>
    <s v="PERIJINAN &amp; LISENSI"/>
    <s v="PERIJINAN"/>
    <s v="MPP 2025 (HR EST) : LICENSE O365 EMAIL &amp; TEAMS"/>
    <d v="2026-05-19T00:00:00"/>
    <x v="4"/>
    <x v="18"/>
    <n v="12"/>
    <s v="Month"/>
    <n v="372540"/>
    <n v="4470480"/>
    <m/>
    <m/>
  </r>
  <r>
    <x v="0"/>
    <n v="660000032"/>
    <s v="PERIJINAN &amp; LISENSI"/>
    <s v="PERIJINAN"/>
    <s v="LICENSES APPLICATION : ADOBE CREATIVE CLOUD"/>
    <m/>
    <x v="0"/>
    <x v="19"/>
    <n v="1"/>
    <s v="Year"/>
    <n v="18000000"/>
    <n v="18000000"/>
    <m/>
    <m/>
  </r>
  <r>
    <x v="0"/>
    <n v="660000038"/>
    <s v="PENGIRIMAN, TELEKOMUNIKASI DAN INTERNET"/>
    <s v="INTERNET"/>
    <s v="INTERNET SERVICE PROVIDER"/>
    <d v="2025-09-30T00:00:00"/>
    <x v="0"/>
    <x v="20"/>
    <n v="12"/>
    <s v="Month"/>
    <n v="15000000"/>
    <n v="180000000"/>
    <n v="62000000"/>
    <n v="118000000"/>
  </r>
  <r>
    <x v="0"/>
    <n v="660000038"/>
    <s v="PENGIRIMAN, TELEKOMUNIKASI DAN INTERNET"/>
    <s v="INTERNET"/>
    <s v="INTERNET SERVICE PROVIDER"/>
    <d v="2025-09-30T00:00:00"/>
    <x v="0"/>
    <x v="20"/>
    <m/>
    <m/>
    <m/>
    <m/>
    <m/>
    <m/>
  </r>
  <r>
    <x v="0"/>
    <n v="660000038"/>
    <s v="PENGIRIMAN, TELEKOMUNIKASI DAN INTERNET"/>
    <s v="INTERNET"/>
    <s v="INTERNET SERVICE PROVIDER"/>
    <d v="2025-09-30T00:00:00"/>
    <x v="0"/>
    <x v="20"/>
    <m/>
    <m/>
    <m/>
    <m/>
    <m/>
    <m/>
  </r>
  <r>
    <x v="0"/>
    <n v="660000038"/>
    <s v="PENGIRIMAN, TELEKOMUNIKASI DAN INTERNET"/>
    <s v="INTERNET"/>
    <s v="INTERNET SERVICE PROVIDER"/>
    <d v="2025-09-30T00:00:00"/>
    <x v="0"/>
    <x v="20"/>
    <m/>
    <m/>
    <m/>
    <m/>
    <m/>
    <m/>
  </r>
  <r>
    <x v="0"/>
    <n v="660000038"/>
    <s v="PENGIRIMAN, TELEKOMUNIKASI DAN INTERNET"/>
    <s v="INTERNET"/>
    <s v="INTERNET SERVICE PROVIDER"/>
    <d v="2025-09-30T00:00:00"/>
    <x v="0"/>
    <x v="20"/>
    <m/>
    <m/>
    <m/>
    <m/>
    <m/>
    <m/>
  </r>
  <r>
    <x v="0"/>
    <n v="660000038"/>
    <s v="PENGIRIMAN, TELEKOMUNIKASI DAN INTERNET"/>
    <s v="INTERNET"/>
    <s v="INTERNET SERVICE PROVIDER"/>
    <d v="2025-09-30T00:00:00"/>
    <x v="0"/>
    <x v="20"/>
    <m/>
    <m/>
    <m/>
    <m/>
    <m/>
    <m/>
  </r>
  <r>
    <x v="0"/>
    <n v="660000038"/>
    <s v="PENGIRIMAN, TELEKOMUNIKASI DAN INTERNET"/>
    <s v="INTERNET"/>
    <s v="INTERNET SERVICE PROVIDER"/>
    <d v="2025-05-16T00:00:00"/>
    <x v="0"/>
    <x v="20"/>
    <m/>
    <m/>
    <m/>
    <m/>
    <n v="-4000000"/>
    <n v="66000000"/>
  </r>
  <r>
    <x v="0"/>
    <n v="660000038"/>
    <s v="PENGIRIMAN, TELEKOMUNIKASI DAN INTERNET"/>
    <s v="INTERNET"/>
    <s v="INTERNET SERVICE PROVIDER"/>
    <d v="2025-05-16T00:00:00"/>
    <x v="0"/>
    <x v="20"/>
    <m/>
    <m/>
    <m/>
    <m/>
    <m/>
    <m/>
  </r>
  <r>
    <x v="0"/>
    <n v="660000038"/>
    <s v="PENGIRIMAN, TELEKOMUNIKASI DAN INTERNET"/>
    <s v="INTERNET"/>
    <s v="INTERNET SERVICE PROVIDER"/>
    <d v="2025-05-16T00:00:00"/>
    <x v="0"/>
    <x v="20"/>
    <m/>
    <m/>
    <m/>
    <m/>
    <m/>
    <m/>
  </r>
  <r>
    <x v="0"/>
    <n v="660000038"/>
    <s v="PENGIRIMAN, TELEKOMUNIKASI DAN INTERNET"/>
    <s v="INTERNET"/>
    <s v="INTERNET SERVICE PROVIDER"/>
    <d v="2025-05-16T00:00:00"/>
    <x v="0"/>
    <x v="20"/>
    <m/>
    <m/>
    <m/>
    <m/>
    <m/>
    <m/>
  </r>
  <r>
    <x v="1"/>
    <m/>
    <m/>
    <m/>
    <s v="INTERNET SERVICE PROVIDER"/>
    <d v="2025-05-16T00:00:00"/>
    <x v="0"/>
    <x v="20"/>
    <m/>
    <m/>
    <m/>
    <m/>
    <m/>
    <m/>
  </r>
  <r>
    <x v="1"/>
    <m/>
    <m/>
    <m/>
    <s v="INTERNET SERVICE PROVIDER"/>
    <d v="2025-05-16T00:00:00"/>
    <x v="0"/>
    <x v="20"/>
    <m/>
    <m/>
    <m/>
    <m/>
    <m/>
    <m/>
  </r>
  <r>
    <x v="1"/>
    <m/>
    <m/>
    <m/>
    <s v="INTERNET SERVICE PROVIDER"/>
    <d v="2025-05-16T00:00:00"/>
    <x v="0"/>
    <x v="20"/>
    <m/>
    <m/>
    <m/>
    <m/>
    <m/>
    <m/>
  </r>
  <r>
    <x v="0"/>
    <n v="660000006"/>
    <s v="PENGIRIMAN, TELEKOMUNIKASI DAN INTERNET"/>
    <s v="PULSA KARYAWAN"/>
    <s v="PULSA KARYAWAN MANAGER @1 : CANDRA"/>
    <s v="-"/>
    <x v="0"/>
    <x v="20"/>
    <n v="12"/>
    <s v="Month"/>
    <n v="350000"/>
    <n v="4200000"/>
    <n v="0"/>
    <n v="4200000"/>
  </r>
  <r>
    <x v="0"/>
    <n v="660000006"/>
    <s v="PENGIRIMAN, TELEKOMUNIKASI DAN INTERNET"/>
    <s v="PULSA KARYAWAN"/>
    <s v="PULSA KARYAWAN MANAGER @1 : CANDRA"/>
    <s v="-"/>
    <x v="0"/>
    <x v="20"/>
    <m/>
    <m/>
    <m/>
    <m/>
    <m/>
    <m/>
  </r>
  <r>
    <x v="0"/>
    <n v="660000006"/>
    <s v="PENGIRIMAN, TELEKOMUNIKASI DAN INTERNET"/>
    <s v="PULSA KARYAWAN"/>
    <s v="PULSA KARYAWAN MANAGER @1 : CANDRA"/>
    <s v="-"/>
    <x v="0"/>
    <x v="20"/>
    <m/>
    <m/>
    <m/>
    <m/>
    <m/>
    <m/>
  </r>
  <r>
    <x v="0"/>
    <n v="660000006"/>
    <s v="PENGIRIMAN, TELEKOMUNIKASI DAN INTERNET"/>
    <s v="PULSA KARYAWAN"/>
    <s v="PULSA KARYAWAN MANAGER @1 : CANDRA"/>
    <s v="-"/>
    <x v="0"/>
    <x v="20"/>
    <m/>
    <m/>
    <m/>
    <m/>
    <m/>
    <m/>
  </r>
  <r>
    <x v="0"/>
    <n v="660000006"/>
    <s v="PENGIRIMAN, TELEKOMUNIKASI DAN INTERNET"/>
    <s v="PULSA KARYAWAN"/>
    <s v="PULSA KARYAWAN MANAGER @1 : CANDRA"/>
    <s v="-"/>
    <x v="0"/>
    <x v="20"/>
    <m/>
    <m/>
    <m/>
    <m/>
    <m/>
    <m/>
  </r>
  <r>
    <x v="0"/>
    <n v="660000019"/>
    <s v="PERBAIKAN DAN PEMELIHARAAN"/>
    <s v="SERVICE PERALATAN KANTOR"/>
    <s v="SPAREPART , SERVICE &amp; MAINTENANCE"/>
    <d v="2025-11-30T00:00:00"/>
    <x v="0"/>
    <x v="20"/>
    <n v="12"/>
    <s v="Month"/>
    <n v="3000000"/>
    <n v="36000000"/>
    <n v="-36000000"/>
    <n v="72000000"/>
  </r>
  <r>
    <x v="0"/>
    <n v="660000019"/>
    <s v="PERBAIKAN DAN PEMELIHARAAN"/>
    <s v="SERVICE PERALATAN KANTOR"/>
    <s v="SPAREPART , SERVICE &amp; MAINTENANCE"/>
    <d v="2025-11-30T00:00:00"/>
    <x v="0"/>
    <x v="20"/>
    <m/>
    <m/>
    <m/>
    <m/>
    <m/>
    <m/>
  </r>
  <r>
    <x v="0"/>
    <n v="660000019"/>
    <s v="PERBAIKAN DAN PEMELIHARAAN"/>
    <s v="SERVICE PERALATAN KANTOR"/>
    <s v="SPAREPART , SERVICE &amp; MAINTENANCE"/>
    <d v="2025-11-30T00:00:00"/>
    <x v="0"/>
    <x v="20"/>
    <m/>
    <m/>
    <m/>
    <m/>
    <m/>
    <m/>
  </r>
  <r>
    <x v="0"/>
    <n v="660000019"/>
    <s v="PERBAIKAN DAN PEMELIHARAAN"/>
    <s v="SERVICE PERALATAN KANTOR"/>
    <s v="SPAREPART , SERVICE &amp; MAINTENANCE"/>
    <d v="2025-11-30T00:00:00"/>
    <x v="0"/>
    <x v="20"/>
    <m/>
    <m/>
    <m/>
    <m/>
    <m/>
    <m/>
  </r>
  <r>
    <x v="0"/>
    <n v="660000019"/>
    <s v="PERBAIKAN DAN PEMELIHARAAN"/>
    <s v="SERVICE PERALATAN KANTOR"/>
    <s v="SPAREPART , SERVICE &amp; MAINTENANCE"/>
    <d v="2025-11-30T00:00:00"/>
    <x v="0"/>
    <x v="20"/>
    <m/>
    <m/>
    <m/>
    <m/>
    <m/>
    <n v="72000000"/>
  </r>
  <r>
    <x v="0"/>
    <n v="660000019"/>
    <s v="PERBAIKAN DAN PEMELIHARAAN"/>
    <s v="SERVICE PERALATAN KANTOR"/>
    <s v="SPAREPART , SERVICE &amp; MAINTENANCE"/>
    <d v="2025-11-30T00:00:00"/>
    <x v="0"/>
    <x v="20"/>
    <m/>
    <m/>
    <m/>
    <m/>
    <m/>
    <m/>
  </r>
  <r>
    <x v="0"/>
    <n v="660000019"/>
    <s v="PERBAIKAN DAN PEMELIHARAAN"/>
    <s v="SERVICE PERALATAN KANTOR"/>
    <s v="SPAREPART , SERVICE &amp; MAINTENANCE"/>
    <d v="2025-11-30T00:00:00"/>
    <x v="0"/>
    <x v="20"/>
    <m/>
    <m/>
    <m/>
    <m/>
    <m/>
    <m/>
  </r>
  <r>
    <x v="0"/>
    <n v="660000019"/>
    <s v="PERBAIKAN DAN PEMELIHARAAN"/>
    <s v="SERVICE PERALATAN KANTOR"/>
    <s v="SPAREPART , SERVICE &amp; MAINTENANCE"/>
    <d v="2025-11-30T00:00:00"/>
    <x v="0"/>
    <x v="20"/>
    <m/>
    <m/>
    <m/>
    <m/>
    <m/>
    <m/>
  </r>
  <r>
    <x v="0"/>
    <n v="660000032"/>
    <s v="PERIJINAN &amp; LISENSI"/>
    <s v="PERIJINAN"/>
    <s v="LICENSE ANTIVIRUS + SUPPORT"/>
    <d v="2025-12-20T00:00:00"/>
    <x v="0"/>
    <x v="20"/>
    <n v="1"/>
    <s v="Year"/>
    <n v="26980000"/>
    <n v="26980000"/>
    <m/>
    <m/>
  </r>
  <r>
    <x v="0"/>
    <n v="660000032"/>
    <s v="PERIJINAN &amp; LISENSI"/>
    <s v="PERIJINAN"/>
    <s v="LICENSE MICROSOFT 365 without EMS"/>
    <d v="2026-05-19T00:00:00"/>
    <x v="0"/>
    <x v="20"/>
    <n v="1"/>
    <s v="Year"/>
    <n v="123933770"/>
    <n v="123933770"/>
    <n v="29508590"/>
    <n v="31435164"/>
  </r>
  <r>
    <x v="0"/>
    <m/>
    <m/>
    <m/>
    <s v="LICENSE MICROSOFT 365 without EMS"/>
    <d v="2026-05-19T00:00:00"/>
    <x v="0"/>
    <x v="20"/>
    <m/>
    <m/>
    <m/>
    <m/>
    <m/>
    <n v="62990016"/>
  </r>
  <r>
    <x v="0"/>
    <n v="660000032"/>
    <s v="PERIJINAN &amp; LISENSI"/>
    <s v="PERIJINAN"/>
    <s v="LICENSES SOPHOS + SUPPORT"/>
    <d v="2025-11-01T00:00:00"/>
    <x v="0"/>
    <x v="20"/>
    <n v="1"/>
    <s v="Year"/>
    <n v="80000000"/>
    <n v="80000000"/>
    <m/>
    <m/>
  </r>
  <r>
    <x v="0"/>
    <n v="660000032"/>
    <s v="PERIJINAN &amp; LISENSI"/>
    <s v="PERIJINAN"/>
    <s v="LICENSES APPLICATION"/>
    <m/>
    <x v="0"/>
    <x v="20"/>
    <n v="1"/>
    <s v="Year"/>
    <n v="35680000"/>
    <n v="35680000"/>
    <m/>
    <m/>
  </r>
  <r>
    <x v="0"/>
    <n v="660000032"/>
    <s v="PERIJINAN &amp; LISENSI"/>
    <s v="PERIJINAN"/>
    <s v="MPP 2025 (HR EST) : LICENSE ANTIVIRUS + SUPPORT"/>
    <m/>
    <x v="0"/>
    <x v="20"/>
    <n v="12"/>
    <s v="Month"/>
    <n v="1520000"/>
    <n v="18240000"/>
    <m/>
    <m/>
  </r>
  <r>
    <x v="0"/>
    <n v="660000032"/>
    <s v="PERIJINAN &amp; LISENSI"/>
    <s v="PERIJINAN"/>
    <s v="MPP 2025 (HR EST) : LICENSE MANAGE ENGINE"/>
    <m/>
    <x v="0"/>
    <x v="20"/>
    <n v="12"/>
    <s v="Month"/>
    <n v="31250"/>
    <n v="375000"/>
    <m/>
    <m/>
  </r>
  <r>
    <x v="0"/>
    <n v="660000032"/>
    <s v="PERIJINAN &amp; LISENSI"/>
    <s v="PERIJINAN"/>
    <s v="SUBSCRIBE WEB DOMAIN &amp; HOSTING MALLS"/>
    <d v="2026-12-12T00:00:00"/>
    <x v="0"/>
    <x v="20"/>
    <n v="1"/>
    <s v="Year"/>
    <n v="800000"/>
    <n v="800000"/>
    <m/>
    <m/>
  </r>
  <r>
    <x v="0"/>
    <n v="660000032"/>
    <s v="PERIJINAN &amp; LISENSI"/>
    <s v="PERIJINAN"/>
    <s v="ERP : AWS SUBSCRIPTION"/>
    <m/>
    <x v="0"/>
    <x v="20"/>
    <n v="12"/>
    <s v="Month"/>
    <n v="7326115"/>
    <n v="87913376"/>
    <m/>
    <m/>
  </r>
  <r>
    <x v="0"/>
    <n v="660000032"/>
    <s v="PERIJINAN &amp; LISENSI"/>
    <s v="PERIJINAN"/>
    <s v="ERP : ODOO SUBSCRIPTION FOR 3 YEARS USAGE (AKMA CHARGE : MGM FEE)"/>
    <m/>
    <x v="0"/>
    <x v="20"/>
    <n v="5"/>
    <s v="Mos"/>
    <n v="3540704"/>
    <n v="17703520.890000001"/>
    <m/>
    <m/>
  </r>
  <r>
    <x v="0"/>
    <m/>
    <m/>
    <m/>
    <s v="ERP : MICROSOFT AZURE CLOUD GP"/>
    <d v="2025-08-27T00:00:00"/>
    <x v="0"/>
    <x v="20"/>
    <n v="1"/>
    <s v="Year"/>
    <n v="710000000"/>
    <n v="710000000"/>
    <m/>
    <n v="710000000"/>
  </r>
  <r>
    <x v="1"/>
    <m/>
    <m/>
    <m/>
    <s v="ERP : MICROSOFT AZURE CLOUD GP"/>
    <d v="2025-08-27T00:00:00"/>
    <x v="0"/>
    <x v="20"/>
    <m/>
    <m/>
    <m/>
    <m/>
    <m/>
    <m/>
  </r>
  <r>
    <x v="1"/>
    <m/>
    <m/>
    <m/>
    <s v="ERP : MICROSOFT AZURE CLOUD GP"/>
    <d v="2025-08-27T00:00:00"/>
    <x v="0"/>
    <x v="20"/>
    <m/>
    <m/>
    <m/>
    <m/>
    <m/>
    <m/>
  </r>
  <r>
    <x v="1"/>
    <m/>
    <m/>
    <m/>
    <s v="ERP : MICROSOFT AZURE CLOUD GP"/>
    <d v="2025-08-27T00:00:00"/>
    <x v="0"/>
    <x v="20"/>
    <m/>
    <m/>
    <m/>
    <m/>
    <m/>
    <m/>
  </r>
  <r>
    <x v="1"/>
    <m/>
    <m/>
    <m/>
    <s v="ERP : MICROSOFT AZURE CLOUD GP"/>
    <d v="2025-08-27T00:00:00"/>
    <x v="0"/>
    <x v="20"/>
    <m/>
    <m/>
    <m/>
    <m/>
    <m/>
    <m/>
  </r>
  <r>
    <x v="1"/>
    <m/>
    <m/>
    <m/>
    <s v="ERP : MICROSOFT AZURE CLOUD GP"/>
    <d v="2025-08-27T00:00:00"/>
    <x v="0"/>
    <x v="20"/>
    <m/>
    <m/>
    <m/>
    <m/>
    <m/>
    <m/>
  </r>
  <r>
    <x v="0"/>
    <n v="660000032"/>
    <s v="PERIJINAN &amp; LISENSI"/>
    <s v="PERIJINAN"/>
    <s v="ERP : MICROSOFT AZURE CLOUD GP"/>
    <m/>
    <x v="0"/>
    <x v="20"/>
    <m/>
    <m/>
    <m/>
    <m/>
    <m/>
    <m/>
  </r>
  <r>
    <x v="0"/>
    <n v="660000014"/>
    <s v="PERLENGKAPAN KANTOR"/>
    <s v="PERALATAN KANTOR UMUM LAINNYA"/>
    <s v="Printer A4"/>
    <m/>
    <x v="0"/>
    <x v="20"/>
    <n v="1"/>
    <s v="Unit"/>
    <n v="4050000"/>
    <n v="4050000"/>
    <m/>
    <m/>
  </r>
  <r>
    <x v="0"/>
    <n v="660000030"/>
    <s v="SEWA"/>
    <s v="SEWA PERALATAN / KENDARAAN"/>
    <s v="SEWA PERANGKAT PRINTER / FOTOCOPY"/>
    <d v="2025-06-09T00:00:00"/>
    <x v="0"/>
    <x v="20"/>
    <n v="12"/>
    <s v="Month"/>
    <n v="600000"/>
    <n v="7200000"/>
    <n v="5775000"/>
    <n v="1425000"/>
  </r>
  <r>
    <x v="0"/>
    <n v="660000030"/>
    <s v="SEWA"/>
    <s v="SEWA PERALATAN / KENDARAAN"/>
    <s v="SEWA PERANGKAT PRINTER / FOTOCOPY"/>
    <m/>
    <x v="0"/>
    <x v="20"/>
    <m/>
    <m/>
    <m/>
    <m/>
    <m/>
    <m/>
  </r>
  <r>
    <x v="0"/>
    <n v="660000030"/>
    <s v="SEWA"/>
    <s v="SEWA PERALATAN / KENDARAAN"/>
    <s v="SEWA PERANGKAT PRINTER / FOTOCOPY"/>
    <m/>
    <x v="0"/>
    <x v="20"/>
    <m/>
    <m/>
    <m/>
    <m/>
    <m/>
    <m/>
  </r>
  <r>
    <x v="0"/>
    <n v="660000030"/>
    <s v="SEWA"/>
    <s v="SEWA PERALATAN / KENDARAAN"/>
    <s v="SEWA PERANGKAT PRINTER / FOTOCOPY"/>
    <m/>
    <x v="0"/>
    <x v="20"/>
    <m/>
    <m/>
    <m/>
    <m/>
    <m/>
    <m/>
  </r>
  <r>
    <x v="0"/>
    <n v="660000038"/>
    <s v="PENGIRIMAN, TELEKOMUNIKASI DAN INTERNET"/>
    <s v="INTERNET"/>
    <s v="INTERNET SERVICE PROVIDER"/>
    <d v="2026-05-30T00:00:00"/>
    <x v="4"/>
    <x v="21"/>
    <n v="10"/>
    <s v="Month"/>
    <n v="13000000"/>
    <n v="130000000"/>
    <m/>
    <m/>
  </r>
  <r>
    <x v="0"/>
    <n v="660000038"/>
    <s v="PENGIRIMAN, TELEKOMUNIKASI DAN INTERNET"/>
    <s v="INTERNET"/>
    <s v="INTERNET SERVICE PROVIDER"/>
    <d v="2026-05-30T00:00:00"/>
    <x v="4"/>
    <x v="21"/>
    <m/>
    <m/>
    <m/>
    <m/>
    <m/>
    <m/>
  </r>
  <r>
    <x v="0"/>
    <n v="660000038"/>
    <s v="PENGIRIMAN, TELEKOMUNIKASI DAN INTERNET"/>
    <s v="INTERNET"/>
    <s v="INTERNET SERVICE PROVIDER"/>
    <d v="2026-05-30T00:00:00"/>
    <x v="4"/>
    <x v="21"/>
    <n v="12"/>
    <s v="Month"/>
    <m/>
    <m/>
    <m/>
    <m/>
  </r>
  <r>
    <x v="0"/>
    <n v="660000019"/>
    <s v="PERBAIKAN DAN PEMELIHARAAN"/>
    <s v="SERVICE PERALATAN KANTOR"/>
    <s v="SEWA PERANGKAT PRINTER / FOTOCOPY"/>
    <d v="2026-01-31T00:00:00"/>
    <x v="4"/>
    <x v="21"/>
    <n v="12"/>
    <s v="Month"/>
    <n v="650000"/>
    <n v="7800000"/>
    <n v="-52200000"/>
    <n v="60000000"/>
  </r>
  <r>
    <x v="0"/>
    <n v="660000019"/>
    <s v="PERBAIKAN DAN PEMELIHARAAN"/>
    <s v="SERVICE PERALATAN KANTOR"/>
    <s v="SEWA PERANGKAT PRINTER / FOTOCOPY"/>
    <m/>
    <x v="4"/>
    <x v="21"/>
    <m/>
    <m/>
    <m/>
    <m/>
    <m/>
    <m/>
  </r>
  <r>
    <x v="0"/>
    <n v="660000019"/>
    <s v="PERBAIKAN DAN PEMELIHARAAN"/>
    <s v="SERVICE PERALATAN KANTOR"/>
    <s v="SEWA PERANGKAT PRINTER / FOTOCOPY"/>
    <m/>
    <x v="4"/>
    <x v="21"/>
    <m/>
    <m/>
    <m/>
    <m/>
    <m/>
    <m/>
  </r>
  <r>
    <x v="0"/>
    <n v="660000019"/>
    <s v="PERBAIKAN DAN PEMELIHARAAN"/>
    <s v="SERVICE PERALATAN KANTOR"/>
    <s v="SEWA PERANGKAT PRINTER / FOTOCOPY"/>
    <m/>
    <x v="4"/>
    <x v="21"/>
    <m/>
    <m/>
    <m/>
    <m/>
    <m/>
    <m/>
  </r>
  <r>
    <x v="0"/>
    <n v="660000019"/>
    <s v="PERBAIKAN DAN PEMELIHARAAN"/>
    <s v="SERVICE PERALATAN KANTOR"/>
    <s v="SEWA PERANGKAT PRINTER / FOTOCOPY"/>
    <m/>
    <x v="4"/>
    <x v="21"/>
    <m/>
    <m/>
    <m/>
    <m/>
    <m/>
    <m/>
  </r>
  <r>
    <x v="0"/>
    <n v="660000019"/>
    <s v="PERBAIKAN DAN PEMELIHARAAN"/>
    <s v="SERVICE PERALATAN KANTOR"/>
    <s v="SEWA PERANGKAT PRINTER / FOTOCOPY"/>
    <m/>
    <x v="4"/>
    <x v="21"/>
    <m/>
    <m/>
    <m/>
    <m/>
    <m/>
    <m/>
  </r>
  <r>
    <x v="0"/>
    <n v="660000019"/>
    <s v="PERBAIKAN DAN PEMELIHARAAN"/>
    <s v="SERVICE PERALATAN KANTOR"/>
    <s v="SPAREPART , SERVICE &amp; MAINTENANCE"/>
    <d v="2025-11-30T00:00:00"/>
    <x v="4"/>
    <x v="21"/>
    <n v="12"/>
    <s v="Month"/>
    <n v="4604167"/>
    <n v="55250000"/>
    <m/>
    <m/>
  </r>
  <r>
    <x v="1"/>
    <m/>
    <m/>
    <m/>
    <s v="SPAREPART , SERVICE &amp; MAINTENANCE"/>
    <d v="2025-11-30T00:00:00"/>
    <x v="4"/>
    <x v="21"/>
    <m/>
    <m/>
    <m/>
    <m/>
    <m/>
    <m/>
  </r>
  <r>
    <x v="0"/>
    <n v="660000032"/>
    <s v="PERIJINAN &amp; LISENSI"/>
    <s v="PERIJINAN"/>
    <s v="LICENSE ANTIVIRUS + SUPPORT"/>
    <d v="2025-12-20T00:00:00"/>
    <x v="4"/>
    <x v="21"/>
    <n v="1"/>
    <s v="Year"/>
    <n v="33654000"/>
    <n v="33654000"/>
    <m/>
    <m/>
  </r>
  <r>
    <x v="0"/>
    <n v="660000032"/>
    <s v="PERIJINAN &amp; LISENSI"/>
    <s v="PERIJINAN"/>
    <s v="SUBSCRIBE WEB DOMAIN &amp; HOSTING MALLS"/>
    <d v="2026-01-23T00:00:00"/>
    <x v="4"/>
    <x v="21"/>
    <n v="1"/>
    <s v="Year"/>
    <n v="400000"/>
    <n v="400000"/>
    <m/>
    <m/>
  </r>
  <r>
    <x v="0"/>
    <n v="660000032"/>
    <s v="PERIJINAN &amp; LISENSI"/>
    <s v="PERIJINAN"/>
    <s v="LICENSE MICROSOFT 365 without EMS"/>
    <d v="2026-05-19T00:00:00"/>
    <x v="4"/>
    <x v="21"/>
    <n v="1"/>
    <s v="Year"/>
    <n v="79101594"/>
    <n v="79101594"/>
    <m/>
    <m/>
  </r>
  <r>
    <x v="0"/>
    <n v="660000032"/>
    <s v="PERIJINAN &amp; LISENSI"/>
    <s v="PERIJINAN"/>
    <s v="BAMMS CRM"/>
    <m/>
    <x v="4"/>
    <x v="21"/>
    <n v="12"/>
    <s v="Month"/>
    <n v="8000000"/>
    <n v="96000000"/>
    <m/>
    <m/>
  </r>
  <r>
    <x v="0"/>
    <n v="660000032"/>
    <s v="PERIJINAN &amp; LISENSI"/>
    <s v="PERIJINAN"/>
    <s v="ERP : AWS SUBSCRIPTION"/>
    <m/>
    <x v="4"/>
    <x v="21"/>
    <n v="12"/>
    <s v="Month"/>
    <n v="8151592"/>
    <n v="97819108"/>
    <m/>
    <m/>
  </r>
  <r>
    <x v="0"/>
    <n v="660000032"/>
    <s v="PERIJINAN &amp; LISENSI"/>
    <s v="PERIJINAN"/>
    <s v="ERP : ODOO SUBSCRIPTION FOR 3 YEARS USAGE (AKMA CHARGE : MGM FEE)"/>
    <m/>
    <x v="4"/>
    <x v="21"/>
    <n v="1"/>
    <s v="Year"/>
    <n v="47275881"/>
    <n v="47275881"/>
    <m/>
    <m/>
  </r>
  <r>
    <x v="0"/>
    <n v="660000032"/>
    <s v="PERIJINAN &amp; LISENSI"/>
    <s v="PERIJINAN"/>
    <s v="ERP : ODOO ERP SYSTEM (AKMA CHARGE : MGM FEE)"/>
    <m/>
    <x v="4"/>
    <x v="21"/>
    <n v="1"/>
    <s v="Year"/>
    <n v="206469841"/>
    <n v="206469841"/>
    <m/>
    <m/>
  </r>
  <r>
    <x v="0"/>
    <n v="660000032"/>
    <s v="PERIJINAN &amp; LISENSI"/>
    <s v="PERIJINAN"/>
    <s v="LICENSES SOPHOS + SUPPORT"/>
    <d v="2025-11-01T00:00:00"/>
    <x v="4"/>
    <x v="21"/>
    <n v="1"/>
    <s v="Year"/>
    <n v="80000000"/>
    <n v="80000000"/>
    <m/>
    <m/>
  </r>
  <r>
    <x v="0"/>
    <n v="660000032"/>
    <s v="PERIJINAN &amp; LISENSI"/>
    <s v="PERIJINAN"/>
    <s v="MPP 2025 (HR EST) : LICENSE ANTIVIRUS + SUPPORT"/>
    <m/>
    <x v="4"/>
    <x v="21"/>
    <n v="12"/>
    <s v="Month"/>
    <n v="426000"/>
    <n v="5112000"/>
    <m/>
    <m/>
  </r>
  <r>
    <x v="0"/>
    <n v="660000032"/>
    <s v="PERIJINAN &amp; LISENSI"/>
    <s v="PERIJINAN"/>
    <s v="MPP 2025 (HR EST) : LICENSE MANAGE ENGINE"/>
    <m/>
    <x v="4"/>
    <x v="21"/>
    <n v="12"/>
    <s v="Month"/>
    <n v="7813"/>
    <n v="93750"/>
    <m/>
    <m/>
  </r>
  <r>
    <x v="0"/>
    <n v="660000032"/>
    <s v="PERIJINAN &amp; LISENSI"/>
    <s v="PERIJINAN"/>
    <s v="MPP 2025 (HR EST) : LICENSE O365 EMAIL &amp; TEAMS"/>
    <d v="2026-05-19T00:00:00"/>
    <x v="4"/>
    <x v="21"/>
    <n v="12"/>
    <s v="Month"/>
    <n v="186270"/>
    <n v="2235240"/>
    <m/>
    <m/>
  </r>
  <r>
    <x v="0"/>
    <n v="660000032"/>
    <s v="PERIJINAN &amp; LISENSI"/>
    <s v="PERIJINAN"/>
    <s v="LICENSE EMAIL EXCHANGE ASG-SUNFISH 2025 MAINTENANCE"/>
    <m/>
    <x v="1"/>
    <x v="1"/>
    <n v="8"/>
    <s v="Unit"/>
    <n v="700000"/>
    <n v="5600000"/>
    <n v="904972"/>
    <n v="4695028"/>
  </r>
  <r>
    <x v="0"/>
    <n v="660000032"/>
    <s v="PERIJINAN &amp; LISENSI"/>
    <s v="PERIJINAN"/>
    <s v="LICENSE EMAIL EXCHANGE ASG-SUNFISH 2025 PURCHASE"/>
    <m/>
    <x v="1"/>
    <x v="1"/>
    <n v="8"/>
    <s v="Unit"/>
    <n v="3300000"/>
    <n v="26400000"/>
    <n v="316510"/>
    <n v="260834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A1ED27-FF05-43B5-93DF-23848919F86A}"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B60" firstHeaderRow="1" firstDataRow="1" firstDataCol="1"/>
  <pivotFields count="11">
    <pivotField showAll="0"/>
    <pivotField showAll="0"/>
    <pivotField showAll="0"/>
    <pivotField showAll="0"/>
    <pivotField showAll="0"/>
    <pivotField showAll="0"/>
    <pivotField axis="axisRow" showAll="0">
      <items count="20">
        <item x="0"/>
        <item x="1"/>
        <item x="2"/>
        <item x="3"/>
        <item x="6"/>
        <item x="4"/>
        <item x="5"/>
        <item x="7"/>
        <item x="8"/>
        <item x="9"/>
        <item x="10"/>
        <item x="11"/>
        <item x="12"/>
        <item x="13"/>
        <item x="14"/>
        <item x="15"/>
        <item x="16"/>
        <item x="17"/>
        <item x="18"/>
        <item t="default"/>
      </items>
    </pivotField>
    <pivotField showAll="0"/>
    <pivotField showAll="0"/>
    <pivotField numFmtId="3" showAll="0"/>
    <pivotField dataField="1" numFmtId="3" showAll="0"/>
  </pivotFields>
  <rowFields count="1">
    <field x="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TOTAL BUDGET" fld="10"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49AA80-4070-4EC2-B5D4-E9AD7C23EB14}" name="PivotTable6" cacheId="14" applyNumberFormats="0" applyBorderFormats="0" applyFontFormats="0" applyPatternFormats="0" applyAlignmentFormats="0" applyWidthHeightFormats="1" dataCaption="Values" errorCaption="0" showError="1" missingCaption="0" updatedVersion="8" minRefreshableVersion="3" useAutoFormatting="1" itemPrintTitles="1" createdVersion="8" indent="0" compact="0" compactData="0" gridDropZones="1" multipleFieldFilters="0">
  <location ref="H118:M147" firstHeaderRow="1" firstDataRow="2" firstDataCol="3"/>
  <pivotFields count="15">
    <pivotField axis="axisRow" compact="0" outline="0" showAll="0">
      <items count="3">
        <item x="0"/>
        <item h="1" x="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7">
        <item x="3"/>
        <item x="5"/>
        <item x="1"/>
        <item x="0"/>
        <item x="4"/>
        <item x="2"/>
        <item t="default"/>
      </items>
    </pivotField>
    <pivotField axis="axisRow" compact="0" outline="0" showAll="0">
      <items count="23">
        <item x="0"/>
        <item x="1"/>
        <item x="2"/>
        <item x="6"/>
        <item x="4"/>
        <item x="3"/>
        <item x="5"/>
        <item x="7"/>
        <item x="8"/>
        <item x="9"/>
        <item x="10"/>
        <item x="11"/>
        <item x="12"/>
        <item x="13"/>
        <item x="14"/>
        <item x="15"/>
        <item x="16"/>
        <item x="17"/>
        <item x="18"/>
        <item x="19"/>
        <item x="20"/>
        <item x="21"/>
        <item t="default"/>
      </items>
    </pivotField>
    <pivotField compact="0" outline="0" showAll="0"/>
    <pivotField compact="0" outline="0" showAll="0"/>
    <pivotField compact="0" outline="0" showAll="0"/>
    <pivotField dataField="1" compact="0" outline="0" showAll="0"/>
    <pivotField compact="0" outline="0" showAll="0"/>
    <pivotField dataField="1" compact="0" outline="0" showAll="0"/>
    <pivotField dataField="1" compact="0" outline="0" dragToRow="0" dragToCol="0" dragToPage="0" showAll="0" defaultSubtotal="0"/>
  </pivotFields>
  <rowFields count="3">
    <field x="0"/>
    <field x="6"/>
    <field x="7"/>
  </rowFields>
  <rowItems count="28">
    <i>
      <x/>
      <x v="1"/>
      <x v="8"/>
    </i>
    <i r="2">
      <x v="9"/>
    </i>
    <i r="2">
      <x v="10"/>
    </i>
    <i r="2">
      <x v="11"/>
    </i>
    <i r="2">
      <x v="12"/>
    </i>
    <i r="2">
      <x v="13"/>
    </i>
    <i t="default" r="1">
      <x v="1"/>
    </i>
    <i r="1">
      <x v="2"/>
      <x v="1"/>
    </i>
    <i t="default" r="1">
      <x v="2"/>
    </i>
    <i r="1">
      <x v="3"/>
      <x/>
    </i>
    <i r="2">
      <x v="2"/>
    </i>
    <i r="2">
      <x v="14"/>
    </i>
    <i r="2">
      <x v="15"/>
    </i>
    <i r="2">
      <x v="16"/>
    </i>
    <i r="2">
      <x v="17"/>
    </i>
    <i r="2">
      <x v="19"/>
    </i>
    <i r="2">
      <x v="20"/>
    </i>
    <i t="default" r="1">
      <x v="3"/>
    </i>
    <i r="1">
      <x v="4"/>
      <x v="3"/>
    </i>
    <i r="2">
      <x v="4"/>
    </i>
    <i r="2">
      <x v="5"/>
    </i>
    <i r="2">
      <x v="6"/>
    </i>
    <i r="2">
      <x v="7"/>
    </i>
    <i r="2">
      <x v="18"/>
    </i>
    <i r="2">
      <x v="21"/>
    </i>
    <i t="default" r="1">
      <x v="4"/>
    </i>
    <i t="default">
      <x/>
    </i>
    <i t="grand">
      <x/>
    </i>
  </rowItems>
  <colFields count="1">
    <field x="-2"/>
  </colFields>
  <colItems count="3">
    <i>
      <x/>
    </i>
    <i i="1">
      <x v="1"/>
    </i>
    <i i="2">
      <x v="2"/>
    </i>
  </colItems>
  <dataFields count="3">
    <dataField name="Sum of TOTAL BUDGET" fld="11" baseField="0" baseItem="0" numFmtId="37"/>
    <dataField name="Sum of Nilai Kontrak" fld="13" baseField="7" baseItem="13" numFmtId="37"/>
    <dataField name="%Contribution  " fld="14"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E2B732-55FE-4284-B52E-4351E746E4C2}" name="PivotTable5" cacheId="13" applyNumberFormats="0" applyBorderFormats="0" applyFontFormats="0" applyPatternFormats="0" applyAlignmentFormats="0" applyWidthHeightFormats="1" dataCaption="Values" errorCaption="0" showError="1" missingCaption="0" updatedVersion="8" minRefreshableVersion="3" useAutoFormatting="1" itemPrintTitles="1" createdVersion="8" indent="0" compact="0" compactData="0" gridDropZones="1" multipleFieldFilters="0">
  <location ref="A118:F144" firstHeaderRow="1" firstDataRow="2" firstDataCol="3"/>
  <pivotFields count="14">
    <pivotField axis="axisRow" compact="0" outline="0" showAll="0">
      <items count="2">
        <item x="0"/>
        <item t="default"/>
      </items>
    </pivotField>
    <pivotField compact="0" outline="0" showAll="0"/>
    <pivotField compact="0" outline="0" showAll="0"/>
    <pivotField compact="0" outline="0" showAll="0"/>
    <pivotField compact="0" outline="0" showAll="0"/>
    <pivotField axis="axisRow" compact="0" outline="0" showAll="0">
      <items count="5">
        <item x="3"/>
        <item x="1"/>
        <item x="0"/>
        <item x="2"/>
        <item t="default" sd="0"/>
      </items>
    </pivotField>
    <pivotField axis="axisRow" compact="0" outline="0" showAll="0">
      <items count="20">
        <item x="0"/>
        <item x="1"/>
        <item x="2"/>
        <item x="3"/>
        <item x="6"/>
        <item x="4"/>
        <item x="5"/>
        <item x="7"/>
        <item x="8"/>
        <item x="9"/>
        <item x="10"/>
        <item x="11"/>
        <item x="12"/>
        <item x="13"/>
        <item x="14"/>
        <item x="15"/>
        <item x="16"/>
        <item x="17"/>
        <item x="18"/>
        <item t="default"/>
      </items>
    </pivotField>
    <pivotField compact="0" outline="0" showAll="0"/>
    <pivotField compact="0" outline="0" showAll="0"/>
    <pivotField compact="0" outline="0" showAll="0">
      <items count="39">
        <item x="30"/>
        <item x="11"/>
        <item x="34"/>
        <item x="0"/>
        <item x="7"/>
        <item x="9"/>
        <item x="35"/>
        <item x="4"/>
        <item x="22"/>
        <item x="8"/>
        <item x="10"/>
        <item x="15"/>
        <item x="23"/>
        <item x="29"/>
        <item x="24"/>
        <item x="1"/>
        <item x="20"/>
        <item x="12"/>
        <item x="3"/>
        <item x="21"/>
        <item x="26"/>
        <item x="19"/>
        <item x="6"/>
        <item x="18"/>
        <item x="5"/>
        <item x="2"/>
        <item x="25"/>
        <item x="31"/>
        <item x="28"/>
        <item x="17"/>
        <item x="14"/>
        <item x="36"/>
        <item x="37"/>
        <item x="13"/>
        <item x="32"/>
        <item x="16"/>
        <item x="33"/>
        <item x="27"/>
        <item t="default"/>
      </items>
    </pivotField>
    <pivotField dataField="1" compact="0" outline="0" showAll="0">
      <items count="57">
        <item x="44"/>
        <item x="32"/>
        <item x="8"/>
        <item x="52"/>
        <item x="36"/>
        <item x="51"/>
        <item x="1"/>
        <item x="33"/>
        <item x="19"/>
        <item x="43"/>
        <item x="34"/>
        <item x="13"/>
        <item x="45"/>
        <item x="30"/>
        <item x="15"/>
        <item x="16"/>
        <item x="35"/>
        <item x="7"/>
        <item x="9"/>
        <item x="2"/>
        <item x="31"/>
        <item x="37"/>
        <item x="5"/>
        <item x="22"/>
        <item x="21"/>
        <item x="20"/>
        <item x="40"/>
        <item x="29"/>
        <item x="6"/>
        <item x="28"/>
        <item x="14"/>
        <item x="12"/>
        <item x="11"/>
        <item x="55"/>
        <item x="48"/>
        <item x="38"/>
        <item x="0"/>
        <item x="3"/>
        <item x="42"/>
        <item x="25"/>
        <item x="23"/>
        <item x="4"/>
        <item x="24"/>
        <item x="54"/>
        <item x="10"/>
        <item x="46"/>
        <item x="41"/>
        <item x="27"/>
        <item x="18"/>
        <item x="53"/>
        <item x="47"/>
        <item x="17"/>
        <item x="49"/>
        <item x="26"/>
        <item x="50"/>
        <item x="39"/>
        <item t="default"/>
      </items>
    </pivotField>
    <pivotField compact="0" outline="0" showAll="0"/>
    <pivotField dataField="1" compact="0" outline="0" showAll="0"/>
    <pivotField dataField="1" compact="0" outline="0" dragToRow="0" dragToCol="0" dragToPage="0" showAll="0" defaultSubtotal="0"/>
  </pivotFields>
  <rowFields count="3">
    <field x="0"/>
    <field x="5"/>
    <field x="6"/>
  </rowFields>
  <rowItems count="25">
    <i>
      <x/>
      <x/>
      <x v="8"/>
    </i>
    <i r="2">
      <x v="9"/>
    </i>
    <i r="2">
      <x v="10"/>
    </i>
    <i r="2">
      <x v="11"/>
    </i>
    <i r="2">
      <x v="12"/>
    </i>
    <i t="default" r="1">
      <x/>
    </i>
    <i r="1">
      <x v="1"/>
      <x v="1"/>
    </i>
    <i t="default" r="1">
      <x v="1"/>
    </i>
    <i r="1">
      <x v="2"/>
      <x/>
    </i>
    <i r="2">
      <x v="2"/>
    </i>
    <i r="2">
      <x v="13"/>
    </i>
    <i r="2">
      <x v="14"/>
    </i>
    <i r="2">
      <x v="15"/>
    </i>
    <i r="2">
      <x v="17"/>
    </i>
    <i t="default" r="1">
      <x v="2"/>
    </i>
    <i r="1">
      <x v="3"/>
      <x v="3"/>
    </i>
    <i r="2">
      <x v="4"/>
    </i>
    <i r="2">
      <x v="5"/>
    </i>
    <i r="2">
      <x v="6"/>
    </i>
    <i r="2">
      <x v="7"/>
    </i>
    <i r="2">
      <x v="16"/>
    </i>
    <i r="2">
      <x v="18"/>
    </i>
    <i t="default" r="1">
      <x v="3"/>
    </i>
    <i t="default">
      <x/>
    </i>
    <i t="grand">
      <x/>
    </i>
  </rowItems>
  <colFields count="1">
    <field x="-2"/>
  </colFields>
  <colItems count="3">
    <i>
      <x/>
    </i>
    <i i="1">
      <x v="1"/>
    </i>
    <i i="2">
      <x v="2"/>
    </i>
  </colItems>
  <dataFields count="3">
    <dataField name="Sum of TOTAL BUDGET" fld="10" baseField="0" baseItem="0" numFmtId="37"/>
    <dataField name="Sum of Nilai Kontrak" fld="12" baseField="0" baseItem="0" numFmtId="37"/>
    <dataField name="%Contribution " fld="13"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2453CF-B87D-47E1-9BEC-55002AEF2B57}" name="PivotTable4" cacheId="11" applyNumberFormats="0" applyBorderFormats="0" applyFontFormats="0" applyPatternFormats="0" applyAlignmentFormats="0" applyWidthHeightFormats="1" dataCaption="Values" errorCaption="0" showError="1" missingCaption="0" updatedVersion="8" minRefreshableVersion="3" useAutoFormatting="1" itemPrintTitles="1" createdVersion="8" indent="0" compact="0" compactData="0" gridDropZones="1" multipleFieldFilters="0">
  <location ref="M68:Q88" firstHeaderRow="1" firstDataRow="2" firstDataCol="2" rowPageCount="1" colPageCount="1"/>
  <pivotFields count="39">
    <pivotField compact="0" outline="0" showAll="0"/>
    <pivotField compact="0" outline="0" showAll="0"/>
    <pivotField compact="0" outline="0" showAll="0"/>
    <pivotField compact="0" outline="0" showAll="0"/>
    <pivotField axis="axisPage" compact="0" outline="0" multipleItemSelectionAllowed="1" showAll="0">
      <items count="43">
        <item h="1" x="38"/>
        <item h="1" x="40"/>
        <item h="1" x="5"/>
        <item h="1" x="23"/>
        <item h="1" x="15"/>
        <item h="1" x="37"/>
        <item h="1" x="8"/>
        <item h="1" x="22"/>
        <item h="1" x="7"/>
        <item h="1" x="3"/>
        <item h="1" x="33"/>
        <item h="1" x="4"/>
        <item h="1" x="36"/>
        <item h="1" x="12"/>
        <item h="1" x="13"/>
        <item x="0"/>
        <item x="20"/>
        <item x="1"/>
        <item x="41"/>
        <item x="11"/>
        <item x="2"/>
        <item x="14"/>
        <item x="10"/>
        <item h="1" x="17"/>
        <item h="1" x="16"/>
        <item h="1" x="25"/>
        <item h="1" x="18"/>
        <item h="1" x="30"/>
        <item h="1" x="26"/>
        <item h="1" x="31"/>
        <item h="1" x="27"/>
        <item h="1" x="6"/>
        <item h="1" x="28"/>
        <item h="1" x="29"/>
        <item h="1" x="9"/>
        <item h="1" x="34"/>
        <item h="1" x="35"/>
        <item h="1" x="39"/>
        <item h="1" x="24"/>
        <item h="1" x="19"/>
        <item h="1" x="21"/>
        <item h="1" x="32"/>
        <item t="default"/>
      </items>
    </pivotField>
    <pivotField name="BUSINESS TYPE" axis="axisRow" compact="0" outline="0" showAll="0">
      <items count="5">
        <item x="3"/>
        <item x="1"/>
        <item x="0"/>
        <item x="2"/>
        <item t="default"/>
      </items>
    </pivotField>
    <pivotField axis="axisRow" compact="0" outline="0" showAll="0">
      <items count="20">
        <item x="0"/>
        <item x="1"/>
        <item x="2"/>
        <item x="3"/>
        <item x="6"/>
        <item x="4"/>
        <item x="5"/>
        <item x="7"/>
        <item x="8"/>
        <item x="9"/>
        <item x="10"/>
        <item x="11"/>
        <item x="12"/>
        <item x="13"/>
        <item x="14"/>
        <item x="15"/>
        <item x="16"/>
        <item x="17"/>
        <item x="18"/>
        <item t="default"/>
      </items>
    </pivotField>
    <pivotField compact="0" outline="0" showAll="0"/>
    <pivotField compact="0" outline="0" showAll="0"/>
    <pivotField compact="0" numFmtId="3" outline="0" showAll="0"/>
    <pivotField dataField="1" compact="0" numFmtId="3"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dragToRow="0" dragToCol="0" dragToPage="0" showAll="0" defaultSubtotal="0"/>
  </pivotFields>
  <rowFields count="2">
    <field x="5"/>
    <field x="6"/>
  </rowFields>
  <rowItems count="19">
    <i>
      <x/>
      <x v="12"/>
    </i>
    <i t="default">
      <x/>
    </i>
    <i>
      <x v="1"/>
      <x v="1"/>
    </i>
    <i t="default">
      <x v="1"/>
    </i>
    <i>
      <x v="2"/>
      <x/>
    </i>
    <i r="1">
      <x v="2"/>
    </i>
    <i r="1">
      <x v="13"/>
    </i>
    <i r="1">
      <x v="14"/>
    </i>
    <i r="1">
      <x v="15"/>
    </i>
    <i r="1">
      <x v="17"/>
    </i>
    <i t="default">
      <x v="2"/>
    </i>
    <i>
      <x v="3"/>
      <x v="3"/>
    </i>
    <i r="1">
      <x v="4"/>
    </i>
    <i r="1">
      <x v="5"/>
    </i>
    <i r="1">
      <x v="6"/>
    </i>
    <i r="1">
      <x v="7"/>
    </i>
    <i r="1">
      <x v="18"/>
    </i>
    <i t="default">
      <x v="3"/>
    </i>
    <i t="grand">
      <x/>
    </i>
  </rowItems>
  <colFields count="1">
    <field x="-2"/>
  </colFields>
  <colItems count="3">
    <i>
      <x/>
    </i>
    <i i="1">
      <x v="1"/>
    </i>
    <i i="2">
      <x v="2"/>
    </i>
  </colItems>
  <pageFields count="1">
    <pageField fld="4" hier="-1"/>
  </pageFields>
  <dataFields count="3">
    <dataField name="Sum of TOTAL BUDGET" fld="10" baseField="0" baseItem="0" numFmtId="3"/>
    <dataField name="Sum of Nilai BAPP" fld="14" baseField="0" baseItem="0" numFmtId="37"/>
    <dataField name="Nilai BAPP VS Budget (%) " fld="38" baseField="0" baseItem="0" numFmtId="9"/>
  </dataFields>
  <formats count="7">
    <format dxfId="35">
      <pivotArea dataOnly="0" labelOnly="1" outline="0" fieldPosition="0">
        <references count="1">
          <reference field="4294967294" count="3">
            <x v="0"/>
            <x v="1"/>
            <x v="2"/>
          </reference>
        </references>
      </pivotArea>
    </format>
    <format dxfId="34">
      <pivotArea dataOnly="0" labelOnly="1" outline="0" fieldPosition="0">
        <references count="1">
          <reference field="4294967294" count="3">
            <x v="0"/>
            <x v="1"/>
            <x v="2"/>
          </reference>
        </references>
      </pivotArea>
    </format>
    <format dxfId="33">
      <pivotArea dataOnly="0" labelOnly="1" outline="0" fieldPosition="0">
        <references count="1">
          <reference field="4294967294" count="3">
            <x v="0"/>
            <x v="1"/>
            <x v="2"/>
          </reference>
        </references>
      </pivotArea>
    </format>
    <format dxfId="32">
      <pivotArea outline="0" fieldPosition="0">
        <references count="1">
          <reference field="4294967294" count="1">
            <x v="2"/>
          </reference>
        </references>
      </pivotArea>
    </format>
    <format dxfId="31">
      <pivotArea outline="0" fieldPosition="0">
        <references count="1">
          <reference field="4294967294" count="1" selected="0">
            <x v="2"/>
          </reference>
        </references>
      </pivotArea>
    </format>
    <format dxfId="30">
      <pivotArea dataOnly="0" labelOnly="1" outline="0" fieldPosition="0">
        <references count="1">
          <reference field="4294967294" count="1">
            <x v="2"/>
          </reference>
        </references>
      </pivotArea>
    </format>
    <format dxfId="29">
      <pivotArea dataOnly="0"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1D0096-445D-4BDC-B210-3FF3FC88BD1E}"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12">
    <pivotField showAll="0"/>
    <pivotField showAll="0"/>
    <pivotField showAll="0"/>
    <pivotField showAll="0"/>
    <pivotField showAll="0"/>
    <pivotField showAll="0"/>
    <pivotField showAll="0"/>
    <pivotField axis="axisRow"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dataField="1" showAll="0"/>
  </pivotFields>
  <rowFields count="1">
    <field x="7"/>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TOTAL BUDGET" fld="11" baseField="0" baseItem="0" numFmtId="37"/>
  </dataFields>
  <formats count="2">
    <format dxfId="37">
      <pivotArea collapsedLevelsAreSubtotals="1" fieldPosition="0">
        <references count="1">
          <reference field="7" count="10">
            <x v="5"/>
            <x v="6"/>
            <x v="7"/>
            <x v="8"/>
            <x v="9"/>
            <x v="10"/>
            <x v="11"/>
            <x v="12"/>
            <x v="13"/>
            <x v="14"/>
          </reference>
        </references>
      </pivotArea>
    </format>
    <format dxfId="36">
      <pivotArea dataOnly="0" labelOnly="1" fieldPosition="0">
        <references count="1">
          <reference field="7" count="10">
            <x v="5"/>
            <x v="6"/>
            <x v="7"/>
            <x v="8"/>
            <x v="9"/>
            <x v="10"/>
            <x v="11"/>
            <x v="12"/>
            <x v="13"/>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1F37EF-F5F2-4400-9CDF-07C8D34B9F76}" name="PivotTable3" cacheId="12" applyNumberFormats="0" applyBorderFormats="0" applyFontFormats="0" applyPatternFormats="0" applyAlignmentFormats="0" applyWidthHeightFormats="1" dataCaption="Values" errorCaption="0" showError="1" missingCaption="0" updatedVersion="8" minRefreshableVersion="3" useAutoFormatting="1" itemPrintTitles="1" createdVersion="8" indent="0" compact="0" compactData="0" gridDropZones="1" multipleFieldFilters="0">
  <location ref="A68:F96" firstHeaderRow="1" firstDataRow="2" firstDataCol="2"/>
  <pivotFields count="43">
    <pivotField compact="0" outline="0" showAll="0"/>
    <pivotField compact="0" outline="0" showAll="0"/>
    <pivotField compact="0" outline="0" showAll="0"/>
    <pivotField compact="0" outline="0" showAll="0"/>
    <pivotField compact="0" outline="0" showAll="0"/>
    <pivotField compact="0" outline="0" showAll="0"/>
    <pivotField name="BUSINESS TYPE" axis="axisRow" compact="0" outline="0" showAll="0">
      <items count="7">
        <item x="5"/>
        <item x="1"/>
        <item x="0"/>
        <item x="4"/>
        <item h="1" x="2"/>
        <item h="1" x="3"/>
        <item t="default"/>
      </items>
    </pivotField>
    <pivotField axis="axisRow" compact="0" outline="0" showAll="0">
      <items count="24">
        <item x="0"/>
        <item x="1"/>
        <item x="2"/>
        <item x="6"/>
        <item x="4"/>
        <item x="3"/>
        <item x="5"/>
        <item x="7"/>
        <item x="8"/>
        <item x="9"/>
        <item x="10"/>
        <item x="11"/>
        <item x="12"/>
        <item x="13"/>
        <item x="14"/>
        <item x="15"/>
        <item x="16"/>
        <item x="17"/>
        <item x="18"/>
        <item x="19"/>
        <item x="20"/>
        <item x="21"/>
        <item x="22"/>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dragToRow="0" dragToCol="0" dragToPage="0" showAll="0" defaultSubtotal="0"/>
    <pivotField dataField="1" compact="0" outline="0" dragToRow="0" dragToCol="0" dragToPage="0" showAll="0" defaultSubtotal="0"/>
    <pivotField dataField="1" compact="0" outline="0" dragToRow="0" dragToCol="0" dragToPage="0" showAll="0" defaultSubtotal="0"/>
  </pivotFields>
  <rowFields count="2">
    <field x="6"/>
    <field x="7"/>
  </rowFields>
  <rowItems count="27">
    <i>
      <x/>
      <x v="8"/>
    </i>
    <i r="1">
      <x v="9"/>
    </i>
    <i r="1">
      <x v="10"/>
    </i>
    <i r="1">
      <x v="11"/>
    </i>
    <i r="1">
      <x v="12"/>
    </i>
    <i r="1">
      <x v="13"/>
    </i>
    <i t="default">
      <x/>
    </i>
    <i>
      <x v="1"/>
      <x v="1"/>
    </i>
    <i t="default">
      <x v="1"/>
    </i>
    <i>
      <x v="2"/>
      <x/>
    </i>
    <i r="1">
      <x v="2"/>
    </i>
    <i r="1">
      <x v="14"/>
    </i>
    <i r="1">
      <x v="15"/>
    </i>
    <i r="1">
      <x v="16"/>
    </i>
    <i r="1">
      <x v="17"/>
    </i>
    <i r="1">
      <x v="19"/>
    </i>
    <i r="1">
      <x v="20"/>
    </i>
    <i t="default">
      <x v="2"/>
    </i>
    <i>
      <x v="3"/>
      <x v="3"/>
    </i>
    <i r="1">
      <x v="4"/>
    </i>
    <i r="1">
      <x v="5"/>
    </i>
    <i r="1">
      <x v="6"/>
    </i>
    <i r="1">
      <x v="7"/>
    </i>
    <i r="1">
      <x v="18"/>
    </i>
    <i r="1">
      <x v="21"/>
    </i>
    <i t="default">
      <x v="3"/>
    </i>
    <i t="grand">
      <x/>
    </i>
  </rowItems>
  <colFields count="1">
    <field x="-2"/>
  </colFields>
  <colItems count="4">
    <i>
      <x/>
    </i>
    <i i="1">
      <x v="1"/>
    </i>
    <i i="2">
      <x v="2"/>
    </i>
    <i i="3">
      <x v="3"/>
    </i>
  </colItems>
  <dataFields count="4">
    <dataField name="Sum of TOTAL BUDGET" fld="11" baseField="7" baseItem="0" numFmtId="37"/>
    <dataField name="Nilai Kontrak vs Budget (%) " fld="40" baseField="7" baseItem="0" numFmtId="9"/>
    <dataField name="Nilai Bayar vs Budget (%) " fld="41" baseField="0" baseItem="0" numFmtId="9"/>
    <dataField name="Nilai Bayar vs Nilai Kontrak (%) " fld="42" baseField="6" baseItem="0" numFmtId="9"/>
  </dataFields>
  <formats count="15">
    <format dxfId="52">
      <pivotArea dataOnly="0" labelOnly="1" outline="0" fieldPosition="0">
        <references count="1">
          <reference field="4294967294" count="2">
            <x v="0"/>
            <x v="1"/>
          </reference>
        </references>
      </pivotArea>
    </format>
    <format dxfId="51">
      <pivotArea dataOnly="0" labelOnly="1" outline="0" fieldPosition="0">
        <references count="1">
          <reference field="4294967294" count="2">
            <x v="0"/>
            <x v="1"/>
          </reference>
        </references>
      </pivotArea>
    </format>
    <format dxfId="50">
      <pivotArea dataOnly="0" labelOnly="1" outline="0" fieldPosition="0">
        <references count="1">
          <reference field="4294967294" count="2">
            <x v="0"/>
            <x v="1"/>
          </reference>
        </references>
      </pivotArea>
    </format>
    <format dxfId="49">
      <pivotArea outline="0" fieldPosition="0">
        <references count="1">
          <reference field="4294967294" count="1" selected="0">
            <x v="1"/>
          </reference>
        </references>
      </pivotArea>
    </format>
    <format dxfId="48">
      <pivotArea type="topRight" dataOnly="0" labelOnly="1" outline="0" offset="B1" fieldPosition="0"/>
    </format>
    <format dxfId="47">
      <pivotArea dataOnly="0" labelOnly="1" outline="0" fieldPosition="0">
        <references count="1">
          <reference field="4294967294" count="1">
            <x v="1"/>
          </reference>
        </references>
      </pivotArea>
    </format>
    <format dxfId="46">
      <pivotArea outline="0" fieldPosition="0">
        <references count="1">
          <reference field="4294967294" count="1">
            <x v="3"/>
          </reference>
        </references>
      </pivotArea>
    </format>
    <format dxfId="45">
      <pivotArea outline="0" fieldPosition="0">
        <references count="1">
          <reference field="4294967294" count="1">
            <x v="2"/>
          </reference>
        </references>
      </pivotArea>
    </format>
    <format dxfId="44">
      <pivotArea dataOnly="0" labelOnly="1" outline="0" fieldPosition="0">
        <references count="1">
          <reference field="4294967294" count="2">
            <x v="2"/>
            <x v="3"/>
          </reference>
        </references>
      </pivotArea>
    </format>
    <format dxfId="43">
      <pivotArea dataOnly="0" labelOnly="1" outline="0" fieldPosition="0">
        <references count="1">
          <reference field="4294967294" count="2">
            <x v="2"/>
            <x v="3"/>
          </reference>
        </references>
      </pivotArea>
    </format>
    <format dxfId="42">
      <pivotArea dataOnly="0" labelOnly="1" outline="0" fieldPosition="0">
        <references count="1">
          <reference field="4294967294" count="2">
            <x v="2"/>
            <x v="3"/>
          </reference>
        </references>
      </pivotArea>
    </format>
    <format dxfId="41">
      <pivotArea outline="0" fieldPosition="0">
        <references count="1">
          <reference field="4294967294" count="2" selected="0">
            <x v="2"/>
            <x v="3"/>
          </reference>
        </references>
      </pivotArea>
    </format>
    <format dxfId="40">
      <pivotArea outline="0" fieldPosition="0">
        <references count="1">
          <reference field="4294967294" count="1" selected="0">
            <x v="1"/>
          </reference>
        </references>
      </pivotArea>
    </format>
    <format dxfId="39">
      <pivotArea type="topRight" dataOnly="0" labelOnly="1" outline="0" offset="B1" fieldPosition="0"/>
    </format>
    <format dxfId="3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2B0EFB-58E1-452F-8FC1-CF741907B7DA}" autoFormatId="16" applyNumberFormats="0" applyBorderFormats="0" applyFontFormats="0" applyPatternFormats="0" applyAlignmentFormats="0" applyWidthHeightFormats="0">
  <queryTableRefresh nextId="21" unboundColumnsRight="1">
    <queryTableFields count="20">
      <queryTableField id="1" name="Unit" tableColumnId="1"/>
      <queryTableField id="2" name="No WPR" tableColumnId="2"/>
      <queryTableField id="3" name="Created User" tableColumnId="3"/>
      <queryTableField id="4" name="Tanggal WPR" tableColumnId="4"/>
      <queryTableField id="5" name="Departement" tableColumnId="5"/>
      <queryTableField id="6" name="Item" tableColumnId="6"/>
      <queryTableField id="7" name="Description Item" tableColumnId="7"/>
      <queryTableField id="8" name="Tipe SPK" tableColumnId="8"/>
      <queryTableField id="9" name="SPK_Kode_Aktivitas" tableColumnId="9"/>
      <queryTableField id="10" name="QUANTITY" tableColumnId="10"/>
      <queryTableField id="11" name="UOFM" tableColumnId="11"/>
      <queryTableField id="12" name="No PO/SPK" tableColumnId="12"/>
      <queryTableField id="13" name="Harga / Unit" tableColumnId="13"/>
      <queryTableField id="14" name="Total Harga" tableColumnId="14"/>
      <queryTableField id="15" name="Status PO" tableColumnId="15"/>
      <queryTableField id="16" name="Tanggal Receipt" tableColumnId="16"/>
      <queryTableField id="17" name="SPK Amount" tableColumnId="17"/>
      <queryTableField id="18" name="Vendor ID" tableColumnId="18"/>
      <queryTableField id="19" name="Vendor Name" tableColumnId="19"/>
      <queryTableField id="20" dataBound="0"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87C4E22C-2DF7-4969-830B-113DE935E649}" autoFormatId="16" applyNumberFormats="0" applyBorderFormats="0" applyFontFormats="0" applyPatternFormats="0" applyAlignmentFormats="0" applyWidthHeightFormats="0">
  <queryTableRefresh nextId="9">
    <queryTableFields count="8">
      <queryTableField id="1" name="Site" tableColumnId="1"/>
      <queryTableField id="2" name="SPK NO" tableColumnId="2"/>
      <queryTableField id="3" name="BAPP NO" tableColumnId="3"/>
      <queryTableField id="4" name="CRUSRID" tableColumnId="4"/>
      <queryTableField id="5" name="SPK_Keterangan" tableColumnId="5"/>
      <queryTableField id="6" name="QUANTITY" tableColumnId="6"/>
      <queryTableField id="7" name="Harga Satuan" tableColumnId="7"/>
      <queryTableField id="8" name="Total BAPP" tableColumnId="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A31A63-7C15-41FE-B4DC-0383779087EF}" name="Table2" displayName="Table2" ref="A3:M52" totalsRowShown="0">
  <autoFilter ref="A3:M52" xr:uid="{32A31A63-7C15-41FE-B4DC-0383779087EF}"/>
  <tableColumns count="13">
    <tableColumn id="1" xr3:uid="{C6EAE4FD-D386-456F-88C3-F6A4B237DB7D}" name="TYPE"/>
    <tableColumn id="2" xr3:uid="{96C222CC-4436-4115-9A07-8B0B709D4696}" name="COA"/>
    <tableColumn id="3" xr3:uid="{121075E1-D564-4BEF-B601-8BEFF96D7B9F}" name="CATEGORY BUDGET"/>
    <tableColumn id="4" xr3:uid="{1529846E-47CC-49C5-A386-9C92B1383F65}" name="KODE BUDGET"/>
    <tableColumn id="5" xr3:uid="{3FD60646-A186-487C-992E-7476F09FDA37}" name="KETERANGAN"/>
    <tableColumn id="6" xr3:uid="{D1754DCC-D36D-4C9E-8086-816833DC89B3}" name="Tgl EXP Kontrak"/>
    <tableColumn id="7" xr3:uid="{F65402FA-B905-4612-9B87-A9D02A47DE91}" name="TYPE2"/>
    <tableColumn id="8" xr3:uid="{EF8694D5-0674-4AC0-9844-D2753F044905}" name="UNIT"/>
    <tableColumn id="9" xr3:uid="{F5B9B444-5D8E-4202-A1C1-219F49C41293}" name="QTY"/>
    <tableColumn id="10" xr3:uid="{BCA564DA-9817-491B-924A-344CD2F60EA3}" name="UOM"/>
    <tableColumn id="11" xr3:uid="{84CF99C5-DCC0-4F61-BFFF-D18D1C022524}" name="HARGA SATUAN"/>
    <tableColumn id="12" xr3:uid="{8B6A1E7F-8A72-4A0A-83C1-FD6A287F65DD}" name="TOTAL BUDGET"/>
    <tableColumn id="42" xr3:uid="{FBA3980E-2701-4275-869A-9C250C44005E}" name="Column1" dataDxfId="53">
      <calculatedColumnFormula>_xlfn.XLOOKUP(Table2[[#This Row],[KETERANGAN]],Y:Y,Y:Y,"XXX",0,1)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34E4F0-7779-4D11-B979-8D3F57867C50}" name="V_PO_IT" displayName="V_PO_IT" ref="A2:T663" tableType="queryTable" totalsRowShown="0" dataDxfId="28">
  <autoFilter ref="A2:T663" xr:uid="{0234E4F0-7779-4D11-B979-8D3F57867C50}">
    <filterColumn colId="1">
      <filters>
        <filter val="PRP/SHQ/0225/001"/>
        <filter val="PRP/SHQ/0924/003"/>
        <filter val="PRP/SHQ/0924/004"/>
        <filter val="PRP/SHQ/1024/002"/>
      </filters>
    </filterColumn>
    <filterColumn colId="2">
      <filters>
        <filter val="ariya.ramsi"/>
        <filter val="it.admin"/>
      </filters>
    </filterColumn>
    <filterColumn colId="3">
      <filters>
        <dateGroupItem year="2025" dateTimeGrouping="year"/>
        <dateGroupItem year="2024" dateTimeGrouping="year"/>
      </filters>
    </filterColumn>
    <filterColumn colId="18">
      <customFilters>
        <customFilter operator="notEqual" val=" "/>
      </customFilters>
    </filterColumn>
  </autoFilter>
  <sortState xmlns:xlrd2="http://schemas.microsoft.com/office/spreadsheetml/2017/richdata2" ref="A3:T663">
    <sortCondition ref="S2:S663"/>
  </sortState>
  <tableColumns count="20">
    <tableColumn id="1" xr3:uid="{DE01B92A-6B2B-440D-9C8E-146246200C90}" uniqueName="1" name="Unit" queryTableFieldId="1" dataDxfId="27"/>
    <tableColumn id="2" xr3:uid="{6E764567-84E1-489D-8817-56E0D1BEA2DF}" uniqueName="2" name="No WPR" queryTableFieldId="2" dataDxfId="26"/>
    <tableColumn id="3" xr3:uid="{CD5A73F6-6B03-49BF-8FAA-B24BA177C9E3}" uniqueName="3" name="Created User" queryTableFieldId="3" dataDxfId="25"/>
    <tableColumn id="4" xr3:uid="{5AEF7D28-A7BC-41CE-9611-C79D4B84214B}" uniqueName="4" name="Tanggal WPR" queryTableFieldId="4" dataDxfId="24"/>
    <tableColumn id="5" xr3:uid="{232A1E6E-D59B-492F-A09C-D3103819D903}" uniqueName="5" name="Departement" queryTableFieldId="5" dataDxfId="23"/>
    <tableColumn id="6" xr3:uid="{B2D13D63-4E60-4BA3-BAD4-488C0AE08F95}" uniqueName="6" name="Item" queryTableFieldId="6" dataDxfId="22"/>
    <tableColumn id="7" xr3:uid="{13D19730-4C8A-428A-B79A-EBAE07AD410F}" uniqueName="7" name="Description Item" queryTableFieldId="7" dataDxfId="21"/>
    <tableColumn id="8" xr3:uid="{5ADB4557-E89E-41CD-A9F0-22170E0F0D71}" uniqueName="8" name="Tipe SPK" queryTableFieldId="8" dataDxfId="20"/>
    <tableColumn id="9" xr3:uid="{8A05DA5B-2A01-4CB8-A7E8-A7D2F1CFEC47}" uniqueName="9" name="SPK_Kode_Aktivitas" queryTableFieldId="9" dataDxfId="19"/>
    <tableColumn id="10" xr3:uid="{EBE0E207-435D-468E-9133-A1962442CF76}" uniqueName="10" name="QUANTITY" queryTableFieldId="10" dataDxfId="18"/>
    <tableColumn id="11" xr3:uid="{301D5BCE-F5ED-44B0-A1E3-9CB4F6B5D012}" uniqueName="11" name="UOFM" queryTableFieldId="11" dataDxfId="17"/>
    <tableColumn id="12" xr3:uid="{6C5B352D-D216-4674-A14F-387B35EA1D5C}" uniqueName="12" name="No PO/SPK" queryTableFieldId="12" dataDxfId="16"/>
    <tableColumn id="13" xr3:uid="{0AB5D0FA-04D2-4C88-A5C8-65514168A042}" uniqueName="13" name="Harga / Unit" queryTableFieldId="13" dataDxfId="15" dataCellStyle="Comma"/>
    <tableColumn id="14" xr3:uid="{453EC29F-6272-43A0-8C31-CCFC782BF8E9}" uniqueName="14" name="Total Harga" queryTableFieldId="14" dataDxfId="14" dataCellStyle="Comma"/>
    <tableColumn id="15" xr3:uid="{20DF344E-69B5-4300-B2BA-0231FDDE1034}" uniqueName="15" name="Status PO" queryTableFieldId="15" dataDxfId="13"/>
    <tableColumn id="16" xr3:uid="{7E99A427-635B-4B0B-8E24-5F923EAFE953}" uniqueName="16" name="Tanggal Receipt" queryTableFieldId="16" dataDxfId="12"/>
    <tableColumn id="17" xr3:uid="{26BA7F41-ADF8-4E76-9FDC-7038F379FBD7}" uniqueName="17" name="SPK Amount" queryTableFieldId="17" dataDxfId="11" dataCellStyle="Comma"/>
    <tableColumn id="18" xr3:uid="{B4BFEBA0-C8DA-4181-A62D-CAA51B0EF5E3}" uniqueName="18" name="Vendor ID" queryTableFieldId="18" dataDxfId="10"/>
    <tableColumn id="19" xr3:uid="{3432A93A-57B4-49E5-9858-75569D6B8A19}" uniqueName="19" name="Vendor Name" queryTableFieldId="19" dataDxfId="9"/>
    <tableColumn id="20" xr3:uid="{4781776A-56E5-4533-84EC-E3E4D5DB2CF3}" uniqueName="20" name="Column1" queryTableFieldId="20" dataDxfId="8">
      <calculatedColumnFormula>V_PO_IT[[#This Row],[SPK Amount]]*V_PO_IT[[#This Row],[QUANTITY]]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695671-6FA6-4C0F-9B3B-BE35370C2400}" name="V_SPKBAPP_IT__2" displayName="V_SPKBAPP_IT__2" ref="A1:H781" tableType="queryTable" totalsRowShown="0">
  <autoFilter ref="A1:H781" xr:uid="{21695671-6FA6-4C0F-9B3B-BE35370C2400}">
    <filterColumn colId="0">
      <filters>
        <filter val="FCC"/>
      </filters>
    </filterColumn>
  </autoFilter>
  <tableColumns count="8">
    <tableColumn id="1" xr3:uid="{AC46DBAC-02A2-434C-8752-71AE2BB57D07}" uniqueName="1" name="Site" queryTableFieldId="1" dataDxfId="7"/>
    <tableColumn id="2" xr3:uid="{477B6E1D-A63D-49B2-B912-24A3861F7D32}" uniqueName="2" name="SPK NO" queryTableFieldId="2" dataDxfId="6"/>
    <tableColumn id="3" xr3:uid="{294B3DCB-CE35-4D35-8CC0-34D20C69DEBE}" uniqueName="3" name="BAPP NO" queryTableFieldId="3" dataDxfId="5"/>
    <tableColumn id="4" xr3:uid="{4A99C818-F8C2-4160-9CCD-73EB2FFA9447}" uniqueName="4" name="CRUSRID" queryTableFieldId="4" dataDxfId="4"/>
    <tableColumn id="5" xr3:uid="{1353647C-4B92-4366-877D-DEC4F0C483FB}" uniqueName="5" name="SPK_Keterangan" queryTableFieldId="5" dataDxfId="3"/>
    <tableColumn id="6" xr3:uid="{3300B9FF-78E6-40E2-8972-F93228E3A6FB}" uniqueName="6" name="QUANTITY" queryTableFieldId="6"/>
    <tableColumn id="7" xr3:uid="{7ECE9CD9-A10B-4F50-BA07-2347DAFFB015}" uniqueName="7" name="Harga Satuan" queryTableFieldId="7" dataDxfId="2" dataCellStyle="Comma"/>
    <tableColumn id="8" xr3:uid="{C52F4FAF-C84A-4353-B9C6-BDC47882F3C9}" uniqueName="8" name="Total BAPP" queryTableFieldId="8" dataDxfId="1"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4" dT="2025-06-18T07:17:06.99" personId="{357B3FB2-CBBA-4F31-A934-BB1C4E88B856}" id="{ABC3E7C9-80D0-4ECE-A1AD-FD3EDD7233BB}">
    <text>@Admin IT tolong PIC IT ini isi dengan email ASRI PIC Nya</text>
    <mentions>
      <mention mentionpersonId="{EB244DB5-0B10-474D-B50F-F89A1F93299F}" mentionId="{314440A1-F694-4EC4-BF8D-29D4BE2BAE53}" startIndex="0" length="9"/>
    </mentions>
  </threadedComment>
  <threadedComment ref="X4" dT="2025-06-18T07:17:37.49" personId="{357B3FB2-CBBA-4F31-A934-BB1C4E88B856}" id="{6561E2F6-1249-4515-A06C-B8EC1792F0EA}">
    <text>@Admin IT mohon ini juga diisi dengan email dari PIC puchasingnya.</text>
    <mentions>
      <mention mentionpersonId="{EB244DB5-0B10-474D-B50F-F89A1F93299F}" mentionId="{CDE7F767-817B-4D69-8BCA-2971D3E89E70}" startIndex="0" length="9"/>
    </mentions>
  </threadedComment>
  <threadedComment ref="E144" dT="2025-09-01T08:52:23.91" personId="{F9DF0223-C776-4F76-8FB3-073A3EEF18CC}" id="{194A8361-FE35-4B4A-8160-52D69ECB5852}">
    <text xml:space="preserve">Pak Johnson : apakah bisa di kill off ? 
Pak Romi : Kalau mati license Cuma aktif satu, dan module aset nya mati, nama teknisi masih ada, tapi teknisi gak bisa log in. bisa log in barengan, tapi ada notif kalau ada multiple log in.
Pak johnson : apakah bisa di renewal partial per 3 bulan / 6 bulan ?
</text>
  </threadedComment>
</ThreadedComments>
</file>

<file path=xl/threadedComments/threadedComment2.xml><?xml version="1.0" encoding="utf-8"?>
<ThreadedComments xmlns="http://schemas.microsoft.com/office/spreadsheetml/2018/threadedcomments" xmlns:x="http://schemas.openxmlformats.org/spreadsheetml/2006/main">
  <threadedComment ref="V4" dT="2025-06-18T07:17:06.99" personId="{357B3FB2-CBBA-4F31-A934-BB1C4E88B856}" id="{0663951A-0D85-426E-BEAF-1FDBC24BF9BE}">
    <text>@Admin IT tolong PIC IT ini isi dengan email ASRI PIC Nya</text>
    <mentions>
      <mention mentionpersonId="{EB244DB5-0B10-474D-B50F-F89A1F93299F}" mentionId="{9A7CCDEB-B34E-4FD9-9CE4-CDBEAA59CFB6}" startIndex="0" length="9"/>
    </mentions>
  </threadedComment>
  <threadedComment ref="W4" dT="2025-06-18T07:17:37.49" personId="{357B3FB2-CBBA-4F31-A934-BB1C4E88B856}" id="{AE21F8FE-605E-4E87-BAB2-F29D0674C664}">
    <text>@Admin IT mohon ini juga diisi dengan email dari PIC puchasingnya.</text>
    <mentions>
      <mention mentionpersonId="{EB244DB5-0B10-474D-B50F-F89A1F93299F}" mentionId="{139CD422-1113-4770-8214-5A834DD8F7B9}" startIndex="0" length="9"/>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E33" dT="2025-09-01T11:25:58.57" personId="{F9DF0223-C776-4F76-8FB3-073A3EEF18CC}" id="{2C4FA3BC-5266-4A0F-BB66-F7D99CC63428}">
    <text>Budget untuk bu sarah</text>
  </threadedComment>
</ThreadedComment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E3D10-B778-419C-ABD5-B93C1D1B1A03}">
  <dimension ref="A1:AP336"/>
  <sheetViews>
    <sheetView topLeftCell="E288" zoomScale="50" zoomScaleNormal="50" workbookViewId="0">
      <selection activeCell="H2" sqref="H2:K314"/>
    </sheetView>
  </sheetViews>
  <sheetFormatPr defaultColWidth="8.7109375" defaultRowHeight="15.75" x14ac:dyDescent="0.25"/>
  <cols>
    <col min="1" max="1" width="6.28515625" style="6" bestFit="1" customWidth="1"/>
    <col min="2" max="2" width="16" style="6" customWidth="1"/>
    <col min="3" max="3" width="53.7109375" style="6" customWidth="1"/>
    <col min="4" max="4" width="5.5703125" style="6" customWidth="1"/>
    <col min="5" max="5" width="81.7109375" style="6" customWidth="1"/>
    <col min="6" max="6" width="22.28515625" style="6" bestFit="1" customWidth="1"/>
    <col min="7" max="7" width="21.7109375" style="6" customWidth="1"/>
    <col min="8" max="8" width="6.28515625" style="6" bestFit="1" customWidth="1"/>
    <col min="9" max="9" width="9.5703125" style="6" bestFit="1" customWidth="1"/>
    <col min="10" max="10" width="21.7109375" style="6" bestFit="1" customWidth="1"/>
    <col min="11" max="11" width="22.28515625" style="6" bestFit="1" customWidth="1"/>
    <col min="12" max="12" width="20.5703125" style="6" hidden="1" customWidth="1"/>
    <col min="13" max="13" width="17.7109375" style="6" hidden="1" customWidth="1"/>
    <col min="14" max="14" width="20.5703125" style="6" hidden="1" customWidth="1"/>
    <col min="15" max="15" width="17.7109375" style="6" hidden="1" customWidth="1"/>
    <col min="16" max="17" width="20.5703125" style="6" hidden="1" customWidth="1"/>
    <col min="18" max="18" width="17.7109375" style="6" hidden="1" customWidth="1"/>
    <col min="19" max="19" width="18.28515625" style="6" hidden="1" customWidth="1"/>
    <col min="20" max="20" width="17.7109375" style="6" hidden="1" customWidth="1"/>
    <col min="21" max="21" width="22.28515625" style="6" hidden="1" customWidth="1"/>
    <col min="22" max="22" width="120.5703125" style="6" hidden="1" customWidth="1"/>
    <col min="23" max="23" width="9.42578125" style="6" hidden="1" customWidth="1"/>
    <col min="24" max="24" width="85.7109375" style="6" hidden="1" customWidth="1"/>
    <col min="25" max="25" width="33.5703125" style="6" hidden="1" customWidth="1"/>
    <col min="26" max="26" width="85.7109375" style="6" hidden="1" customWidth="1"/>
    <col min="27" max="27" width="62.42578125" style="6" hidden="1" customWidth="1"/>
    <col min="28" max="28" width="16.28515625" style="6" hidden="1" customWidth="1"/>
    <col min="29" max="29" width="13.7109375" style="6" hidden="1" customWidth="1"/>
    <col min="30" max="30" width="9.5703125" style="6" hidden="1" customWidth="1"/>
    <col min="31" max="31" width="8.28515625" style="6" hidden="1" customWidth="1"/>
    <col min="32" max="32" width="6.7109375" style="6" hidden="1" customWidth="1"/>
    <col min="33" max="33" width="7.5703125" style="6" hidden="1" customWidth="1"/>
    <col min="34" max="34" width="6.7109375" style="6" hidden="1" customWidth="1"/>
    <col min="35" max="35" width="12.7109375" style="6" hidden="1" customWidth="1"/>
    <col min="36" max="36" width="17.5703125" style="6" hidden="1" customWidth="1"/>
    <col min="37" max="37" width="12.7109375" style="6" hidden="1" customWidth="1"/>
    <col min="38" max="38" width="16.42578125" style="6" hidden="1" customWidth="1"/>
    <col min="39" max="39" width="16.28515625" style="6" hidden="1" customWidth="1"/>
    <col min="40" max="40" width="17.7109375" style="6" hidden="1" customWidth="1"/>
    <col min="41" max="41" width="20" style="6" customWidth="1"/>
    <col min="42" max="42" width="58" style="6" customWidth="1"/>
    <col min="43" max="16384" width="8.7109375" style="6"/>
  </cols>
  <sheetData>
    <row r="1" spans="1:42" x14ac:dyDescent="0.25">
      <c r="A1" s="1" t="s">
        <v>0</v>
      </c>
      <c r="B1" s="87" t="s">
        <v>1</v>
      </c>
      <c r="C1" s="87" t="s">
        <v>2</v>
      </c>
      <c r="D1" s="2" t="s">
        <v>3</v>
      </c>
      <c r="E1" s="2" t="s">
        <v>4</v>
      </c>
      <c r="F1" s="1" t="s">
        <v>5</v>
      </c>
      <c r="G1" s="1" t="s">
        <v>6</v>
      </c>
      <c r="H1" s="3" t="s">
        <v>7</v>
      </c>
      <c r="I1" s="2" t="s">
        <v>8</v>
      </c>
      <c r="J1" s="1" t="s">
        <v>9</v>
      </c>
      <c r="K1" s="59" t="s">
        <v>10</v>
      </c>
      <c r="L1" s="1" t="s">
        <v>11</v>
      </c>
      <c r="M1" s="1" t="s">
        <v>12</v>
      </c>
      <c r="N1" s="1" t="s">
        <v>13</v>
      </c>
      <c r="O1" s="1" t="s">
        <v>14</v>
      </c>
      <c r="P1" s="1" t="s">
        <v>15</v>
      </c>
      <c r="Q1" s="1" t="s">
        <v>16</v>
      </c>
      <c r="R1" s="1" t="s">
        <v>17</v>
      </c>
      <c r="S1" s="1" t="s">
        <v>18</v>
      </c>
      <c r="T1" s="1" t="s">
        <v>19</v>
      </c>
      <c r="U1" s="1" t="s">
        <v>10</v>
      </c>
      <c r="V1" s="1" t="s">
        <v>20</v>
      </c>
      <c r="W1" s="4" t="s">
        <v>21</v>
      </c>
      <c r="X1" s="1" t="s">
        <v>22</v>
      </c>
      <c r="Y1" s="1" t="s">
        <v>23</v>
      </c>
      <c r="Z1" s="1" t="s">
        <v>24</v>
      </c>
      <c r="AA1" s="1" t="s">
        <v>25</v>
      </c>
      <c r="AB1" s="1" t="s">
        <v>26</v>
      </c>
      <c r="AC1" s="1" t="s">
        <v>27</v>
      </c>
      <c r="AD1" s="1" t="s">
        <v>28</v>
      </c>
      <c r="AE1" s="1" t="s">
        <v>11</v>
      </c>
      <c r="AF1" s="1" t="s">
        <v>12</v>
      </c>
      <c r="AG1" s="1" t="s">
        <v>13</v>
      </c>
      <c r="AH1" s="1" t="s">
        <v>14</v>
      </c>
      <c r="AI1" s="1" t="s">
        <v>15</v>
      </c>
      <c r="AJ1" s="1" t="s">
        <v>16</v>
      </c>
      <c r="AK1" s="1" t="s">
        <v>17</v>
      </c>
      <c r="AL1" s="1" t="s">
        <v>18</v>
      </c>
      <c r="AM1" s="1" t="s">
        <v>19</v>
      </c>
      <c r="AN1" s="76" t="s">
        <v>29</v>
      </c>
      <c r="AO1" s="95" t="s">
        <v>30</v>
      </c>
      <c r="AP1" s="95" t="s">
        <v>4</v>
      </c>
    </row>
    <row r="2" spans="1:42" x14ac:dyDescent="0.25">
      <c r="A2" s="7">
        <v>1</v>
      </c>
      <c r="B2" s="7">
        <v>660000019</v>
      </c>
      <c r="C2" s="14" t="s">
        <v>31</v>
      </c>
      <c r="D2" s="8" t="s">
        <v>32</v>
      </c>
      <c r="E2" s="8" t="s">
        <v>33</v>
      </c>
      <c r="F2" s="7" t="s">
        <v>34</v>
      </c>
      <c r="G2" s="8" t="s">
        <v>35</v>
      </c>
      <c r="H2" s="9">
        <v>12</v>
      </c>
      <c r="I2" s="8" t="s">
        <v>36</v>
      </c>
      <c r="J2" s="10">
        <v>10000000</v>
      </c>
      <c r="K2" s="91">
        <v>120000000</v>
      </c>
      <c r="L2" s="10">
        <v>10000000</v>
      </c>
      <c r="M2" s="10">
        <v>10000000</v>
      </c>
      <c r="N2" s="10">
        <v>10000000</v>
      </c>
      <c r="O2" s="10">
        <v>10000000</v>
      </c>
      <c r="P2" s="10">
        <v>10000000</v>
      </c>
      <c r="Q2" s="10">
        <v>10000000</v>
      </c>
      <c r="R2" s="10">
        <v>10000000</v>
      </c>
      <c r="S2" s="10">
        <v>10000000</v>
      </c>
      <c r="T2" s="10">
        <v>10000000</v>
      </c>
      <c r="U2" s="11">
        <v>120000000</v>
      </c>
      <c r="V2" s="12"/>
      <c r="W2" s="13" t="b">
        <v>1</v>
      </c>
      <c r="X2" s="14" t="s">
        <v>37</v>
      </c>
      <c r="Y2" s="14" t="s">
        <v>38</v>
      </c>
      <c r="Z2" s="15" t="s">
        <v>35</v>
      </c>
      <c r="AA2" s="14" t="s">
        <v>39</v>
      </c>
      <c r="AB2" s="14"/>
      <c r="AC2" s="14"/>
      <c r="AD2" s="14"/>
      <c r="AE2" s="14"/>
      <c r="AF2" s="14"/>
      <c r="AG2" s="14"/>
      <c r="AH2" s="14"/>
      <c r="AI2" s="14"/>
      <c r="AJ2" s="14"/>
      <c r="AK2" s="14"/>
      <c r="AL2" s="14"/>
      <c r="AM2" s="14"/>
      <c r="AN2" s="78">
        <v>120000000</v>
      </c>
      <c r="AO2" s="80"/>
      <c r="AP2" s="80"/>
    </row>
    <row r="3" spans="1:42" x14ac:dyDescent="0.25">
      <c r="A3" s="7">
        <v>2</v>
      </c>
      <c r="B3" s="7">
        <v>660000032</v>
      </c>
      <c r="C3" s="14" t="s">
        <v>40</v>
      </c>
      <c r="D3" s="16" t="s">
        <v>41</v>
      </c>
      <c r="E3" s="16" t="s">
        <v>42</v>
      </c>
      <c r="F3" s="17" t="s">
        <v>34</v>
      </c>
      <c r="G3" s="12" t="s">
        <v>43</v>
      </c>
      <c r="H3" s="9">
        <v>12</v>
      </c>
      <c r="I3" s="8" t="s">
        <v>36</v>
      </c>
      <c r="J3" s="10">
        <v>10000000</v>
      </c>
      <c r="K3" s="99">
        <v>120000000</v>
      </c>
      <c r="L3" s="10">
        <v>10000000</v>
      </c>
      <c r="M3" s="10">
        <v>10000000</v>
      </c>
      <c r="N3" s="10">
        <v>10000000</v>
      </c>
      <c r="O3" s="10">
        <v>10000000</v>
      </c>
      <c r="P3" s="10">
        <v>10000000</v>
      </c>
      <c r="Q3" s="10">
        <v>10000000</v>
      </c>
      <c r="R3" s="10">
        <v>10000000</v>
      </c>
      <c r="S3" s="10">
        <v>10000000</v>
      </c>
      <c r="T3" s="10">
        <v>10000000</v>
      </c>
      <c r="U3" s="11">
        <v>120000000</v>
      </c>
      <c r="V3" s="12"/>
      <c r="W3" s="13" t="b">
        <v>1</v>
      </c>
      <c r="X3" s="14" t="s">
        <v>37</v>
      </c>
      <c r="Y3" s="14" t="s">
        <v>38</v>
      </c>
      <c r="Z3" s="15" t="s">
        <v>43</v>
      </c>
      <c r="AA3" s="14" t="s">
        <v>44</v>
      </c>
      <c r="AB3" s="14"/>
      <c r="AC3" s="14"/>
      <c r="AD3" s="14"/>
      <c r="AE3" s="14"/>
      <c r="AF3" s="14"/>
      <c r="AG3" s="14"/>
      <c r="AH3" s="14"/>
      <c r="AI3" s="14"/>
      <c r="AJ3" s="14"/>
      <c r="AK3" s="14"/>
      <c r="AL3" s="14"/>
      <c r="AM3" s="14"/>
      <c r="AN3" s="78">
        <v>120000000</v>
      </c>
      <c r="AO3" s="80"/>
      <c r="AP3" s="80"/>
    </row>
    <row r="4" spans="1:42" x14ac:dyDescent="0.25">
      <c r="A4" s="7">
        <v>3</v>
      </c>
      <c r="B4" s="7">
        <v>660000032</v>
      </c>
      <c r="C4" s="14" t="s">
        <v>40</v>
      </c>
      <c r="D4" s="16" t="s">
        <v>41</v>
      </c>
      <c r="E4" s="16" t="s">
        <v>42</v>
      </c>
      <c r="F4" s="17" t="s">
        <v>34</v>
      </c>
      <c r="G4" s="12" t="s">
        <v>45</v>
      </c>
      <c r="H4" s="9">
        <v>12</v>
      </c>
      <c r="I4" s="8" t="s">
        <v>36</v>
      </c>
      <c r="J4" s="10">
        <v>12000000</v>
      </c>
      <c r="K4" s="91">
        <v>144000000</v>
      </c>
      <c r="L4" s="10">
        <v>12000000</v>
      </c>
      <c r="M4" s="10">
        <v>12000000</v>
      </c>
      <c r="N4" s="10">
        <v>12000000</v>
      </c>
      <c r="O4" s="10">
        <v>12000000</v>
      </c>
      <c r="P4" s="10">
        <v>12000000</v>
      </c>
      <c r="Q4" s="10">
        <v>12000000</v>
      </c>
      <c r="R4" s="10">
        <v>12000000</v>
      </c>
      <c r="S4" s="10">
        <v>12000000</v>
      </c>
      <c r="T4" s="10">
        <v>12000000</v>
      </c>
      <c r="U4" s="11">
        <v>144000000</v>
      </c>
      <c r="V4" s="12"/>
      <c r="W4" s="13" t="b">
        <v>1</v>
      </c>
      <c r="X4" s="14" t="s">
        <v>37</v>
      </c>
      <c r="Y4" s="14" t="s">
        <v>38</v>
      </c>
      <c r="Z4" s="15" t="s">
        <v>45</v>
      </c>
      <c r="AA4" s="14" t="s">
        <v>44</v>
      </c>
      <c r="AB4" s="15"/>
      <c r="AC4" s="15"/>
      <c r="AD4" s="15"/>
      <c r="AE4" s="15"/>
      <c r="AF4" s="15"/>
      <c r="AG4" s="15"/>
      <c r="AH4" s="15"/>
      <c r="AI4" s="15"/>
      <c r="AJ4" s="15"/>
      <c r="AK4" s="15"/>
      <c r="AL4" s="15"/>
      <c r="AM4" s="15"/>
      <c r="AN4" s="78">
        <v>144000000</v>
      </c>
      <c r="AO4" s="80"/>
      <c r="AP4" s="80"/>
    </row>
    <row r="5" spans="1:42" x14ac:dyDescent="0.25">
      <c r="A5" s="7">
        <v>4</v>
      </c>
      <c r="B5" s="7">
        <v>660000032</v>
      </c>
      <c r="C5" s="14" t="s">
        <v>40</v>
      </c>
      <c r="D5" s="16" t="s">
        <v>41</v>
      </c>
      <c r="E5" s="16" t="s">
        <v>42</v>
      </c>
      <c r="F5" s="17" t="s">
        <v>34</v>
      </c>
      <c r="G5" s="12" t="s">
        <v>46</v>
      </c>
      <c r="H5" s="9">
        <v>12</v>
      </c>
      <c r="I5" s="8" t="s">
        <v>36</v>
      </c>
      <c r="J5" s="10">
        <v>12000000</v>
      </c>
      <c r="K5" s="91">
        <v>144000000</v>
      </c>
      <c r="L5" s="10">
        <v>12000000</v>
      </c>
      <c r="M5" s="10">
        <v>12000000</v>
      </c>
      <c r="N5" s="10">
        <v>12000000</v>
      </c>
      <c r="O5" s="10">
        <v>12000000</v>
      </c>
      <c r="P5" s="10">
        <v>12000000</v>
      </c>
      <c r="Q5" s="10">
        <v>12000000</v>
      </c>
      <c r="R5" s="10">
        <v>12000000</v>
      </c>
      <c r="S5" s="10">
        <v>12000000</v>
      </c>
      <c r="T5" s="10">
        <v>12000000</v>
      </c>
      <c r="U5" s="11">
        <v>144000000</v>
      </c>
      <c r="V5" s="12"/>
      <c r="W5" s="13" t="b">
        <v>1</v>
      </c>
      <c r="X5" s="14" t="s">
        <v>37</v>
      </c>
      <c r="Y5" s="14" t="s">
        <v>38</v>
      </c>
      <c r="Z5" s="15" t="s">
        <v>46</v>
      </c>
      <c r="AA5" s="14" t="s">
        <v>44</v>
      </c>
      <c r="AB5" s="15"/>
      <c r="AC5" s="15"/>
      <c r="AD5" s="15"/>
      <c r="AE5" s="15"/>
      <c r="AF5" s="15"/>
      <c r="AG5" s="15"/>
      <c r="AH5" s="15"/>
      <c r="AI5" s="15"/>
      <c r="AJ5" s="15"/>
      <c r="AK5" s="15"/>
      <c r="AL5" s="15"/>
      <c r="AM5" s="15"/>
      <c r="AN5" s="78">
        <v>144000000</v>
      </c>
      <c r="AO5" s="80"/>
      <c r="AP5" s="80"/>
    </row>
    <row r="6" spans="1:42" x14ac:dyDescent="0.25">
      <c r="A6" s="7">
        <v>5</v>
      </c>
      <c r="B6" s="7">
        <v>660000032</v>
      </c>
      <c r="C6" s="14" t="s">
        <v>40</v>
      </c>
      <c r="D6" s="16" t="s">
        <v>41</v>
      </c>
      <c r="E6" s="16" t="s">
        <v>42</v>
      </c>
      <c r="F6" s="17" t="s">
        <v>34</v>
      </c>
      <c r="G6" s="12" t="s">
        <v>47</v>
      </c>
      <c r="H6" s="9">
        <v>12</v>
      </c>
      <c r="I6" s="8" t="s">
        <v>36</v>
      </c>
      <c r="J6" s="10">
        <v>11000000</v>
      </c>
      <c r="K6" s="91">
        <v>132000000</v>
      </c>
      <c r="L6" s="10">
        <v>11000000</v>
      </c>
      <c r="M6" s="10">
        <v>11000000</v>
      </c>
      <c r="N6" s="10">
        <v>11000000</v>
      </c>
      <c r="O6" s="10">
        <v>11000000</v>
      </c>
      <c r="P6" s="10">
        <v>11000000</v>
      </c>
      <c r="Q6" s="10">
        <v>11000000</v>
      </c>
      <c r="R6" s="10">
        <v>11000000</v>
      </c>
      <c r="S6" s="10">
        <v>11000000</v>
      </c>
      <c r="T6" s="10">
        <v>11000000</v>
      </c>
      <c r="U6" s="11">
        <v>132000000</v>
      </c>
      <c r="V6" s="12"/>
      <c r="W6" s="13" t="b">
        <v>1</v>
      </c>
      <c r="X6" s="14" t="s">
        <v>37</v>
      </c>
      <c r="Y6" s="14" t="s">
        <v>38</v>
      </c>
      <c r="Z6" s="15" t="s">
        <v>47</v>
      </c>
      <c r="AA6" s="14" t="s">
        <v>44</v>
      </c>
      <c r="AB6" s="15"/>
      <c r="AC6" s="15"/>
      <c r="AD6" s="15"/>
      <c r="AE6" s="15"/>
      <c r="AF6" s="15"/>
      <c r="AG6" s="15"/>
      <c r="AH6" s="15"/>
      <c r="AI6" s="15"/>
      <c r="AJ6" s="15"/>
      <c r="AK6" s="15"/>
      <c r="AL6" s="15"/>
      <c r="AM6" s="15"/>
      <c r="AN6" s="78">
        <v>132000000</v>
      </c>
      <c r="AO6" s="80"/>
      <c r="AP6" s="80"/>
    </row>
    <row r="7" spans="1:42" x14ac:dyDescent="0.25">
      <c r="A7" s="7">
        <v>6</v>
      </c>
      <c r="B7" s="7">
        <v>660000032</v>
      </c>
      <c r="C7" s="14" t="s">
        <v>40</v>
      </c>
      <c r="D7" s="16" t="s">
        <v>41</v>
      </c>
      <c r="E7" s="16" t="s">
        <v>42</v>
      </c>
      <c r="F7" s="17" t="s">
        <v>34</v>
      </c>
      <c r="G7" s="12" t="s">
        <v>48</v>
      </c>
      <c r="H7" s="9">
        <v>12</v>
      </c>
      <c r="I7" s="8" t="s">
        <v>36</v>
      </c>
      <c r="J7" s="10">
        <v>10000000</v>
      </c>
      <c r="K7" s="97">
        <v>120000000</v>
      </c>
      <c r="L7" s="10">
        <v>10000000</v>
      </c>
      <c r="M7" s="10">
        <v>10000000</v>
      </c>
      <c r="N7" s="10">
        <v>10000000</v>
      </c>
      <c r="O7" s="10">
        <v>10000000</v>
      </c>
      <c r="P7" s="10">
        <v>10000000</v>
      </c>
      <c r="Q7" s="10">
        <v>10000000</v>
      </c>
      <c r="R7" s="10">
        <v>10000000</v>
      </c>
      <c r="S7" s="10">
        <v>10000000</v>
      </c>
      <c r="T7" s="10">
        <v>10000000</v>
      </c>
      <c r="U7" s="11">
        <v>120000000</v>
      </c>
      <c r="V7" s="12"/>
      <c r="W7" s="13" t="b">
        <v>1</v>
      </c>
      <c r="X7" s="14" t="s">
        <v>37</v>
      </c>
      <c r="Y7" s="14" t="s">
        <v>38</v>
      </c>
      <c r="Z7" s="15" t="s">
        <v>48</v>
      </c>
      <c r="AA7" s="14" t="s">
        <v>44</v>
      </c>
      <c r="AB7" s="15"/>
      <c r="AC7" s="15"/>
      <c r="AD7" s="15"/>
      <c r="AE7" s="15"/>
      <c r="AF7" s="15"/>
      <c r="AG7" s="15"/>
      <c r="AH7" s="15"/>
      <c r="AI7" s="15"/>
      <c r="AJ7" s="15"/>
      <c r="AK7" s="15"/>
      <c r="AL7" s="15"/>
      <c r="AM7" s="15"/>
      <c r="AN7" s="78">
        <v>120000000</v>
      </c>
      <c r="AO7" s="80"/>
      <c r="AP7" s="80"/>
    </row>
    <row r="8" spans="1:42" x14ac:dyDescent="0.25">
      <c r="A8" s="7">
        <v>7</v>
      </c>
      <c r="B8" s="7">
        <v>660000032</v>
      </c>
      <c r="C8" s="14" t="s">
        <v>40</v>
      </c>
      <c r="D8" s="16" t="s">
        <v>41</v>
      </c>
      <c r="E8" s="16" t="s">
        <v>49</v>
      </c>
      <c r="F8" s="17" t="s">
        <v>34</v>
      </c>
      <c r="G8" s="12" t="s">
        <v>35</v>
      </c>
      <c r="H8" s="9">
        <v>12</v>
      </c>
      <c r="I8" s="8" t="s">
        <v>36</v>
      </c>
      <c r="J8" s="10">
        <v>8000000</v>
      </c>
      <c r="K8" s="91">
        <v>96000000</v>
      </c>
      <c r="L8" s="10">
        <v>8000000</v>
      </c>
      <c r="M8" s="10">
        <v>8000000</v>
      </c>
      <c r="N8" s="10">
        <v>8000000</v>
      </c>
      <c r="O8" s="10">
        <v>8000000</v>
      </c>
      <c r="P8" s="10">
        <v>8000000</v>
      </c>
      <c r="Q8" s="10">
        <v>8000000</v>
      </c>
      <c r="R8" s="10">
        <v>8000000</v>
      </c>
      <c r="S8" s="10">
        <v>8000000</v>
      </c>
      <c r="T8" s="10">
        <v>8000000</v>
      </c>
      <c r="U8" s="11">
        <v>96000000</v>
      </c>
      <c r="V8" s="12"/>
      <c r="W8" s="13" t="b">
        <v>1</v>
      </c>
      <c r="X8" s="14" t="s">
        <v>37</v>
      </c>
      <c r="Y8" s="14" t="s">
        <v>38</v>
      </c>
      <c r="Z8" s="15" t="s">
        <v>35</v>
      </c>
      <c r="AA8" s="15"/>
      <c r="AB8" s="15"/>
      <c r="AC8" s="15"/>
      <c r="AD8" s="15"/>
      <c r="AE8" s="15"/>
      <c r="AF8" s="15"/>
      <c r="AG8" s="15"/>
      <c r="AH8" s="15"/>
      <c r="AI8" s="15"/>
      <c r="AJ8" s="15"/>
      <c r="AK8" s="15"/>
      <c r="AL8" s="15"/>
      <c r="AM8" s="15"/>
      <c r="AN8" s="78">
        <v>96000000</v>
      </c>
      <c r="AO8" s="80"/>
      <c r="AP8" s="80"/>
    </row>
    <row r="9" spans="1:42" x14ac:dyDescent="0.25">
      <c r="A9" s="7">
        <v>115</v>
      </c>
      <c r="B9" s="7">
        <v>660000032</v>
      </c>
      <c r="C9" s="14" t="s">
        <v>40</v>
      </c>
      <c r="D9" s="8" t="s">
        <v>41</v>
      </c>
      <c r="E9" s="8" t="s">
        <v>50</v>
      </c>
      <c r="F9" s="7" t="s">
        <v>51</v>
      </c>
      <c r="G9" s="14" t="s">
        <v>52</v>
      </c>
      <c r="H9" s="9">
        <v>1</v>
      </c>
      <c r="I9" s="8" t="s">
        <v>53</v>
      </c>
      <c r="J9" s="14" t="s">
        <v>54</v>
      </c>
      <c r="K9" s="30" t="s">
        <v>55</v>
      </c>
      <c r="L9" s="14"/>
      <c r="M9" s="14"/>
      <c r="N9" s="14"/>
      <c r="O9" s="14"/>
      <c r="P9" s="14"/>
      <c r="Q9" s="14"/>
      <c r="R9" s="14"/>
      <c r="S9" s="14"/>
      <c r="T9" s="14"/>
      <c r="U9" s="14" t="s">
        <v>54</v>
      </c>
      <c r="V9" s="14"/>
      <c r="W9" s="14">
        <v>0</v>
      </c>
      <c r="X9" s="14" t="s">
        <v>37</v>
      </c>
      <c r="Y9" s="14" t="s">
        <v>38</v>
      </c>
      <c r="Z9" s="14"/>
      <c r="AA9" s="15"/>
      <c r="AB9" s="14"/>
      <c r="AC9" s="14"/>
      <c r="AD9" s="14"/>
      <c r="AE9" s="14"/>
      <c r="AF9" s="14"/>
      <c r="AG9" s="14"/>
      <c r="AH9" s="14"/>
      <c r="AI9" s="14"/>
      <c r="AJ9" s="14"/>
      <c r="AK9" s="14"/>
      <c r="AL9" s="14"/>
      <c r="AM9" s="14"/>
      <c r="AN9" s="77" t="s">
        <v>56</v>
      </c>
      <c r="AO9" s="80"/>
      <c r="AP9" s="80"/>
    </row>
    <row r="10" spans="1:42" x14ac:dyDescent="0.25">
      <c r="A10" s="7">
        <v>117</v>
      </c>
      <c r="B10" s="7"/>
      <c r="C10" s="14"/>
      <c r="D10" s="8"/>
      <c r="E10" s="8" t="s">
        <v>57</v>
      </c>
      <c r="F10" s="7" t="s">
        <v>51</v>
      </c>
      <c r="G10" s="14" t="s">
        <v>52</v>
      </c>
      <c r="H10" s="9">
        <v>1</v>
      </c>
      <c r="I10" s="8" t="s">
        <v>53</v>
      </c>
      <c r="J10" s="11">
        <v>35000000</v>
      </c>
      <c r="K10" s="25"/>
      <c r="L10" s="14"/>
      <c r="M10" s="14"/>
      <c r="N10" s="14"/>
      <c r="O10" s="14"/>
      <c r="P10" s="14"/>
      <c r="Q10" s="14"/>
      <c r="R10" s="14"/>
      <c r="S10" s="14"/>
      <c r="T10" s="14"/>
      <c r="U10" s="14" t="s">
        <v>58</v>
      </c>
      <c r="V10" s="14" t="s">
        <v>59</v>
      </c>
      <c r="W10" s="14" t="e">
        <v>#VALUE!</v>
      </c>
      <c r="X10" s="14" t="s">
        <v>37</v>
      </c>
      <c r="Y10" s="14" t="s">
        <v>60</v>
      </c>
      <c r="Z10" s="14"/>
      <c r="AA10" s="15"/>
      <c r="AB10" s="14"/>
      <c r="AC10" s="14"/>
      <c r="AD10" s="14"/>
      <c r="AE10" s="14"/>
      <c r="AF10" s="14"/>
      <c r="AG10" s="14"/>
      <c r="AH10" s="14"/>
      <c r="AI10" s="14"/>
      <c r="AJ10" s="14"/>
      <c r="AK10" s="14"/>
      <c r="AL10" s="14"/>
      <c r="AM10" s="14"/>
      <c r="AN10" s="77" t="s">
        <v>56</v>
      </c>
      <c r="AO10" s="80"/>
      <c r="AP10" s="80"/>
    </row>
    <row r="11" spans="1:42" x14ac:dyDescent="0.25">
      <c r="A11" s="7">
        <v>8</v>
      </c>
      <c r="B11" s="7">
        <v>660000032</v>
      </c>
      <c r="C11" s="14" t="s">
        <v>40</v>
      </c>
      <c r="D11" s="8" t="s">
        <v>41</v>
      </c>
      <c r="E11" s="8" t="s">
        <v>61</v>
      </c>
      <c r="F11" s="7" t="s">
        <v>34</v>
      </c>
      <c r="G11" s="8" t="s">
        <v>35</v>
      </c>
      <c r="H11" s="9">
        <v>1</v>
      </c>
      <c r="I11" s="8" t="s">
        <v>53</v>
      </c>
      <c r="J11" s="11">
        <v>5700000</v>
      </c>
      <c r="K11" s="91">
        <v>5700000</v>
      </c>
      <c r="L11" s="14"/>
      <c r="M11" s="14"/>
      <c r="N11" s="14"/>
      <c r="O11" s="14"/>
      <c r="P11" s="11">
        <v>5700000</v>
      </c>
      <c r="Q11" s="14"/>
      <c r="R11" s="14"/>
      <c r="S11" s="14"/>
      <c r="T11" s="14"/>
      <c r="U11" s="11">
        <v>5700000</v>
      </c>
      <c r="V11" s="14"/>
      <c r="W11" s="13" t="b">
        <v>1</v>
      </c>
      <c r="X11" s="14" t="s">
        <v>37</v>
      </c>
      <c r="Y11" s="14" t="s">
        <v>38</v>
      </c>
      <c r="Z11" s="15" t="s">
        <v>35</v>
      </c>
      <c r="AA11" s="14" t="s">
        <v>61</v>
      </c>
      <c r="AB11" s="14"/>
      <c r="AC11" s="14"/>
      <c r="AD11" s="14"/>
      <c r="AE11" s="14"/>
      <c r="AF11" s="14"/>
      <c r="AG11" s="14"/>
      <c r="AH11" s="14"/>
      <c r="AI11" s="14"/>
      <c r="AJ11" s="14"/>
      <c r="AK11" s="14"/>
      <c r="AL11" s="14"/>
      <c r="AM11" s="14"/>
      <c r="AN11" s="78">
        <v>5700000</v>
      </c>
      <c r="AO11" s="80"/>
      <c r="AP11" s="80"/>
    </row>
    <row r="12" spans="1:42" x14ac:dyDescent="0.25">
      <c r="A12" s="7">
        <v>28</v>
      </c>
      <c r="B12" s="7">
        <v>660000032</v>
      </c>
      <c r="C12" s="14" t="s">
        <v>40</v>
      </c>
      <c r="D12" s="8" t="s">
        <v>41</v>
      </c>
      <c r="E12" s="8" t="s">
        <v>61</v>
      </c>
      <c r="F12" s="7" t="s">
        <v>62</v>
      </c>
      <c r="G12" s="14" t="s">
        <v>63</v>
      </c>
      <c r="H12" s="9">
        <v>1</v>
      </c>
      <c r="I12" s="8" t="s">
        <v>53</v>
      </c>
      <c r="J12" s="11">
        <v>52398000</v>
      </c>
      <c r="K12" s="31">
        <v>52398000</v>
      </c>
      <c r="L12" s="14"/>
      <c r="M12" s="14"/>
      <c r="N12" s="14"/>
      <c r="O12" s="14"/>
      <c r="P12" s="11">
        <v>52398000</v>
      </c>
      <c r="Q12" s="14"/>
      <c r="R12" s="14"/>
      <c r="S12" s="14"/>
      <c r="T12" s="14"/>
      <c r="U12" s="11">
        <v>52398000</v>
      </c>
      <c r="V12" s="14" t="s">
        <v>61</v>
      </c>
      <c r="W12" s="13" t="b">
        <v>1</v>
      </c>
      <c r="X12" s="14" t="s">
        <v>64</v>
      </c>
      <c r="Y12" s="14"/>
      <c r="Z12" s="14" t="s">
        <v>64</v>
      </c>
      <c r="AA12" s="15"/>
      <c r="AB12" s="14"/>
      <c r="AC12" s="14"/>
      <c r="AD12" s="14"/>
      <c r="AE12" s="14"/>
      <c r="AF12" s="14"/>
      <c r="AG12" s="14"/>
      <c r="AH12" s="14"/>
      <c r="AI12" s="14"/>
      <c r="AJ12" s="14"/>
      <c r="AK12" s="14"/>
      <c r="AL12" s="14"/>
      <c r="AM12" s="14"/>
      <c r="AN12" s="78">
        <v>52398000</v>
      </c>
      <c r="AO12" s="80"/>
      <c r="AP12" s="80"/>
    </row>
    <row r="13" spans="1:42" x14ac:dyDescent="0.25">
      <c r="A13" s="7">
        <v>12</v>
      </c>
      <c r="B13" s="7">
        <v>660000019</v>
      </c>
      <c r="C13" s="14" t="s">
        <v>31</v>
      </c>
      <c r="D13" s="8" t="s">
        <v>32</v>
      </c>
      <c r="E13" s="8" t="s">
        <v>65</v>
      </c>
      <c r="F13" s="7" t="s">
        <v>34</v>
      </c>
      <c r="G13" s="8" t="s">
        <v>43</v>
      </c>
      <c r="H13" s="9">
        <v>12</v>
      </c>
      <c r="I13" s="8" t="s">
        <v>36</v>
      </c>
      <c r="J13" s="10">
        <v>1500000</v>
      </c>
      <c r="K13" s="91">
        <v>18000000</v>
      </c>
      <c r="L13" s="10">
        <v>1500000</v>
      </c>
      <c r="M13" s="10">
        <v>1500000</v>
      </c>
      <c r="N13" s="10">
        <v>1500000</v>
      </c>
      <c r="O13" s="10">
        <v>1500000</v>
      </c>
      <c r="P13" s="10">
        <v>1500000</v>
      </c>
      <c r="Q13" s="10">
        <v>1500000</v>
      </c>
      <c r="R13" s="10">
        <v>1500000</v>
      </c>
      <c r="S13" s="10">
        <v>1500000</v>
      </c>
      <c r="T13" s="10">
        <v>1500000</v>
      </c>
      <c r="U13" s="11">
        <v>18000000</v>
      </c>
      <c r="V13" s="12"/>
      <c r="W13" s="13" t="b">
        <v>1</v>
      </c>
      <c r="X13" s="14" t="s">
        <v>37</v>
      </c>
      <c r="Y13" s="14" t="s">
        <v>60</v>
      </c>
      <c r="Z13" s="15" t="s">
        <v>43</v>
      </c>
      <c r="AA13" s="14" t="s">
        <v>39</v>
      </c>
      <c r="AB13" s="12"/>
      <c r="AC13" s="12"/>
      <c r="AD13" s="12"/>
      <c r="AE13" s="12"/>
      <c r="AF13" s="12"/>
      <c r="AG13" s="12"/>
      <c r="AH13" s="12"/>
      <c r="AI13" s="12"/>
      <c r="AJ13" s="12"/>
      <c r="AK13" s="12"/>
      <c r="AL13" s="12"/>
      <c r="AM13" s="12"/>
      <c r="AN13" s="78">
        <v>18000000</v>
      </c>
      <c r="AO13" s="80"/>
      <c r="AP13" s="80"/>
    </row>
    <row r="14" spans="1:42" x14ac:dyDescent="0.25">
      <c r="A14" s="7">
        <v>13</v>
      </c>
      <c r="B14" s="7">
        <v>660000019</v>
      </c>
      <c r="C14" s="14" t="s">
        <v>31</v>
      </c>
      <c r="D14" s="8" t="s">
        <v>32</v>
      </c>
      <c r="E14" s="8" t="s">
        <v>65</v>
      </c>
      <c r="F14" s="7" t="s">
        <v>34</v>
      </c>
      <c r="G14" s="8" t="s">
        <v>48</v>
      </c>
      <c r="H14" s="9">
        <v>12</v>
      </c>
      <c r="I14" s="8" t="s">
        <v>36</v>
      </c>
      <c r="J14" s="10">
        <v>4000000</v>
      </c>
      <c r="K14" s="91">
        <v>48000000</v>
      </c>
      <c r="L14" s="10">
        <v>4000000</v>
      </c>
      <c r="M14" s="10">
        <v>4000000</v>
      </c>
      <c r="N14" s="10">
        <v>4000000</v>
      </c>
      <c r="O14" s="10">
        <v>4000000</v>
      </c>
      <c r="P14" s="10">
        <v>4000000</v>
      </c>
      <c r="Q14" s="10">
        <v>4000000</v>
      </c>
      <c r="R14" s="10">
        <v>4000000</v>
      </c>
      <c r="S14" s="10">
        <v>4000000</v>
      </c>
      <c r="T14" s="10">
        <v>4000000</v>
      </c>
      <c r="U14" s="11">
        <v>48000000</v>
      </c>
      <c r="V14" s="12"/>
      <c r="W14" s="13" t="b">
        <v>1</v>
      </c>
      <c r="X14" s="14" t="s">
        <v>37</v>
      </c>
      <c r="Y14" s="14" t="s">
        <v>60</v>
      </c>
      <c r="Z14" s="15" t="s">
        <v>48</v>
      </c>
      <c r="AA14" s="14" t="s">
        <v>39</v>
      </c>
      <c r="AB14" s="12"/>
      <c r="AC14" s="12"/>
      <c r="AD14" s="12"/>
      <c r="AE14" s="12"/>
      <c r="AF14" s="12"/>
      <c r="AG14" s="12"/>
      <c r="AH14" s="12"/>
      <c r="AI14" s="12"/>
      <c r="AJ14" s="12"/>
      <c r="AK14" s="12"/>
      <c r="AL14" s="12"/>
      <c r="AM14" s="12"/>
      <c r="AN14" s="78">
        <v>48000000</v>
      </c>
      <c r="AO14" s="80"/>
      <c r="AP14" s="80"/>
    </row>
    <row r="15" spans="1:42" x14ac:dyDescent="0.25">
      <c r="A15" s="7">
        <v>14</v>
      </c>
      <c r="B15" s="7">
        <v>660000019</v>
      </c>
      <c r="C15" s="14" t="s">
        <v>31</v>
      </c>
      <c r="D15" s="8" t="s">
        <v>32</v>
      </c>
      <c r="E15" s="8" t="s">
        <v>65</v>
      </c>
      <c r="F15" s="7" t="s">
        <v>34</v>
      </c>
      <c r="G15" s="8" t="s">
        <v>45</v>
      </c>
      <c r="H15" s="9">
        <v>12</v>
      </c>
      <c r="I15" s="8" t="s">
        <v>36</v>
      </c>
      <c r="J15" s="10">
        <v>2000000</v>
      </c>
      <c r="K15" s="91">
        <v>24000000</v>
      </c>
      <c r="L15" s="11">
        <v>2000000</v>
      </c>
      <c r="M15" s="11">
        <v>2000000</v>
      </c>
      <c r="N15" s="11">
        <v>2000000</v>
      </c>
      <c r="O15" s="11">
        <v>2000000</v>
      </c>
      <c r="P15" s="11">
        <v>2000000</v>
      </c>
      <c r="Q15" s="11">
        <v>2000000</v>
      </c>
      <c r="R15" s="11">
        <v>2000000</v>
      </c>
      <c r="S15" s="11">
        <v>2000000</v>
      </c>
      <c r="T15" s="11">
        <v>2000000</v>
      </c>
      <c r="U15" s="11">
        <v>24000000</v>
      </c>
      <c r="V15" s="12"/>
      <c r="W15" s="13" t="b">
        <v>1</v>
      </c>
      <c r="X15" s="14" t="s">
        <v>37</v>
      </c>
      <c r="Y15" s="14" t="s">
        <v>60</v>
      </c>
      <c r="Z15" s="15" t="s">
        <v>45</v>
      </c>
      <c r="AA15" s="14" t="s">
        <v>39</v>
      </c>
      <c r="AB15" s="12"/>
      <c r="AC15" s="12"/>
      <c r="AD15" s="12"/>
      <c r="AE15" s="12"/>
      <c r="AF15" s="12"/>
      <c r="AG15" s="12"/>
      <c r="AH15" s="12"/>
      <c r="AI15" s="12"/>
      <c r="AJ15" s="12"/>
      <c r="AK15" s="12"/>
      <c r="AL15" s="12"/>
      <c r="AM15" s="12"/>
      <c r="AN15" s="78">
        <v>24000000</v>
      </c>
      <c r="AO15" s="80"/>
      <c r="AP15" s="80"/>
    </row>
    <row r="16" spans="1:42" x14ac:dyDescent="0.25">
      <c r="A16" s="7">
        <v>15</v>
      </c>
      <c r="B16" s="7">
        <v>660000019</v>
      </c>
      <c r="C16" s="14" t="s">
        <v>31</v>
      </c>
      <c r="D16" s="8" t="s">
        <v>32</v>
      </c>
      <c r="E16" s="8" t="s">
        <v>65</v>
      </c>
      <c r="F16" s="7" t="s">
        <v>34</v>
      </c>
      <c r="G16" s="8" t="s">
        <v>46</v>
      </c>
      <c r="H16" s="9">
        <v>12</v>
      </c>
      <c r="I16" s="8" t="s">
        <v>36</v>
      </c>
      <c r="J16" s="10">
        <v>2500000</v>
      </c>
      <c r="K16" s="91">
        <v>30000000</v>
      </c>
      <c r="L16" s="10">
        <v>2500000</v>
      </c>
      <c r="M16" s="10">
        <v>2500000</v>
      </c>
      <c r="N16" s="10">
        <v>2500000</v>
      </c>
      <c r="O16" s="10">
        <v>2500000</v>
      </c>
      <c r="P16" s="10">
        <v>2500000</v>
      </c>
      <c r="Q16" s="10">
        <v>2500000</v>
      </c>
      <c r="R16" s="10">
        <v>2500000</v>
      </c>
      <c r="S16" s="10">
        <v>2500000</v>
      </c>
      <c r="T16" s="10">
        <v>2500000</v>
      </c>
      <c r="U16" s="11">
        <v>30000000</v>
      </c>
      <c r="V16" s="12"/>
      <c r="W16" s="13" t="b">
        <v>1</v>
      </c>
      <c r="X16" s="14" t="s">
        <v>37</v>
      </c>
      <c r="Y16" s="14" t="s">
        <v>60</v>
      </c>
      <c r="Z16" s="15" t="s">
        <v>46</v>
      </c>
      <c r="AA16" s="14" t="s">
        <v>39</v>
      </c>
      <c r="AB16" s="12"/>
      <c r="AC16" s="12"/>
      <c r="AD16" s="12"/>
      <c r="AE16" s="12"/>
      <c r="AF16" s="12"/>
      <c r="AG16" s="12"/>
      <c r="AH16" s="12"/>
      <c r="AI16" s="12"/>
      <c r="AJ16" s="12"/>
      <c r="AK16" s="12"/>
      <c r="AL16" s="12"/>
      <c r="AM16" s="12"/>
      <c r="AN16" s="78">
        <v>30000000</v>
      </c>
      <c r="AO16" s="80"/>
      <c r="AP16" s="80"/>
    </row>
    <row r="17" spans="1:42" x14ac:dyDescent="0.25">
      <c r="A17" s="7">
        <v>16</v>
      </c>
      <c r="B17" s="7">
        <v>660000019</v>
      </c>
      <c r="C17" s="14" t="s">
        <v>31</v>
      </c>
      <c r="D17" s="8" t="s">
        <v>32</v>
      </c>
      <c r="E17" s="8" t="s">
        <v>66</v>
      </c>
      <c r="F17" s="7" t="s">
        <v>34</v>
      </c>
      <c r="G17" s="8" t="s">
        <v>47</v>
      </c>
      <c r="H17" s="9">
        <v>12</v>
      </c>
      <c r="I17" s="8" t="s">
        <v>36</v>
      </c>
      <c r="J17" s="10">
        <v>2500000</v>
      </c>
      <c r="K17" s="97">
        <v>30000000</v>
      </c>
      <c r="L17" s="10">
        <v>2500000</v>
      </c>
      <c r="M17" s="10">
        <v>2500000</v>
      </c>
      <c r="N17" s="10">
        <v>2500000</v>
      </c>
      <c r="O17" s="10">
        <v>2500000</v>
      </c>
      <c r="P17" s="10">
        <v>2500000</v>
      </c>
      <c r="Q17" s="10">
        <v>2500000</v>
      </c>
      <c r="R17" s="10">
        <v>2500000</v>
      </c>
      <c r="S17" s="10">
        <v>2500000</v>
      </c>
      <c r="T17" s="10">
        <v>2500000</v>
      </c>
      <c r="U17" s="11">
        <v>30000000</v>
      </c>
      <c r="V17" s="12"/>
      <c r="W17" s="13" t="b">
        <v>1</v>
      </c>
      <c r="X17" s="14" t="s">
        <v>37</v>
      </c>
      <c r="Y17" s="14" t="s">
        <v>60</v>
      </c>
      <c r="Z17" s="15" t="s">
        <v>47</v>
      </c>
      <c r="AA17" s="14" t="s">
        <v>39</v>
      </c>
      <c r="AB17" s="12"/>
      <c r="AC17" s="12"/>
      <c r="AD17" s="12"/>
      <c r="AE17" s="12"/>
      <c r="AF17" s="12"/>
      <c r="AG17" s="12"/>
      <c r="AH17" s="12"/>
      <c r="AI17" s="12"/>
      <c r="AJ17" s="12"/>
      <c r="AK17" s="12"/>
      <c r="AL17" s="12"/>
      <c r="AM17" s="12"/>
      <c r="AN17" s="78">
        <v>30000000</v>
      </c>
      <c r="AO17" s="80"/>
      <c r="AP17" s="80"/>
    </row>
    <row r="18" spans="1:42" x14ac:dyDescent="0.25">
      <c r="A18" s="7">
        <v>17</v>
      </c>
      <c r="B18" s="7">
        <v>660000019</v>
      </c>
      <c r="C18" s="14" t="s">
        <v>31</v>
      </c>
      <c r="D18" s="8" t="s">
        <v>32</v>
      </c>
      <c r="E18" s="8" t="s">
        <v>66</v>
      </c>
      <c r="F18" s="7" t="s">
        <v>34</v>
      </c>
      <c r="G18" s="8" t="s">
        <v>35</v>
      </c>
      <c r="H18" s="9">
        <v>12</v>
      </c>
      <c r="I18" s="8" t="s">
        <v>36</v>
      </c>
      <c r="J18" s="10">
        <v>2000000</v>
      </c>
      <c r="K18" s="91">
        <v>24000000</v>
      </c>
      <c r="L18" s="10">
        <v>2000000</v>
      </c>
      <c r="M18" s="10">
        <v>2000000</v>
      </c>
      <c r="N18" s="10">
        <v>2000000</v>
      </c>
      <c r="O18" s="10">
        <v>2000000</v>
      </c>
      <c r="P18" s="10">
        <v>2000000</v>
      </c>
      <c r="Q18" s="10">
        <v>2000000</v>
      </c>
      <c r="R18" s="10">
        <v>2000000</v>
      </c>
      <c r="S18" s="10">
        <v>2000000</v>
      </c>
      <c r="T18" s="10">
        <v>2000000</v>
      </c>
      <c r="U18" s="11">
        <v>24000000</v>
      </c>
      <c r="V18" s="12"/>
      <c r="W18" s="13" t="b">
        <v>1</v>
      </c>
      <c r="X18" s="14" t="s">
        <v>37</v>
      </c>
      <c r="Y18" s="14" t="s">
        <v>60</v>
      </c>
      <c r="Z18" s="15" t="s">
        <v>35</v>
      </c>
      <c r="AA18" s="14" t="s">
        <v>39</v>
      </c>
      <c r="AB18" s="12"/>
      <c r="AC18" s="12"/>
      <c r="AD18" s="12"/>
      <c r="AE18" s="12"/>
      <c r="AF18" s="12"/>
      <c r="AG18" s="12"/>
      <c r="AH18" s="12"/>
      <c r="AI18" s="12"/>
      <c r="AJ18" s="12"/>
      <c r="AK18" s="12"/>
      <c r="AL18" s="12"/>
      <c r="AM18" s="12"/>
      <c r="AN18" s="78">
        <v>24000000</v>
      </c>
      <c r="AO18" s="80"/>
      <c r="AP18" s="80"/>
    </row>
    <row r="19" spans="1:42" x14ac:dyDescent="0.25">
      <c r="A19" s="7">
        <v>51</v>
      </c>
      <c r="B19" s="7">
        <v>660000032</v>
      </c>
      <c r="C19" s="14" t="s">
        <v>40</v>
      </c>
      <c r="D19" s="8" t="s">
        <v>41</v>
      </c>
      <c r="E19" s="8" t="s">
        <v>61</v>
      </c>
      <c r="F19" s="7" t="s">
        <v>62</v>
      </c>
      <c r="G19" s="14" t="s">
        <v>67</v>
      </c>
      <c r="H19" s="9">
        <v>1</v>
      </c>
      <c r="I19" s="8" t="s">
        <v>53</v>
      </c>
      <c r="J19" s="11">
        <v>13632000</v>
      </c>
      <c r="K19" s="31">
        <v>13632000</v>
      </c>
      <c r="L19" s="14"/>
      <c r="M19" s="14"/>
      <c r="N19" s="14"/>
      <c r="O19" s="14"/>
      <c r="P19" s="11">
        <v>13632000</v>
      </c>
      <c r="Q19" s="14"/>
      <c r="R19" s="14"/>
      <c r="S19" s="14"/>
      <c r="T19" s="14"/>
      <c r="U19" s="11">
        <v>13632000</v>
      </c>
      <c r="V19" s="14"/>
      <c r="W19" s="13" t="b">
        <v>1</v>
      </c>
      <c r="X19" s="14" t="s">
        <v>37</v>
      </c>
      <c r="Y19" s="14" t="s">
        <v>38</v>
      </c>
      <c r="Z19" s="14" t="s">
        <v>67</v>
      </c>
      <c r="AA19" s="15"/>
      <c r="AB19" s="12"/>
      <c r="AC19" s="12"/>
      <c r="AD19" s="12"/>
      <c r="AE19" s="12"/>
      <c r="AF19" s="12"/>
      <c r="AG19" s="12"/>
      <c r="AH19" s="12"/>
      <c r="AI19" s="12"/>
      <c r="AJ19" s="12"/>
      <c r="AK19" s="12"/>
      <c r="AL19" s="12"/>
      <c r="AM19" s="12"/>
      <c r="AN19" s="78">
        <v>13632000</v>
      </c>
      <c r="AO19" s="80"/>
      <c r="AP19" s="80"/>
    </row>
    <row r="20" spans="1:42" x14ac:dyDescent="0.25">
      <c r="A20" s="7">
        <v>60</v>
      </c>
      <c r="B20" s="7">
        <v>660000032</v>
      </c>
      <c r="C20" s="14" t="s">
        <v>40</v>
      </c>
      <c r="D20" s="8" t="s">
        <v>41</v>
      </c>
      <c r="E20" s="8" t="s">
        <v>61</v>
      </c>
      <c r="F20" s="7" t="s">
        <v>62</v>
      </c>
      <c r="G20" s="14" t="s">
        <v>68</v>
      </c>
      <c r="H20" s="9">
        <v>1</v>
      </c>
      <c r="I20" s="8" t="s">
        <v>53</v>
      </c>
      <c r="J20" s="11">
        <v>33654000</v>
      </c>
      <c r="K20" s="11">
        <v>33654000</v>
      </c>
      <c r="L20" s="14"/>
      <c r="M20" s="14"/>
      <c r="N20" s="14"/>
      <c r="O20" s="14"/>
      <c r="P20" s="11">
        <v>33654000</v>
      </c>
      <c r="Q20" s="14"/>
      <c r="R20" s="14"/>
      <c r="S20" s="14"/>
      <c r="T20" s="14"/>
      <c r="U20" s="11">
        <v>33654000</v>
      </c>
      <c r="V20" s="14"/>
      <c r="W20" s="13" t="b">
        <v>1</v>
      </c>
      <c r="X20" s="14" t="s">
        <v>37</v>
      </c>
      <c r="Y20" s="14" t="s">
        <v>38</v>
      </c>
      <c r="Z20" s="14" t="s">
        <v>68</v>
      </c>
      <c r="AA20" s="15"/>
      <c r="AB20" s="12"/>
      <c r="AC20" s="12"/>
      <c r="AD20" s="12"/>
      <c r="AE20" s="12"/>
      <c r="AF20" s="12"/>
      <c r="AG20" s="12"/>
      <c r="AH20" s="12"/>
      <c r="AI20" s="12"/>
      <c r="AJ20" s="12"/>
      <c r="AK20" s="12"/>
      <c r="AL20" s="12"/>
      <c r="AM20" s="12"/>
      <c r="AN20" s="78">
        <v>33654000</v>
      </c>
      <c r="AO20" s="80"/>
      <c r="AP20" s="80"/>
    </row>
    <row r="21" spans="1:42" x14ac:dyDescent="0.25">
      <c r="A21" s="7">
        <v>86</v>
      </c>
      <c r="B21" s="7">
        <v>660000032</v>
      </c>
      <c r="C21" s="14" t="s">
        <v>40</v>
      </c>
      <c r="D21" s="8" t="s">
        <v>41</v>
      </c>
      <c r="E21" s="8" t="s">
        <v>61</v>
      </c>
      <c r="F21" s="7" t="s">
        <v>62</v>
      </c>
      <c r="G21" s="14" t="s">
        <v>69</v>
      </c>
      <c r="H21" s="9">
        <v>1</v>
      </c>
      <c r="I21" s="8" t="s">
        <v>53</v>
      </c>
      <c r="J21" s="11">
        <v>12354000</v>
      </c>
      <c r="K21" s="97">
        <v>12354000</v>
      </c>
      <c r="L21" s="14"/>
      <c r="M21" s="14"/>
      <c r="N21" s="14"/>
      <c r="O21" s="14"/>
      <c r="P21" s="11">
        <v>12354000</v>
      </c>
      <c r="Q21" s="14"/>
      <c r="R21" s="14"/>
      <c r="S21" s="14"/>
      <c r="T21" s="14"/>
      <c r="U21" s="11">
        <v>12354000</v>
      </c>
      <c r="V21" s="14"/>
      <c r="W21" s="13" t="b">
        <v>1</v>
      </c>
      <c r="X21" s="14" t="s">
        <v>37</v>
      </c>
      <c r="Y21" s="14" t="s">
        <v>38</v>
      </c>
      <c r="Z21" s="14" t="s">
        <v>69</v>
      </c>
      <c r="AA21" s="15"/>
      <c r="AB21" s="12"/>
      <c r="AC21" s="12"/>
      <c r="AD21" s="12"/>
      <c r="AE21" s="12"/>
      <c r="AF21" s="12"/>
      <c r="AG21" s="12"/>
      <c r="AH21" s="12"/>
      <c r="AI21" s="12"/>
      <c r="AJ21" s="12"/>
      <c r="AK21" s="12"/>
      <c r="AL21" s="12"/>
      <c r="AM21" s="12"/>
      <c r="AN21" s="78">
        <v>12354000</v>
      </c>
      <c r="AO21" s="80"/>
      <c r="AP21" s="80"/>
    </row>
    <row r="22" spans="1:42" x14ac:dyDescent="0.25">
      <c r="A22" s="7">
        <v>118</v>
      </c>
      <c r="B22" s="7">
        <v>660000032</v>
      </c>
      <c r="C22" s="14" t="s">
        <v>40</v>
      </c>
      <c r="D22" s="8" t="s">
        <v>41</v>
      </c>
      <c r="E22" s="8" t="s">
        <v>61</v>
      </c>
      <c r="F22" s="7" t="s">
        <v>51</v>
      </c>
      <c r="G22" s="14" t="s">
        <v>52</v>
      </c>
      <c r="H22" s="9">
        <v>1</v>
      </c>
      <c r="I22" s="8" t="s">
        <v>53</v>
      </c>
      <c r="J22" s="11">
        <v>61560000</v>
      </c>
      <c r="K22" s="102">
        <v>61560000</v>
      </c>
      <c r="L22" s="14"/>
      <c r="M22" s="14"/>
      <c r="N22" s="14"/>
      <c r="O22" s="14"/>
      <c r="P22" s="11">
        <v>61560000</v>
      </c>
      <c r="Q22" s="14"/>
      <c r="R22" s="14"/>
      <c r="S22" s="14"/>
      <c r="T22" s="14"/>
      <c r="U22" s="11">
        <v>61560000</v>
      </c>
      <c r="V22" s="14"/>
      <c r="W22" s="14">
        <v>0</v>
      </c>
      <c r="X22" s="14" t="s">
        <v>37</v>
      </c>
      <c r="Y22" s="14" t="s">
        <v>38</v>
      </c>
      <c r="Z22" s="14"/>
      <c r="AA22" s="15"/>
      <c r="AB22" s="12"/>
      <c r="AC22" s="12"/>
      <c r="AD22" s="12"/>
      <c r="AE22" s="12"/>
      <c r="AF22" s="12"/>
      <c r="AG22" s="12"/>
      <c r="AH22" s="12"/>
      <c r="AI22" s="12"/>
      <c r="AJ22" s="12"/>
      <c r="AK22" s="12"/>
      <c r="AL22" s="12"/>
      <c r="AM22" s="12"/>
      <c r="AN22" s="78">
        <v>61560000</v>
      </c>
      <c r="AO22" s="82" t="s">
        <v>70</v>
      </c>
      <c r="AP22" s="82" t="s">
        <v>71</v>
      </c>
    </row>
    <row r="23" spans="1:42" x14ac:dyDescent="0.25">
      <c r="A23" s="7">
        <v>22</v>
      </c>
      <c r="B23" s="7">
        <v>660000019</v>
      </c>
      <c r="C23" s="14" t="s">
        <v>31</v>
      </c>
      <c r="D23" s="8" t="s">
        <v>32</v>
      </c>
      <c r="E23" s="8" t="s">
        <v>72</v>
      </c>
      <c r="F23" s="7" t="s">
        <v>34</v>
      </c>
      <c r="G23" s="8" t="s">
        <v>35</v>
      </c>
      <c r="H23" s="9">
        <v>1</v>
      </c>
      <c r="I23" s="8" t="s">
        <v>53</v>
      </c>
      <c r="J23" s="14" t="s">
        <v>54</v>
      </c>
      <c r="K23" s="30" t="s">
        <v>55</v>
      </c>
      <c r="L23" s="14"/>
      <c r="M23" s="14"/>
      <c r="N23" s="14"/>
      <c r="O23" s="14"/>
      <c r="P23" s="14"/>
      <c r="Q23" s="14"/>
      <c r="R23" s="14"/>
      <c r="S23" s="14"/>
      <c r="T23" s="14"/>
      <c r="U23" s="14" t="s">
        <v>54</v>
      </c>
      <c r="V23" s="14" t="s">
        <v>73</v>
      </c>
      <c r="W23" s="14" t="b">
        <v>0</v>
      </c>
      <c r="X23" s="14" t="s">
        <v>37</v>
      </c>
      <c r="Y23" s="12" t="s">
        <v>60</v>
      </c>
      <c r="Z23" s="15" t="s">
        <v>35</v>
      </c>
      <c r="AA23" s="12"/>
      <c r="AB23" s="14"/>
      <c r="AC23" s="14"/>
      <c r="AD23" s="14"/>
      <c r="AE23" s="14"/>
      <c r="AF23" s="14"/>
      <c r="AG23" s="14"/>
      <c r="AH23" s="14"/>
      <c r="AI23" s="14"/>
      <c r="AJ23" s="14"/>
      <c r="AK23" s="14"/>
      <c r="AL23" s="14"/>
      <c r="AM23" s="14"/>
      <c r="AN23" s="77" t="s">
        <v>56</v>
      </c>
      <c r="AO23" s="80"/>
      <c r="AP23" s="80"/>
    </row>
    <row r="24" spans="1:42" x14ac:dyDescent="0.25">
      <c r="A24" s="7">
        <v>23</v>
      </c>
      <c r="B24" s="7">
        <v>660000032</v>
      </c>
      <c r="C24" s="14" t="s">
        <v>40</v>
      </c>
      <c r="D24" s="8" t="s">
        <v>41</v>
      </c>
      <c r="E24" s="8" t="s">
        <v>74</v>
      </c>
      <c r="F24" s="7" t="s">
        <v>34</v>
      </c>
      <c r="G24" s="8" t="s">
        <v>35</v>
      </c>
      <c r="H24" s="9">
        <v>12</v>
      </c>
      <c r="I24" s="8" t="s">
        <v>36</v>
      </c>
      <c r="J24" s="10">
        <v>1750000</v>
      </c>
      <c r="K24" s="91">
        <v>21000000</v>
      </c>
      <c r="L24" s="10">
        <v>1750000</v>
      </c>
      <c r="M24" s="10">
        <v>1750000</v>
      </c>
      <c r="N24" s="10">
        <v>1750000</v>
      </c>
      <c r="O24" s="10">
        <v>1750000</v>
      </c>
      <c r="P24" s="10">
        <v>1750000</v>
      </c>
      <c r="Q24" s="10">
        <v>1750000</v>
      </c>
      <c r="R24" s="10">
        <v>1750000</v>
      </c>
      <c r="S24" s="10">
        <v>1750000</v>
      </c>
      <c r="T24" s="10">
        <v>1750000</v>
      </c>
      <c r="U24" s="11">
        <v>21000000</v>
      </c>
      <c r="V24" s="12"/>
      <c r="W24" s="13" t="b">
        <v>1</v>
      </c>
      <c r="X24" s="14" t="s">
        <v>37</v>
      </c>
      <c r="Y24" s="14" t="s">
        <v>38</v>
      </c>
      <c r="Z24" s="15" t="s">
        <v>35</v>
      </c>
      <c r="AA24" s="15"/>
      <c r="AB24" s="14"/>
      <c r="AC24" s="14"/>
      <c r="AD24" s="14"/>
      <c r="AE24" s="14"/>
      <c r="AF24" s="14"/>
      <c r="AG24" s="14"/>
      <c r="AH24" s="14"/>
      <c r="AI24" s="14"/>
      <c r="AJ24" s="14"/>
      <c r="AK24" s="14"/>
      <c r="AL24" s="14"/>
      <c r="AM24" s="14"/>
      <c r="AN24" s="78">
        <v>21000000</v>
      </c>
      <c r="AO24" s="80"/>
      <c r="AP24" s="80"/>
    </row>
    <row r="25" spans="1:42" x14ac:dyDescent="0.25">
      <c r="A25" s="7">
        <v>24</v>
      </c>
      <c r="B25" s="7">
        <v>660000032</v>
      </c>
      <c r="C25" s="14" t="s">
        <v>40</v>
      </c>
      <c r="D25" s="8" t="s">
        <v>41</v>
      </c>
      <c r="E25" s="8" t="s">
        <v>75</v>
      </c>
      <c r="F25" s="7" t="s">
        <v>34</v>
      </c>
      <c r="G25" s="8" t="s">
        <v>35</v>
      </c>
      <c r="H25" s="9">
        <v>1</v>
      </c>
      <c r="I25" s="8" t="s">
        <v>53</v>
      </c>
      <c r="J25" s="10">
        <v>1200000</v>
      </c>
      <c r="K25" s="91">
        <v>1200000</v>
      </c>
      <c r="L25" s="12"/>
      <c r="M25" s="12"/>
      <c r="N25" s="12"/>
      <c r="O25" s="12"/>
      <c r="P25" s="12"/>
      <c r="Q25" s="10">
        <v>1200000</v>
      </c>
      <c r="R25" s="12"/>
      <c r="S25" s="12"/>
      <c r="T25" s="12"/>
      <c r="U25" s="11">
        <v>1200000</v>
      </c>
      <c r="V25" s="12"/>
      <c r="W25" s="13" t="b">
        <v>1</v>
      </c>
      <c r="X25" s="14" t="s">
        <v>37</v>
      </c>
      <c r="Y25" s="14" t="s">
        <v>38</v>
      </c>
      <c r="Z25" s="15" t="s">
        <v>35</v>
      </c>
      <c r="AA25" s="15"/>
      <c r="AB25" s="14"/>
      <c r="AC25" s="14"/>
      <c r="AD25" s="14"/>
      <c r="AE25" s="14"/>
      <c r="AF25" s="14"/>
      <c r="AG25" s="14"/>
      <c r="AH25" s="14"/>
      <c r="AI25" s="14"/>
      <c r="AJ25" s="14"/>
      <c r="AK25" s="14"/>
      <c r="AL25" s="14"/>
      <c r="AM25" s="14"/>
      <c r="AN25" s="78">
        <v>1200000</v>
      </c>
      <c r="AO25" s="80"/>
      <c r="AP25" s="80"/>
    </row>
    <row r="26" spans="1:42" x14ac:dyDescent="0.25">
      <c r="A26" s="7">
        <v>25</v>
      </c>
      <c r="B26" s="7">
        <v>660000032</v>
      </c>
      <c r="C26" s="14" t="s">
        <v>40</v>
      </c>
      <c r="D26" s="8" t="s">
        <v>41</v>
      </c>
      <c r="E26" s="8" t="s">
        <v>76</v>
      </c>
      <c r="F26" s="7" t="s">
        <v>34</v>
      </c>
      <c r="G26" s="8" t="s">
        <v>35</v>
      </c>
      <c r="H26" s="9">
        <v>1</v>
      </c>
      <c r="I26" s="8" t="s">
        <v>53</v>
      </c>
      <c r="J26" s="11">
        <v>500000</v>
      </c>
      <c r="K26" s="91">
        <v>500000</v>
      </c>
      <c r="L26" s="14"/>
      <c r="M26" s="14"/>
      <c r="N26" s="14"/>
      <c r="O26" s="14"/>
      <c r="P26" s="14"/>
      <c r="Q26" s="14"/>
      <c r="R26" s="14"/>
      <c r="S26" s="14"/>
      <c r="T26" s="14"/>
      <c r="U26" s="11">
        <v>500000</v>
      </c>
      <c r="V26" s="14"/>
      <c r="W26" s="13" t="b">
        <v>1</v>
      </c>
      <c r="X26" s="14" t="s">
        <v>37</v>
      </c>
      <c r="Y26" s="14" t="s">
        <v>38</v>
      </c>
      <c r="Z26" s="15" t="s">
        <v>35</v>
      </c>
      <c r="AA26" s="15"/>
      <c r="AB26" s="15"/>
      <c r="AC26" s="15"/>
      <c r="AD26" s="15"/>
      <c r="AE26" s="15"/>
      <c r="AF26" s="15"/>
      <c r="AG26" s="15"/>
      <c r="AH26" s="15"/>
      <c r="AI26" s="15"/>
      <c r="AJ26" s="15"/>
      <c r="AK26" s="15"/>
      <c r="AL26" s="15"/>
      <c r="AM26" s="15"/>
      <c r="AN26" s="78">
        <v>500000</v>
      </c>
      <c r="AO26" s="80"/>
      <c r="AP26" s="80"/>
    </row>
    <row r="27" spans="1:42" x14ac:dyDescent="0.25">
      <c r="A27" s="7">
        <v>26</v>
      </c>
      <c r="B27" s="7">
        <v>660000026</v>
      </c>
      <c r="C27" s="14" t="s">
        <v>40</v>
      </c>
      <c r="D27" s="8" t="s">
        <v>77</v>
      </c>
      <c r="E27" s="8" t="s">
        <v>78</v>
      </c>
      <c r="F27" s="7" t="s">
        <v>62</v>
      </c>
      <c r="G27" s="14" t="s">
        <v>63</v>
      </c>
      <c r="H27" s="9">
        <v>1</v>
      </c>
      <c r="I27" s="8" t="s">
        <v>53</v>
      </c>
      <c r="J27" s="11">
        <v>1500000</v>
      </c>
      <c r="K27" s="99">
        <v>1500000</v>
      </c>
      <c r="L27" s="14"/>
      <c r="M27" s="14"/>
      <c r="N27" s="14"/>
      <c r="O27" s="14"/>
      <c r="P27" s="14"/>
      <c r="Q27" s="14"/>
      <c r="R27" s="14"/>
      <c r="S27" s="14"/>
      <c r="T27" s="14"/>
      <c r="U27" s="11">
        <v>1500000</v>
      </c>
      <c r="V27" s="14" t="s">
        <v>78</v>
      </c>
      <c r="W27" s="13" t="b">
        <v>1</v>
      </c>
      <c r="X27" s="14" t="s">
        <v>79</v>
      </c>
      <c r="Y27" s="14"/>
      <c r="Z27" s="14" t="s">
        <v>79</v>
      </c>
      <c r="AA27" s="15"/>
      <c r="AB27" s="14"/>
      <c r="AC27" s="14"/>
      <c r="AD27" s="14"/>
      <c r="AE27" s="14"/>
      <c r="AF27" s="14"/>
      <c r="AG27" s="14"/>
      <c r="AH27" s="14"/>
      <c r="AI27" s="14"/>
      <c r="AJ27" s="14"/>
      <c r="AK27" s="14"/>
      <c r="AL27" s="14"/>
      <c r="AM27" s="14"/>
      <c r="AN27" s="78">
        <v>1500000</v>
      </c>
      <c r="AO27" s="100"/>
      <c r="AP27" s="100"/>
    </row>
    <row r="28" spans="1:42" x14ac:dyDescent="0.25">
      <c r="A28" s="7">
        <v>27</v>
      </c>
      <c r="B28" s="7">
        <v>660000019</v>
      </c>
      <c r="C28" s="14" t="s">
        <v>31</v>
      </c>
      <c r="D28" s="8" t="s">
        <v>32</v>
      </c>
      <c r="E28" s="8" t="s">
        <v>39</v>
      </c>
      <c r="F28" s="7" t="s">
        <v>62</v>
      </c>
      <c r="G28" s="14" t="s">
        <v>63</v>
      </c>
      <c r="H28" s="9">
        <v>12</v>
      </c>
      <c r="I28" s="8" t="s">
        <v>36</v>
      </c>
      <c r="J28" s="11">
        <v>2708333</v>
      </c>
      <c r="K28" s="91">
        <v>32500000</v>
      </c>
      <c r="L28" s="11">
        <v>2708333</v>
      </c>
      <c r="M28" s="11">
        <v>2708333</v>
      </c>
      <c r="N28" s="11">
        <v>2708333</v>
      </c>
      <c r="O28" s="11">
        <v>2708333</v>
      </c>
      <c r="P28" s="11">
        <v>2708333</v>
      </c>
      <c r="Q28" s="11">
        <v>2708333</v>
      </c>
      <c r="R28" s="11">
        <v>2708333</v>
      </c>
      <c r="S28" s="11">
        <v>2708333</v>
      </c>
      <c r="T28" s="11">
        <v>2708333</v>
      </c>
      <c r="U28" s="11">
        <v>32500000</v>
      </c>
      <c r="V28" s="14" t="s">
        <v>39</v>
      </c>
      <c r="W28" s="13" t="b">
        <v>1</v>
      </c>
      <c r="X28" s="14" t="s">
        <v>79</v>
      </c>
      <c r="Y28" s="14"/>
      <c r="Z28" s="14" t="s">
        <v>79</v>
      </c>
      <c r="AA28" s="15"/>
      <c r="AB28" s="14"/>
      <c r="AC28" s="14"/>
      <c r="AD28" s="14"/>
      <c r="AE28" s="14"/>
      <c r="AF28" s="14"/>
      <c r="AG28" s="14"/>
      <c r="AH28" s="14"/>
      <c r="AI28" s="14"/>
      <c r="AJ28" s="14"/>
      <c r="AK28" s="14"/>
      <c r="AL28" s="14"/>
      <c r="AM28" s="14"/>
      <c r="AN28" s="78">
        <v>32500000</v>
      </c>
      <c r="AO28" s="80"/>
      <c r="AP28" s="80"/>
    </row>
    <row r="29" spans="1:42" x14ac:dyDescent="0.25">
      <c r="A29" s="7">
        <v>175</v>
      </c>
      <c r="B29" s="7">
        <v>660000032</v>
      </c>
      <c r="C29" s="14" t="s">
        <v>40</v>
      </c>
      <c r="D29" s="8" t="s">
        <v>41</v>
      </c>
      <c r="E29" s="8" t="s">
        <v>61</v>
      </c>
      <c r="F29" s="7" t="s">
        <v>80</v>
      </c>
      <c r="G29" s="14" t="s">
        <v>81</v>
      </c>
      <c r="H29" s="9">
        <v>1</v>
      </c>
      <c r="I29" s="8" t="s">
        <v>53</v>
      </c>
      <c r="J29" s="11">
        <v>16340000</v>
      </c>
      <c r="K29" s="91">
        <v>16340000</v>
      </c>
      <c r="L29" s="14"/>
      <c r="M29" s="14"/>
      <c r="N29" s="14"/>
      <c r="O29" s="14"/>
      <c r="P29" s="11">
        <v>16340000</v>
      </c>
      <c r="Q29" s="14"/>
      <c r="R29" s="14"/>
      <c r="S29" s="14"/>
      <c r="T29" s="14"/>
      <c r="U29" s="11">
        <v>16340000</v>
      </c>
      <c r="V29" s="14"/>
      <c r="W29" s="14"/>
      <c r="X29" s="14"/>
      <c r="Y29" s="14" t="s">
        <v>38</v>
      </c>
      <c r="Z29" s="14"/>
      <c r="AA29" s="15"/>
      <c r="AB29" s="14"/>
      <c r="AC29" s="14"/>
      <c r="AD29" s="14"/>
      <c r="AE29" s="14"/>
      <c r="AF29" s="14"/>
      <c r="AG29" s="14"/>
      <c r="AH29" s="14"/>
      <c r="AI29" s="14"/>
      <c r="AJ29" s="14"/>
      <c r="AK29" s="14"/>
      <c r="AL29" s="14"/>
      <c r="AM29" s="14"/>
      <c r="AN29" s="78">
        <v>16340000</v>
      </c>
      <c r="AO29" s="80"/>
      <c r="AP29" s="80"/>
    </row>
    <row r="30" spans="1:42" x14ac:dyDescent="0.25">
      <c r="A30" s="7">
        <v>192</v>
      </c>
      <c r="B30" s="7">
        <v>660000032</v>
      </c>
      <c r="C30" s="14" t="s">
        <v>40</v>
      </c>
      <c r="D30" s="8" t="s">
        <v>41</v>
      </c>
      <c r="E30" s="8" t="s">
        <v>61</v>
      </c>
      <c r="F30" s="7" t="s">
        <v>80</v>
      </c>
      <c r="G30" s="14" t="s">
        <v>82</v>
      </c>
      <c r="H30" s="9">
        <v>1</v>
      </c>
      <c r="I30" s="8" t="s">
        <v>53</v>
      </c>
      <c r="J30" s="11">
        <v>18240000</v>
      </c>
      <c r="K30" s="91">
        <v>18240000</v>
      </c>
      <c r="L30" s="14"/>
      <c r="M30" s="14"/>
      <c r="N30" s="14"/>
      <c r="O30" s="14"/>
      <c r="P30" s="11">
        <v>18240000</v>
      </c>
      <c r="Q30" s="14"/>
      <c r="R30" s="14"/>
      <c r="S30" s="14"/>
      <c r="T30" s="14"/>
      <c r="U30" s="11">
        <v>18240000</v>
      </c>
      <c r="V30" s="14"/>
      <c r="W30" s="14"/>
      <c r="X30" s="14"/>
      <c r="Y30" s="14" t="s">
        <v>38</v>
      </c>
      <c r="Z30" s="14"/>
      <c r="AA30" s="15"/>
      <c r="AB30" s="14"/>
      <c r="AC30" s="14"/>
      <c r="AD30" s="14"/>
      <c r="AE30" s="14"/>
      <c r="AF30" s="14"/>
      <c r="AG30" s="14"/>
      <c r="AH30" s="14"/>
      <c r="AI30" s="14"/>
      <c r="AJ30" s="14"/>
      <c r="AK30" s="14"/>
      <c r="AL30" s="14"/>
      <c r="AM30" s="14"/>
      <c r="AN30" s="78">
        <v>18240000</v>
      </c>
      <c r="AO30" s="80"/>
      <c r="AP30" s="80"/>
    </row>
    <row r="31" spans="1:42" x14ac:dyDescent="0.25">
      <c r="A31" s="7">
        <v>223</v>
      </c>
      <c r="B31" s="7">
        <v>660000032</v>
      </c>
      <c r="C31" s="14" t="s">
        <v>40</v>
      </c>
      <c r="D31" s="8" t="s">
        <v>41</v>
      </c>
      <c r="E31" s="8" t="s">
        <v>61</v>
      </c>
      <c r="F31" s="7" t="s">
        <v>80</v>
      </c>
      <c r="G31" s="14" t="s">
        <v>83</v>
      </c>
      <c r="H31" s="9">
        <v>1</v>
      </c>
      <c r="I31" s="8" t="s">
        <v>53</v>
      </c>
      <c r="J31" s="11">
        <v>9120000</v>
      </c>
      <c r="K31" s="91">
        <v>9120000</v>
      </c>
      <c r="L31" s="14"/>
      <c r="M31" s="14"/>
      <c r="N31" s="14"/>
      <c r="O31" s="14"/>
      <c r="P31" s="11">
        <v>9120000</v>
      </c>
      <c r="Q31" s="14"/>
      <c r="R31" s="14"/>
      <c r="S31" s="14"/>
      <c r="T31" s="14"/>
      <c r="U31" s="11">
        <v>9120000</v>
      </c>
      <c r="V31" s="14"/>
      <c r="W31" s="14"/>
      <c r="X31" s="14"/>
      <c r="Y31" s="14" t="s">
        <v>38</v>
      </c>
      <c r="Z31" s="14"/>
      <c r="AA31" s="15"/>
      <c r="AB31" s="14"/>
      <c r="AC31" s="14"/>
      <c r="AD31" s="14"/>
      <c r="AE31" s="14"/>
      <c r="AF31" s="14"/>
      <c r="AG31" s="14"/>
      <c r="AH31" s="14"/>
      <c r="AI31" s="14"/>
      <c r="AJ31" s="14"/>
      <c r="AK31" s="14"/>
      <c r="AL31" s="14"/>
      <c r="AM31" s="14"/>
      <c r="AN31" s="78">
        <v>9120000</v>
      </c>
      <c r="AO31" s="80"/>
      <c r="AP31" s="80"/>
    </row>
    <row r="32" spans="1:42" x14ac:dyDescent="0.25">
      <c r="A32" s="7">
        <v>31</v>
      </c>
      <c r="B32" s="7">
        <v>660000038</v>
      </c>
      <c r="C32" s="14" t="s">
        <v>84</v>
      </c>
      <c r="D32" s="8" t="s">
        <v>85</v>
      </c>
      <c r="E32" s="8" t="s">
        <v>86</v>
      </c>
      <c r="F32" s="7" t="s">
        <v>62</v>
      </c>
      <c r="G32" s="14" t="s">
        <v>63</v>
      </c>
      <c r="H32" s="9">
        <v>10</v>
      </c>
      <c r="I32" s="8" t="s">
        <v>36</v>
      </c>
      <c r="J32" s="11">
        <v>10000000</v>
      </c>
      <c r="K32" s="91">
        <v>100000000</v>
      </c>
      <c r="L32" s="11">
        <v>10000000</v>
      </c>
      <c r="M32" s="11">
        <v>10000000</v>
      </c>
      <c r="N32" s="11">
        <v>10000000</v>
      </c>
      <c r="O32" s="11">
        <v>10000000</v>
      </c>
      <c r="P32" s="11">
        <v>10000000</v>
      </c>
      <c r="Q32" s="11">
        <v>10000000</v>
      </c>
      <c r="R32" s="11">
        <v>10000000</v>
      </c>
      <c r="S32" s="11">
        <v>10000000</v>
      </c>
      <c r="T32" s="11">
        <v>10000000</v>
      </c>
      <c r="U32" s="11">
        <v>100000000</v>
      </c>
      <c r="V32" s="14" t="s">
        <v>86</v>
      </c>
      <c r="W32" s="13" t="b">
        <v>1</v>
      </c>
      <c r="X32" s="14" t="s">
        <v>64</v>
      </c>
      <c r="Y32" s="14"/>
      <c r="Z32" s="14" t="s">
        <v>64</v>
      </c>
      <c r="AA32" s="15"/>
      <c r="AB32" s="14"/>
      <c r="AC32" s="14"/>
      <c r="AD32" s="14"/>
      <c r="AE32" s="14"/>
      <c r="AF32" s="14"/>
      <c r="AG32" s="14"/>
      <c r="AH32" s="14"/>
      <c r="AI32" s="14"/>
      <c r="AJ32" s="14"/>
      <c r="AK32" s="14"/>
      <c r="AL32" s="14"/>
      <c r="AM32" s="14"/>
      <c r="AN32" s="78">
        <v>100000000</v>
      </c>
      <c r="AO32" s="80"/>
      <c r="AP32" s="80"/>
    </row>
    <row r="33" spans="1:42" x14ac:dyDescent="0.25">
      <c r="A33" s="7">
        <v>32</v>
      </c>
      <c r="B33" s="7">
        <v>660000019</v>
      </c>
      <c r="C33" s="14" t="s">
        <v>31</v>
      </c>
      <c r="D33" s="8" t="s">
        <v>32</v>
      </c>
      <c r="E33" s="8" t="s">
        <v>39</v>
      </c>
      <c r="F33" s="7" t="s">
        <v>62</v>
      </c>
      <c r="G33" s="14" t="s">
        <v>63</v>
      </c>
      <c r="H33" s="9">
        <v>12</v>
      </c>
      <c r="I33" s="8" t="s">
        <v>36</v>
      </c>
      <c r="J33" s="11">
        <v>1354167</v>
      </c>
      <c r="K33" s="91">
        <v>16250000</v>
      </c>
      <c r="L33" s="11">
        <v>1354167</v>
      </c>
      <c r="M33" s="11">
        <v>1354167</v>
      </c>
      <c r="N33" s="11">
        <v>1354167</v>
      </c>
      <c r="O33" s="11">
        <v>1354167</v>
      </c>
      <c r="P33" s="11">
        <v>1354167</v>
      </c>
      <c r="Q33" s="11">
        <v>1354167</v>
      </c>
      <c r="R33" s="11">
        <v>1354167</v>
      </c>
      <c r="S33" s="11">
        <v>1354167</v>
      </c>
      <c r="T33" s="11">
        <v>1354167</v>
      </c>
      <c r="U33" s="11">
        <v>16250000</v>
      </c>
      <c r="V33" s="14" t="s">
        <v>39</v>
      </c>
      <c r="W33" s="13" t="b">
        <v>1</v>
      </c>
      <c r="X33" s="14" t="s">
        <v>64</v>
      </c>
      <c r="Y33" s="14"/>
      <c r="Z33" s="14" t="s">
        <v>64</v>
      </c>
      <c r="AA33" s="15"/>
      <c r="AB33" s="14"/>
      <c r="AC33" s="14"/>
      <c r="AD33" s="14"/>
      <c r="AE33" s="14"/>
      <c r="AF33" s="14"/>
      <c r="AG33" s="14"/>
      <c r="AH33" s="14"/>
      <c r="AI33" s="14"/>
      <c r="AJ33" s="14"/>
      <c r="AK33" s="14"/>
      <c r="AL33" s="14"/>
      <c r="AM33" s="14"/>
      <c r="AN33" s="78">
        <v>16250000</v>
      </c>
      <c r="AO33" s="80"/>
      <c r="AP33" s="80"/>
    </row>
    <row r="34" spans="1:42" x14ac:dyDescent="0.25">
      <c r="A34" s="7">
        <v>240</v>
      </c>
      <c r="B34" s="7">
        <v>660000032</v>
      </c>
      <c r="C34" s="14" t="s">
        <v>40</v>
      </c>
      <c r="D34" s="8" t="s">
        <v>41</v>
      </c>
      <c r="E34" s="8" t="s">
        <v>61</v>
      </c>
      <c r="F34" s="7" t="s">
        <v>80</v>
      </c>
      <c r="G34" s="14" t="s">
        <v>87</v>
      </c>
      <c r="H34" s="9">
        <v>1</v>
      </c>
      <c r="I34" s="8" t="s">
        <v>53</v>
      </c>
      <c r="J34" s="11">
        <v>45600000</v>
      </c>
      <c r="K34" s="91">
        <v>45600000</v>
      </c>
      <c r="L34" s="14"/>
      <c r="M34" s="14"/>
      <c r="N34" s="14"/>
      <c r="O34" s="14"/>
      <c r="P34" s="11">
        <v>45600000</v>
      </c>
      <c r="Q34" s="14"/>
      <c r="R34" s="14"/>
      <c r="S34" s="14"/>
      <c r="T34" s="14"/>
      <c r="U34" s="11">
        <v>45600000</v>
      </c>
      <c r="V34" s="14"/>
      <c r="W34" s="14"/>
      <c r="X34" s="14"/>
      <c r="Y34" s="14" t="s">
        <v>38</v>
      </c>
      <c r="Z34" s="14"/>
      <c r="AA34" s="15"/>
      <c r="AB34" s="14"/>
      <c r="AC34" s="14"/>
      <c r="AD34" s="14"/>
      <c r="AE34" s="14"/>
      <c r="AF34" s="14"/>
      <c r="AG34" s="14"/>
      <c r="AH34" s="14"/>
      <c r="AI34" s="14"/>
      <c r="AJ34" s="14"/>
      <c r="AK34" s="14"/>
      <c r="AL34" s="14"/>
      <c r="AM34" s="14"/>
      <c r="AN34" s="78">
        <v>45600000</v>
      </c>
      <c r="AO34" s="80"/>
      <c r="AP34" s="80"/>
    </row>
    <row r="35" spans="1:42" x14ac:dyDescent="0.25">
      <c r="A35" s="7">
        <v>271</v>
      </c>
      <c r="B35" s="7">
        <v>660000032</v>
      </c>
      <c r="C35" s="14" t="s">
        <v>40</v>
      </c>
      <c r="D35" s="8" t="s">
        <v>41</v>
      </c>
      <c r="E35" s="8" t="s">
        <v>61</v>
      </c>
      <c r="F35" s="7" t="s">
        <v>80</v>
      </c>
      <c r="G35" s="14" t="s">
        <v>88</v>
      </c>
      <c r="H35" s="9">
        <v>1</v>
      </c>
      <c r="I35" s="8" t="s">
        <v>53</v>
      </c>
      <c r="J35" s="11">
        <v>26980000</v>
      </c>
      <c r="K35" s="91">
        <v>26980000</v>
      </c>
      <c r="L35" s="14"/>
      <c r="M35" s="14"/>
      <c r="N35" s="14"/>
      <c r="O35" s="14"/>
      <c r="P35" s="11">
        <v>26980000</v>
      </c>
      <c r="Q35" s="14"/>
      <c r="R35" s="14"/>
      <c r="S35" s="14"/>
      <c r="T35" s="14"/>
      <c r="U35" s="11">
        <v>26980000</v>
      </c>
      <c r="V35" s="14"/>
      <c r="W35" s="14"/>
      <c r="X35" s="14"/>
      <c r="Y35" s="14" t="s">
        <v>38</v>
      </c>
      <c r="Z35" s="14"/>
      <c r="AA35" s="15"/>
      <c r="AB35" s="14"/>
      <c r="AC35" s="14"/>
      <c r="AD35" s="14"/>
      <c r="AE35" s="14"/>
      <c r="AF35" s="14"/>
      <c r="AG35" s="14"/>
      <c r="AH35" s="14"/>
      <c r="AI35" s="14"/>
      <c r="AJ35" s="14"/>
      <c r="AK35" s="14"/>
      <c r="AL35" s="14"/>
      <c r="AM35" s="14"/>
      <c r="AN35" s="78">
        <v>26980000</v>
      </c>
      <c r="AO35" s="80"/>
      <c r="AP35" s="80"/>
    </row>
    <row r="36" spans="1:42" x14ac:dyDescent="0.25">
      <c r="A36" s="7">
        <v>38</v>
      </c>
      <c r="B36" s="7">
        <v>660000032</v>
      </c>
      <c r="C36" s="14" t="s">
        <v>40</v>
      </c>
      <c r="D36" s="8" t="s">
        <v>41</v>
      </c>
      <c r="E36" s="8" t="s">
        <v>89</v>
      </c>
      <c r="F36" s="7" t="s">
        <v>62</v>
      </c>
      <c r="G36" s="14" t="s">
        <v>63</v>
      </c>
      <c r="H36" s="9">
        <v>1</v>
      </c>
      <c r="I36" s="8" t="s">
        <v>53</v>
      </c>
      <c r="J36" s="11">
        <v>38075159</v>
      </c>
      <c r="K36" s="11">
        <v>38075159</v>
      </c>
      <c r="L36" s="14"/>
      <c r="M36" s="14"/>
      <c r="N36" s="14"/>
      <c r="O36" s="14"/>
      <c r="P36" s="14"/>
      <c r="Q36" s="14"/>
      <c r="R36" s="14"/>
      <c r="S36" s="14"/>
      <c r="T36" s="14"/>
      <c r="U36" s="11">
        <v>38075159</v>
      </c>
      <c r="V36" s="14" t="s">
        <v>89</v>
      </c>
      <c r="W36" s="13" t="b">
        <v>1</v>
      </c>
      <c r="X36" s="14" t="s">
        <v>64</v>
      </c>
      <c r="Y36" s="14"/>
      <c r="Z36" s="14" t="s">
        <v>64</v>
      </c>
      <c r="AA36" s="15"/>
      <c r="AB36" s="14"/>
      <c r="AC36" s="14"/>
      <c r="AD36" s="14"/>
      <c r="AE36" s="14"/>
      <c r="AF36" s="14"/>
      <c r="AG36" s="14"/>
      <c r="AH36" s="14"/>
      <c r="AI36" s="14"/>
      <c r="AJ36" s="14"/>
      <c r="AK36" s="14"/>
      <c r="AL36" s="14"/>
      <c r="AM36" s="14"/>
      <c r="AN36" s="78">
        <v>38075159</v>
      </c>
      <c r="AO36" s="80"/>
      <c r="AP36" s="80"/>
    </row>
    <row r="37" spans="1:42" x14ac:dyDescent="0.25">
      <c r="A37" s="18">
        <v>33</v>
      </c>
      <c r="B37" s="7">
        <v>660000032</v>
      </c>
      <c r="C37" s="14" t="s">
        <v>40</v>
      </c>
      <c r="D37" s="8" t="s">
        <v>41</v>
      </c>
      <c r="E37" s="8" t="s">
        <v>90</v>
      </c>
      <c r="F37" s="7" t="s">
        <v>62</v>
      </c>
      <c r="G37" s="14" t="s">
        <v>63</v>
      </c>
      <c r="H37" s="9">
        <v>12</v>
      </c>
      <c r="I37" s="8" t="s">
        <v>36</v>
      </c>
      <c r="J37" s="11">
        <v>100000</v>
      </c>
      <c r="K37" s="11">
        <v>1200000</v>
      </c>
      <c r="L37" s="11">
        <v>100000</v>
      </c>
      <c r="M37" s="11">
        <v>100000</v>
      </c>
      <c r="N37" s="11">
        <v>100000</v>
      </c>
      <c r="O37" s="11">
        <v>100000</v>
      </c>
      <c r="P37" s="11">
        <v>100000</v>
      </c>
      <c r="Q37" s="11">
        <v>100000</v>
      </c>
      <c r="R37" s="11">
        <v>100000</v>
      </c>
      <c r="S37" s="11">
        <v>100000</v>
      </c>
      <c r="T37" s="11">
        <v>100000</v>
      </c>
      <c r="U37" s="11">
        <v>1200000</v>
      </c>
      <c r="V37" s="14" t="s">
        <v>90</v>
      </c>
      <c r="W37" s="13" t="b">
        <v>1</v>
      </c>
      <c r="X37" s="14" t="s">
        <v>64</v>
      </c>
      <c r="Y37" s="14"/>
      <c r="Z37" s="14" t="s">
        <v>64</v>
      </c>
      <c r="AA37" s="15"/>
      <c r="AB37" s="14"/>
      <c r="AC37" s="14"/>
      <c r="AD37" s="14"/>
      <c r="AE37" s="14"/>
      <c r="AF37" s="14"/>
      <c r="AG37" s="14"/>
      <c r="AH37" s="14"/>
      <c r="AI37" s="14"/>
      <c r="AJ37" s="14"/>
      <c r="AK37" s="14"/>
      <c r="AL37" s="14"/>
      <c r="AM37" s="14"/>
      <c r="AN37" s="78">
        <v>1200000</v>
      </c>
      <c r="AO37" s="80"/>
      <c r="AP37" s="80"/>
    </row>
    <row r="38" spans="1:42" x14ac:dyDescent="0.25">
      <c r="A38" s="18">
        <v>121</v>
      </c>
      <c r="B38" s="7">
        <v>660000032</v>
      </c>
      <c r="C38" s="14" t="s">
        <v>40</v>
      </c>
      <c r="D38" s="8" t="s">
        <v>41</v>
      </c>
      <c r="E38" s="8" t="s">
        <v>90</v>
      </c>
      <c r="F38" s="7" t="s">
        <v>51</v>
      </c>
      <c r="G38" s="14" t="s">
        <v>52</v>
      </c>
      <c r="H38" s="9">
        <v>1</v>
      </c>
      <c r="I38" s="8" t="s">
        <v>53</v>
      </c>
      <c r="J38" s="11">
        <v>7000000</v>
      </c>
      <c r="K38" s="91">
        <v>7000000</v>
      </c>
      <c r="L38" s="14"/>
      <c r="M38" s="14"/>
      <c r="N38" s="14"/>
      <c r="O38" s="14"/>
      <c r="P38" s="14"/>
      <c r="Q38" s="14"/>
      <c r="R38" s="14"/>
      <c r="S38" s="14"/>
      <c r="T38" s="14"/>
      <c r="U38" s="11">
        <v>7000000</v>
      </c>
      <c r="V38" s="14"/>
      <c r="W38" s="14">
        <v>0</v>
      </c>
      <c r="X38" s="14" t="s">
        <v>37</v>
      </c>
      <c r="Y38" s="14" t="s">
        <v>60</v>
      </c>
      <c r="Z38" s="14"/>
      <c r="AA38" s="15"/>
      <c r="AB38" s="14"/>
      <c r="AC38" s="14"/>
      <c r="AD38" s="14"/>
      <c r="AE38" s="14"/>
      <c r="AF38" s="14"/>
      <c r="AG38" s="14"/>
      <c r="AH38" s="14"/>
      <c r="AI38" s="14"/>
      <c r="AJ38" s="14"/>
      <c r="AK38" s="14"/>
      <c r="AL38" s="14"/>
      <c r="AM38" s="14"/>
      <c r="AN38" s="78">
        <v>7000000</v>
      </c>
      <c r="AO38" s="80"/>
      <c r="AP38" s="80"/>
    </row>
    <row r="39" spans="1:42" x14ac:dyDescent="0.25">
      <c r="A39" s="18">
        <v>33</v>
      </c>
      <c r="B39" s="7">
        <v>660000032</v>
      </c>
      <c r="C39" s="14" t="s">
        <v>40</v>
      </c>
      <c r="D39" s="8" t="s">
        <v>41</v>
      </c>
      <c r="E39" s="19" t="s">
        <v>91</v>
      </c>
      <c r="F39" s="7" t="s">
        <v>62</v>
      </c>
      <c r="G39" s="14" t="s">
        <v>63</v>
      </c>
      <c r="H39" s="9">
        <v>2</v>
      </c>
      <c r="I39" s="8" t="s">
        <v>6</v>
      </c>
      <c r="J39" s="11">
        <v>700000</v>
      </c>
      <c r="K39" s="11">
        <v>1400000</v>
      </c>
      <c r="L39" s="14"/>
      <c r="M39" s="14"/>
      <c r="N39" s="14"/>
      <c r="O39" s="14"/>
      <c r="P39" s="14"/>
      <c r="Q39" s="14"/>
      <c r="R39" s="14"/>
      <c r="S39" s="14"/>
      <c r="T39" s="14"/>
      <c r="U39" s="11">
        <v>1400000</v>
      </c>
      <c r="V39" s="14" t="s">
        <v>90</v>
      </c>
      <c r="W39" s="13" t="b">
        <v>1</v>
      </c>
      <c r="X39" s="14" t="s">
        <v>64</v>
      </c>
      <c r="Y39" s="14"/>
      <c r="Z39" s="14" t="s">
        <v>64</v>
      </c>
      <c r="AA39" s="15"/>
      <c r="AB39" s="14"/>
      <c r="AC39" s="14"/>
      <c r="AD39" s="14"/>
      <c r="AE39" s="14"/>
      <c r="AF39" s="14"/>
      <c r="AG39" s="14"/>
      <c r="AH39" s="14"/>
      <c r="AI39" s="14"/>
      <c r="AJ39" s="14"/>
      <c r="AK39" s="14"/>
      <c r="AL39" s="14"/>
      <c r="AM39" s="14"/>
      <c r="AN39" s="78">
        <v>1400000</v>
      </c>
      <c r="AO39" s="80"/>
      <c r="AP39" s="80"/>
    </row>
    <row r="40" spans="1:42" x14ac:dyDescent="0.25">
      <c r="A40" s="7">
        <v>37</v>
      </c>
      <c r="B40" s="7">
        <v>660000032</v>
      </c>
      <c r="C40" s="14" t="s">
        <v>40</v>
      </c>
      <c r="D40" s="8" t="s">
        <v>41</v>
      </c>
      <c r="E40" s="19" t="s">
        <v>92</v>
      </c>
      <c r="F40" s="7" t="s">
        <v>62</v>
      </c>
      <c r="G40" s="14" t="s">
        <v>63</v>
      </c>
      <c r="H40" s="9">
        <v>9</v>
      </c>
      <c r="I40" s="8" t="s">
        <v>36</v>
      </c>
      <c r="J40" s="11">
        <v>12691720</v>
      </c>
      <c r="K40" s="11">
        <v>106225478</v>
      </c>
      <c r="L40" s="20">
        <v>4691720</v>
      </c>
      <c r="M40" s="11">
        <v>12691720</v>
      </c>
      <c r="N40" s="11">
        <v>12691720</v>
      </c>
      <c r="O40" s="11">
        <v>12691720</v>
      </c>
      <c r="P40" s="11">
        <v>12691720</v>
      </c>
      <c r="Q40" s="11">
        <v>12691720</v>
      </c>
      <c r="R40" s="11">
        <v>12691720</v>
      </c>
      <c r="S40" s="11">
        <v>12691720</v>
      </c>
      <c r="T40" s="11">
        <v>12691720</v>
      </c>
      <c r="U40" s="11">
        <v>106225478</v>
      </c>
      <c r="V40" s="14" t="s">
        <v>92</v>
      </c>
      <c r="W40" s="13" t="b">
        <v>1</v>
      </c>
      <c r="X40" s="14" t="s">
        <v>64</v>
      </c>
      <c r="Y40" s="14"/>
      <c r="Z40" s="14" t="s">
        <v>64</v>
      </c>
      <c r="AA40" s="15"/>
      <c r="AB40" s="14"/>
      <c r="AC40" s="14"/>
      <c r="AD40" s="14"/>
      <c r="AE40" s="14"/>
      <c r="AF40" s="14"/>
      <c r="AG40" s="14"/>
      <c r="AH40" s="14"/>
      <c r="AI40" s="14"/>
      <c r="AJ40" s="14"/>
      <c r="AK40" s="14"/>
      <c r="AL40" s="14"/>
      <c r="AM40" s="14"/>
      <c r="AN40" s="78">
        <v>106225478</v>
      </c>
      <c r="AO40" s="80"/>
      <c r="AP40" s="80"/>
    </row>
    <row r="41" spans="1:42" x14ac:dyDescent="0.25">
      <c r="A41" s="18">
        <v>121</v>
      </c>
      <c r="B41" s="7">
        <v>660000032</v>
      </c>
      <c r="C41" s="14" t="s">
        <v>40</v>
      </c>
      <c r="D41" s="8" t="s">
        <v>41</v>
      </c>
      <c r="E41" s="8" t="s">
        <v>91</v>
      </c>
      <c r="F41" s="7" t="s">
        <v>51</v>
      </c>
      <c r="G41" s="14" t="s">
        <v>52</v>
      </c>
      <c r="H41" s="9">
        <v>8</v>
      </c>
      <c r="I41" s="8" t="s">
        <v>6</v>
      </c>
      <c r="J41" s="11">
        <v>700000</v>
      </c>
      <c r="K41" s="91">
        <v>5600000</v>
      </c>
      <c r="L41" s="14"/>
      <c r="M41" s="14"/>
      <c r="N41" s="14"/>
      <c r="O41" s="14"/>
      <c r="P41" s="14"/>
      <c r="Q41" s="14"/>
      <c r="R41" s="14"/>
      <c r="S41" s="14"/>
      <c r="T41" s="14"/>
      <c r="U41" s="11">
        <v>5600000</v>
      </c>
      <c r="V41" s="14"/>
      <c r="W41" s="14">
        <v>0</v>
      </c>
      <c r="X41" s="14" t="s">
        <v>37</v>
      </c>
      <c r="Y41" s="14" t="s">
        <v>60</v>
      </c>
      <c r="Z41" s="14"/>
      <c r="AA41" s="15"/>
      <c r="AB41" s="14"/>
      <c r="AC41" s="14"/>
      <c r="AD41" s="14"/>
      <c r="AE41" s="14"/>
      <c r="AF41" s="14"/>
      <c r="AG41" s="14"/>
      <c r="AH41" s="14"/>
      <c r="AI41" s="14"/>
      <c r="AJ41" s="14"/>
      <c r="AK41" s="14"/>
      <c r="AL41" s="14"/>
      <c r="AM41" s="14"/>
      <c r="AN41" s="78">
        <v>5600000</v>
      </c>
      <c r="AO41" s="80"/>
      <c r="AP41" s="80"/>
    </row>
    <row r="42" spans="1:42" x14ac:dyDescent="0.25">
      <c r="A42" s="18">
        <v>33</v>
      </c>
      <c r="B42" s="7">
        <v>660000032</v>
      </c>
      <c r="C42" s="14" t="s">
        <v>40</v>
      </c>
      <c r="D42" s="8" t="s">
        <v>41</v>
      </c>
      <c r="E42" s="19" t="s">
        <v>93</v>
      </c>
      <c r="F42" s="7" t="s">
        <v>62</v>
      </c>
      <c r="G42" s="14" t="s">
        <v>63</v>
      </c>
      <c r="H42" s="9">
        <v>2</v>
      </c>
      <c r="I42" s="8" t="s">
        <v>6</v>
      </c>
      <c r="J42" s="11">
        <v>3300000</v>
      </c>
      <c r="K42" s="11">
        <v>6600000</v>
      </c>
      <c r="L42" s="14"/>
      <c r="M42" s="14"/>
      <c r="N42" s="14"/>
      <c r="O42" s="14"/>
      <c r="P42" s="14"/>
      <c r="Q42" s="14"/>
      <c r="R42" s="14"/>
      <c r="S42" s="14"/>
      <c r="T42" s="14"/>
      <c r="U42" s="11">
        <v>6600000</v>
      </c>
      <c r="V42" s="14" t="s">
        <v>90</v>
      </c>
      <c r="W42" s="13" t="b">
        <v>1</v>
      </c>
      <c r="X42" s="14" t="s">
        <v>64</v>
      </c>
      <c r="Y42" s="14"/>
      <c r="Z42" s="14" t="s">
        <v>64</v>
      </c>
      <c r="AA42" s="15"/>
      <c r="AB42" s="14"/>
      <c r="AC42" s="14"/>
      <c r="AD42" s="14"/>
      <c r="AE42" s="14"/>
      <c r="AF42" s="14"/>
      <c r="AG42" s="14"/>
      <c r="AH42" s="14"/>
      <c r="AI42" s="14"/>
      <c r="AJ42" s="14"/>
      <c r="AK42" s="14"/>
      <c r="AL42" s="14"/>
      <c r="AM42" s="14"/>
      <c r="AN42" s="78">
        <v>6600000</v>
      </c>
      <c r="AO42" s="80"/>
      <c r="AP42" s="80"/>
    </row>
    <row r="43" spans="1:42" x14ac:dyDescent="0.25">
      <c r="A43" s="18">
        <v>121</v>
      </c>
      <c r="B43" s="7">
        <v>660000032</v>
      </c>
      <c r="C43" s="14" t="s">
        <v>40</v>
      </c>
      <c r="D43" s="8" t="s">
        <v>41</v>
      </c>
      <c r="E43" s="8" t="s">
        <v>93</v>
      </c>
      <c r="F43" s="7" t="s">
        <v>51</v>
      </c>
      <c r="G43" s="14" t="s">
        <v>52</v>
      </c>
      <c r="H43" s="9">
        <v>8</v>
      </c>
      <c r="I43" s="8" t="s">
        <v>6</v>
      </c>
      <c r="J43" s="11">
        <v>3300000</v>
      </c>
      <c r="K43" s="91">
        <v>26400000</v>
      </c>
      <c r="L43" s="14"/>
      <c r="M43" s="14"/>
      <c r="N43" s="14"/>
      <c r="O43" s="14"/>
      <c r="P43" s="14"/>
      <c r="Q43" s="14"/>
      <c r="R43" s="14"/>
      <c r="S43" s="14"/>
      <c r="T43" s="14"/>
      <c r="U43" s="11">
        <v>26400000</v>
      </c>
      <c r="V43" s="14"/>
      <c r="W43" s="14">
        <v>0</v>
      </c>
      <c r="X43" s="14" t="s">
        <v>37</v>
      </c>
      <c r="Y43" s="14" t="s">
        <v>60</v>
      </c>
      <c r="Z43" s="14"/>
      <c r="AA43" s="15"/>
      <c r="AB43" s="14"/>
      <c r="AC43" s="14"/>
      <c r="AD43" s="14"/>
      <c r="AE43" s="14"/>
      <c r="AF43" s="14"/>
      <c r="AG43" s="14"/>
      <c r="AH43" s="14"/>
      <c r="AI43" s="14"/>
      <c r="AJ43" s="14"/>
      <c r="AK43" s="14"/>
      <c r="AL43" s="14"/>
      <c r="AM43" s="14"/>
      <c r="AN43" s="78">
        <v>26400000</v>
      </c>
      <c r="AO43" s="80"/>
      <c r="AP43" s="80"/>
    </row>
    <row r="44" spans="1:42" x14ac:dyDescent="0.25">
      <c r="A44" s="7">
        <v>119</v>
      </c>
      <c r="B44" s="7">
        <v>660000032</v>
      </c>
      <c r="C44" s="14" t="s">
        <v>40</v>
      </c>
      <c r="D44" s="8" t="s">
        <v>41</v>
      </c>
      <c r="E44" s="8" t="s">
        <v>94</v>
      </c>
      <c r="F44" s="7" t="s">
        <v>51</v>
      </c>
      <c r="G44" s="14" t="s">
        <v>52</v>
      </c>
      <c r="H44" s="9">
        <v>1</v>
      </c>
      <c r="I44" s="8" t="s">
        <v>53</v>
      </c>
      <c r="J44" s="11">
        <v>200000000</v>
      </c>
      <c r="K44" s="91">
        <v>200000000</v>
      </c>
      <c r="L44" s="14"/>
      <c r="M44" s="14"/>
      <c r="N44" s="14"/>
      <c r="O44" s="14"/>
      <c r="P44" s="14"/>
      <c r="Q44" s="14"/>
      <c r="R44" s="14"/>
      <c r="S44" s="14"/>
      <c r="T44" s="14"/>
      <c r="U44" s="11">
        <v>200000000</v>
      </c>
      <c r="V44" s="14" t="s">
        <v>95</v>
      </c>
      <c r="W44" s="14">
        <v>0</v>
      </c>
      <c r="X44" s="14" t="s">
        <v>37</v>
      </c>
      <c r="Y44" s="14" t="s">
        <v>38</v>
      </c>
      <c r="Z44" s="14"/>
      <c r="AA44" s="15"/>
      <c r="AB44" s="11">
        <v>20950000</v>
      </c>
      <c r="AC44" s="14"/>
      <c r="AD44" s="14"/>
      <c r="AE44" s="14"/>
      <c r="AF44" s="14"/>
      <c r="AG44" s="14"/>
      <c r="AH44" s="14"/>
      <c r="AI44" s="14"/>
      <c r="AJ44" s="14"/>
      <c r="AK44" s="14"/>
      <c r="AL44" s="14"/>
      <c r="AM44" s="14"/>
      <c r="AN44" s="78">
        <v>179050000</v>
      </c>
      <c r="AO44" s="80"/>
      <c r="AP44" s="80"/>
    </row>
    <row r="45" spans="1:42" x14ac:dyDescent="0.25">
      <c r="A45" s="7">
        <v>39</v>
      </c>
      <c r="B45" s="7">
        <v>660000032</v>
      </c>
      <c r="C45" s="14" t="s">
        <v>40</v>
      </c>
      <c r="D45" s="8" t="s">
        <v>41</v>
      </c>
      <c r="E45" s="8" t="s">
        <v>96</v>
      </c>
      <c r="F45" s="7" t="s">
        <v>62</v>
      </c>
      <c r="G45" s="14" t="s">
        <v>63</v>
      </c>
      <c r="H45" s="9">
        <v>1</v>
      </c>
      <c r="I45" s="8" t="s">
        <v>53</v>
      </c>
      <c r="J45" s="11">
        <v>190000000</v>
      </c>
      <c r="K45" s="26">
        <v>190000000</v>
      </c>
      <c r="L45" s="14"/>
      <c r="M45" s="14"/>
      <c r="N45" s="14"/>
      <c r="O45" s="14"/>
      <c r="P45" s="14"/>
      <c r="Q45" s="14"/>
      <c r="R45" s="14"/>
      <c r="S45" s="14"/>
      <c r="T45" s="14"/>
      <c r="U45" s="11">
        <v>190000000</v>
      </c>
      <c r="V45" s="14" t="s">
        <v>96</v>
      </c>
      <c r="W45" s="13" t="b">
        <v>1</v>
      </c>
      <c r="X45" s="14" t="s">
        <v>64</v>
      </c>
      <c r="Y45" s="14"/>
      <c r="Z45" s="14" t="s">
        <v>64</v>
      </c>
      <c r="AA45" s="15"/>
      <c r="AB45" s="14"/>
      <c r="AC45" s="14"/>
      <c r="AD45" s="14"/>
      <c r="AE45" s="14"/>
      <c r="AF45" s="14"/>
      <c r="AG45" s="14"/>
      <c r="AH45" s="14"/>
      <c r="AI45" s="14"/>
      <c r="AJ45" s="14"/>
      <c r="AK45" s="14"/>
      <c r="AL45" s="14"/>
      <c r="AM45" s="14"/>
      <c r="AN45" s="78">
        <v>190000000</v>
      </c>
      <c r="AO45" s="80"/>
      <c r="AP45" s="80"/>
    </row>
    <row r="46" spans="1:42" x14ac:dyDescent="0.25">
      <c r="A46" s="7">
        <v>9</v>
      </c>
      <c r="B46" s="7">
        <v>660000032</v>
      </c>
      <c r="C46" s="14" t="s">
        <v>40</v>
      </c>
      <c r="D46" s="8" t="s">
        <v>41</v>
      </c>
      <c r="E46" s="8" t="s">
        <v>97</v>
      </c>
      <c r="F46" s="7" t="s">
        <v>34</v>
      </c>
      <c r="G46" s="8" t="s">
        <v>35</v>
      </c>
      <c r="H46" s="9">
        <v>1</v>
      </c>
      <c r="I46" s="8" t="s">
        <v>53</v>
      </c>
      <c r="J46" s="14" t="s">
        <v>54</v>
      </c>
      <c r="K46" s="14" t="s">
        <v>55</v>
      </c>
      <c r="L46" s="14" t="s">
        <v>98</v>
      </c>
      <c r="M46" s="14"/>
      <c r="N46" s="14"/>
      <c r="O46" s="14"/>
      <c r="P46" s="14"/>
      <c r="Q46" s="14"/>
      <c r="R46" s="14"/>
      <c r="S46" s="14"/>
      <c r="T46" s="14"/>
      <c r="U46" s="14" t="s">
        <v>58</v>
      </c>
      <c r="V46" s="14"/>
      <c r="W46" s="14" t="b">
        <v>0</v>
      </c>
      <c r="X46" s="14" t="s">
        <v>37</v>
      </c>
      <c r="Y46" s="14" t="s">
        <v>38</v>
      </c>
      <c r="Z46" s="15" t="s">
        <v>35</v>
      </c>
      <c r="AA46" s="15" t="s">
        <v>99</v>
      </c>
      <c r="AB46" s="11">
        <v>16600000</v>
      </c>
      <c r="AC46" s="14"/>
      <c r="AD46" s="14"/>
      <c r="AE46" s="14"/>
      <c r="AF46" s="14"/>
      <c r="AG46" s="14"/>
      <c r="AH46" s="14"/>
      <c r="AI46" s="14"/>
      <c r="AJ46" s="14"/>
      <c r="AK46" s="14"/>
      <c r="AL46" s="14"/>
      <c r="AM46" s="14"/>
      <c r="AN46" s="77" t="s">
        <v>100</v>
      </c>
      <c r="AO46" s="80"/>
      <c r="AP46" s="80"/>
    </row>
    <row r="47" spans="1:42" x14ac:dyDescent="0.25">
      <c r="A47" s="7">
        <v>44</v>
      </c>
      <c r="B47" s="7">
        <v>660000032</v>
      </c>
      <c r="C47" s="14" t="s">
        <v>40</v>
      </c>
      <c r="D47" s="8" t="s">
        <v>41</v>
      </c>
      <c r="E47" s="8" t="s">
        <v>101</v>
      </c>
      <c r="F47" s="7" t="s">
        <v>62</v>
      </c>
      <c r="G47" s="14" t="s">
        <v>63</v>
      </c>
      <c r="H47" s="9">
        <v>1</v>
      </c>
      <c r="I47" s="8" t="s">
        <v>53</v>
      </c>
      <c r="J47" s="11">
        <v>73606752</v>
      </c>
      <c r="K47" s="99">
        <v>73606751.640000001</v>
      </c>
      <c r="L47" s="11">
        <v>6133896</v>
      </c>
      <c r="M47" s="11">
        <v>6133896</v>
      </c>
      <c r="N47" s="11">
        <v>6133896</v>
      </c>
      <c r="O47" s="11">
        <v>6133896</v>
      </c>
      <c r="P47" s="11">
        <v>6133896</v>
      </c>
      <c r="Q47" s="11">
        <v>6133896</v>
      </c>
      <c r="R47" s="11">
        <v>6133896</v>
      </c>
      <c r="S47" s="11">
        <v>6133896</v>
      </c>
      <c r="T47" s="11">
        <v>6133896</v>
      </c>
      <c r="U47" s="11">
        <v>73606752</v>
      </c>
      <c r="V47" s="14" t="s">
        <v>101</v>
      </c>
      <c r="W47" s="13" t="b">
        <v>1</v>
      </c>
      <c r="X47" s="14" t="s">
        <v>64</v>
      </c>
      <c r="Y47" s="14"/>
      <c r="Z47" s="14" t="s">
        <v>64</v>
      </c>
      <c r="AA47" s="15"/>
      <c r="AB47" s="14"/>
      <c r="AC47" s="14"/>
      <c r="AD47" s="14"/>
      <c r="AE47" s="14"/>
      <c r="AF47" s="14"/>
      <c r="AG47" s="14"/>
      <c r="AH47" s="14"/>
      <c r="AI47" s="14"/>
      <c r="AJ47" s="14"/>
      <c r="AK47" s="14"/>
      <c r="AL47" s="14"/>
      <c r="AM47" s="14"/>
      <c r="AN47" s="78">
        <v>73606752</v>
      </c>
      <c r="AO47" s="100"/>
      <c r="AP47" s="100"/>
    </row>
    <row r="48" spans="1:42" x14ac:dyDescent="0.25">
      <c r="A48" s="7">
        <v>45</v>
      </c>
      <c r="B48" s="7">
        <v>660000032</v>
      </c>
      <c r="C48" s="14" t="s">
        <v>40</v>
      </c>
      <c r="D48" s="8" t="s">
        <v>41</v>
      </c>
      <c r="E48" s="8" t="s">
        <v>102</v>
      </c>
      <c r="F48" s="7" t="s">
        <v>62</v>
      </c>
      <c r="G48" s="14" t="s">
        <v>63</v>
      </c>
      <c r="H48" s="9">
        <v>1</v>
      </c>
      <c r="I48" s="8" t="s">
        <v>53</v>
      </c>
      <c r="J48" s="11">
        <v>321465701</v>
      </c>
      <c r="K48" s="91">
        <v>321465701.31</v>
      </c>
      <c r="L48" s="11">
        <v>26788808</v>
      </c>
      <c r="M48" s="11">
        <v>26788808</v>
      </c>
      <c r="N48" s="11">
        <v>26788808</v>
      </c>
      <c r="O48" s="11">
        <v>26788808</v>
      </c>
      <c r="P48" s="11">
        <v>26788808</v>
      </c>
      <c r="Q48" s="11">
        <v>26788808</v>
      </c>
      <c r="R48" s="11">
        <v>26788808</v>
      </c>
      <c r="S48" s="11">
        <v>26788808</v>
      </c>
      <c r="T48" s="11">
        <v>26788808</v>
      </c>
      <c r="U48" s="11">
        <v>321465701</v>
      </c>
      <c r="V48" s="14" t="s">
        <v>102</v>
      </c>
      <c r="W48" s="13" t="b">
        <v>1</v>
      </c>
      <c r="X48" s="14" t="s">
        <v>64</v>
      </c>
      <c r="Y48" s="14"/>
      <c r="Z48" s="14" t="s">
        <v>64</v>
      </c>
      <c r="AA48" s="15"/>
      <c r="AB48" s="14"/>
      <c r="AC48" s="14"/>
      <c r="AD48" s="14"/>
      <c r="AE48" s="14"/>
      <c r="AF48" s="14"/>
      <c r="AG48" s="14"/>
      <c r="AH48" s="14"/>
      <c r="AI48" s="14"/>
      <c r="AJ48" s="14"/>
      <c r="AK48" s="14"/>
      <c r="AL48" s="14"/>
      <c r="AM48" s="14"/>
      <c r="AN48" s="78">
        <v>321465701</v>
      </c>
      <c r="AO48" s="80"/>
      <c r="AP48" s="80"/>
    </row>
    <row r="49" spans="1:42" x14ac:dyDescent="0.25">
      <c r="A49" s="7">
        <v>52</v>
      </c>
      <c r="B49" s="7">
        <v>660000032</v>
      </c>
      <c r="C49" s="14" t="s">
        <v>40</v>
      </c>
      <c r="D49" s="8" t="s">
        <v>41</v>
      </c>
      <c r="E49" s="8" t="s">
        <v>97</v>
      </c>
      <c r="F49" s="7" t="s">
        <v>62</v>
      </c>
      <c r="G49" s="14" t="s">
        <v>67</v>
      </c>
      <c r="H49" s="9">
        <v>1</v>
      </c>
      <c r="I49" s="8" t="s">
        <v>53</v>
      </c>
      <c r="J49" s="14" t="s">
        <v>54</v>
      </c>
      <c r="K49" s="14" t="s">
        <v>55</v>
      </c>
      <c r="L49" s="14"/>
      <c r="M49" s="14"/>
      <c r="N49" s="14"/>
      <c r="O49" s="14" t="s">
        <v>54</v>
      </c>
      <c r="P49" s="14"/>
      <c r="Q49" s="14"/>
      <c r="R49" s="14"/>
      <c r="S49" s="14"/>
      <c r="T49" s="14"/>
      <c r="U49" s="14" t="s">
        <v>58</v>
      </c>
      <c r="V49" s="14"/>
      <c r="W49" s="13" t="b">
        <v>1</v>
      </c>
      <c r="X49" s="14" t="s">
        <v>37</v>
      </c>
      <c r="Y49" s="14" t="s">
        <v>38</v>
      </c>
      <c r="Z49" s="14" t="s">
        <v>67</v>
      </c>
      <c r="AA49" s="15"/>
      <c r="AB49" s="14"/>
      <c r="AC49" s="14"/>
      <c r="AD49" s="14"/>
      <c r="AE49" s="14"/>
      <c r="AF49" s="14"/>
      <c r="AG49" s="14"/>
      <c r="AH49" s="14"/>
      <c r="AI49" s="14"/>
      <c r="AJ49" s="14"/>
      <c r="AK49" s="14"/>
      <c r="AL49" s="14"/>
      <c r="AM49" s="14"/>
      <c r="AN49" s="77" t="s">
        <v>56</v>
      </c>
      <c r="AO49" s="80"/>
      <c r="AP49" s="80"/>
    </row>
    <row r="50" spans="1:42" x14ac:dyDescent="0.25">
      <c r="A50" s="7">
        <v>47</v>
      </c>
      <c r="B50" s="7">
        <v>660000019</v>
      </c>
      <c r="C50" s="14" t="s">
        <v>31</v>
      </c>
      <c r="D50" s="8" t="s">
        <v>32</v>
      </c>
      <c r="E50" s="8" t="s">
        <v>39</v>
      </c>
      <c r="F50" s="7" t="s">
        <v>62</v>
      </c>
      <c r="G50" s="14" t="s">
        <v>63</v>
      </c>
      <c r="H50" s="9">
        <v>12</v>
      </c>
      <c r="I50" s="8" t="s">
        <v>36</v>
      </c>
      <c r="J50" s="11">
        <v>541667</v>
      </c>
      <c r="K50" s="91">
        <v>6500000</v>
      </c>
      <c r="L50" s="11">
        <v>541667</v>
      </c>
      <c r="M50" s="11">
        <v>541667</v>
      </c>
      <c r="N50" s="11">
        <v>541667</v>
      </c>
      <c r="O50" s="11">
        <v>541667</v>
      </c>
      <c r="P50" s="11">
        <v>541667</v>
      </c>
      <c r="Q50" s="11">
        <v>541667</v>
      </c>
      <c r="R50" s="11">
        <v>541667</v>
      </c>
      <c r="S50" s="11">
        <v>541667</v>
      </c>
      <c r="T50" s="11">
        <v>541667</v>
      </c>
      <c r="U50" s="11">
        <v>6500000</v>
      </c>
      <c r="V50" s="14" t="s">
        <v>39</v>
      </c>
      <c r="W50" s="13" t="b">
        <v>1</v>
      </c>
      <c r="X50" s="14" t="s">
        <v>103</v>
      </c>
      <c r="Y50" s="14"/>
      <c r="Z50" s="14" t="s">
        <v>103</v>
      </c>
      <c r="AA50" s="15"/>
      <c r="AB50" s="14"/>
      <c r="AC50" s="14"/>
      <c r="AD50" s="14"/>
      <c r="AE50" s="14"/>
      <c r="AF50" s="14"/>
      <c r="AG50" s="14"/>
      <c r="AH50" s="14"/>
      <c r="AI50" s="14"/>
      <c r="AJ50" s="14"/>
      <c r="AK50" s="14"/>
      <c r="AL50" s="14"/>
      <c r="AM50" s="14"/>
      <c r="AN50" s="78">
        <v>6500000</v>
      </c>
      <c r="AO50" s="80"/>
      <c r="AP50" s="80"/>
    </row>
    <row r="51" spans="1:42" x14ac:dyDescent="0.25">
      <c r="A51" s="7">
        <v>48</v>
      </c>
      <c r="B51" s="7">
        <v>660000019</v>
      </c>
      <c r="C51" s="14" t="s">
        <v>31</v>
      </c>
      <c r="D51" s="8" t="s">
        <v>32</v>
      </c>
      <c r="E51" s="8" t="s">
        <v>39</v>
      </c>
      <c r="F51" s="7" t="s">
        <v>62</v>
      </c>
      <c r="G51" s="14" t="s">
        <v>63</v>
      </c>
      <c r="H51" s="9">
        <v>12</v>
      </c>
      <c r="I51" s="8" t="s">
        <v>36</v>
      </c>
      <c r="J51" s="11">
        <v>812500</v>
      </c>
      <c r="K51" s="91">
        <v>9750000</v>
      </c>
      <c r="L51" s="11">
        <v>812500</v>
      </c>
      <c r="M51" s="11">
        <v>812500</v>
      </c>
      <c r="N51" s="11">
        <v>812500</v>
      </c>
      <c r="O51" s="11">
        <v>812500</v>
      </c>
      <c r="P51" s="11">
        <v>812500</v>
      </c>
      <c r="Q51" s="11">
        <v>812500</v>
      </c>
      <c r="R51" s="11">
        <v>812500</v>
      </c>
      <c r="S51" s="11">
        <v>812500</v>
      </c>
      <c r="T51" s="11">
        <v>812500</v>
      </c>
      <c r="U51" s="11">
        <v>9750000</v>
      </c>
      <c r="V51" s="14" t="s">
        <v>39</v>
      </c>
      <c r="W51" s="13" t="b">
        <v>1</v>
      </c>
      <c r="X51" s="14" t="s">
        <v>104</v>
      </c>
      <c r="Y51" s="14"/>
      <c r="Z51" s="14"/>
      <c r="AA51" s="15"/>
      <c r="AB51" s="14"/>
      <c r="AC51" s="14"/>
      <c r="AD51" s="14"/>
      <c r="AE51" s="14"/>
      <c r="AF51" s="14"/>
      <c r="AG51" s="14"/>
      <c r="AH51" s="14"/>
      <c r="AI51" s="14"/>
      <c r="AJ51" s="14"/>
      <c r="AK51" s="14"/>
      <c r="AL51" s="14"/>
      <c r="AM51" s="14"/>
      <c r="AN51" s="78">
        <v>9750000</v>
      </c>
      <c r="AO51" s="80"/>
      <c r="AP51" s="80"/>
    </row>
    <row r="52" spans="1:42" x14ac:dyDescent="0.25">
      <c r="A52" s="7">
        <v>61</v>
      </c>
      <c r="B52" s="7">
        <v>660000032</v>
      </c>
      <c r="C52" s="14" t="s">
        <v>40</v>
      </c>
      <c r="D52" s="8" t="s">
        <v>41</v>
      </c>
      <c r="E52" s="8" t="s">
        <v>97</v>
      </c>
      <c r="F52" s="7" t="s">
        <v>62</v>
      </c>
      <c r="G52" s="21" t="s">
        <v>68</v>
      </c>
      <c r="H52" s="9">
        <v>1</v>
      </c>
      <c r="I52" s="8" t="s">
        <v>53</v>
      </c>
      <c r="J52" s="14" t="s">
        <v>54</v>
      </c>
      <c r="K52" s="14" t="s">
        <v>55</v>
      </c>
      <c r="L52" s="14" t="s">
        <v>54</v>
      </c>
      <c r="M52" s="14"/>
      <c r="N52" s="14"/>
      <c r="O52" s="14"/>
      <c r="P52" s="14"/>
      <c r="Q52" s="14"/>
      <c r="R52" s="14"/>
      <c r="S52" s="14"/>
      <c r="T52" s="14"/>
      <c r="U52" s="14" t="s">
        <v>58</v>
      </c>
      <c r="V52" s="14"/>
      <c r="W52" s="13" t="b">
        <v>1</v>
      </c>
      <c r="X52" s="14" t="s">
        <v>37</v>
      </c>
      <c r="Y52" s="14" t="s">
        <v>38</v>
      </c>
      <c r="Z52" s="14" t="s">
        <v>68</v>
      </c>
      <c r="AA52" s="15"/>
      <c r="AB52" s="14"/>
      <c r="AC52" s="14"/>
      <c r="AD52" s="14"/>
      <c r="AE52" s="14"/>
      <c r="AF52" s="14"/>
      <c r="AG52" s="14"/>
      <c r="AH52" s="14"/>
      <c r="AI52" s="14"/>
      <c r="AJ52" s="14"/>
      <c r="AK52" s="14"/>
      <c r="AL52" s="14"/>
      <c r="AM52" s="14"/>
      <c r="AN52" s="77" t="s">
        <v>56</v>
      </c>
      <c r="AO52" s="80"/>
      <c r="AP52" s="80"/>
    </row>
    <row r="53" spans="1:42" x14ac:dyDescent="0.25">
      <c r="A53" s="7">
        <v>87</v>
      </c>
      <c r="B53" s="7">
        <v>660000032</v>
      </c>
      <c r="C53" s="14" t="s">
        <v>40</v>
      </c>
      <c r="D53" s="8" t="s">
        <v>41</v>
      </c>
      <c r="E53" s="8" t="s">
        <v>97</v>
      </c>
      <c r="F53" s="7" t="s">
        <v>62</v>
      </c>
      <c r="G53" s="21" t="s">
        <v>69</v>
      </c>
      <c r="H53" s="9">
        <v>1</v>
      </c>
      <c r="I53" s="8" t="s">
        <v>53</v>
      </c>
      <c r="J53" s="14" t="s">
        <v>54</v>
      </c>
      <c r="K53" s="14" t="s">
        <v>55</v>
      </c>
      <c r="L53" s="14"/>
      <c r="M53" s="14"/>
      <c r="N53" s="14"/>
      <c r="O53" s="14"/>
      <c r="P53" s="14" t="s">
        <v>54</v>
      </c>
      <c r="Q53" s="14"/>
      <c r="R53" s="14"/>
      <c r="S53" s="14"/>
      <c r="T53" s="14"/>
      <c r="U53" s="14" t="s">
        <v>58</v>
      </c>
      <c r="V53" s="14"/>
      <c r="W53" s="13" t="b">
        <v>1</v>
      </c>
      <c r="X53" s="14" t="s">
        <v>37</v>
      </c>
      <c r="Y53" s="14" t="s">
        <v>38</v>
      </c>
      <c r="Z53" s="14" t="s">
        <v>69</v>
      </c>
      <c r="AA53" s="15"/>
      <c r="AB53" s="14"/>
      <c r="AC53" s="14"/>
      <c r="AD53" s="14"/>
      <c r="AE53" s="14"/>
      <c r="AF53" s="14"/>
      <c r="AG53" s="14"/>
      <c r="AH53" s="14"/>
      <c r="AI53" s="14"/>
      <c r="AJ53" s="14"/>
      <c r="AK53" s="14"/>
      <c r="AL53" s="14"/>
      <c r="AM53" s="14"/>
      <c r="AN53" s="77" t="s">
        <v>56</v>
      </c>
      <c r="AO53" s="80"/>
      <c r="AP53" s="80"/>
    </row>
    <row r="54" spans="1:42" x14ac:dyDescent="0.25">
      <c r="A54" s="7">
        <v>120</v>
      </c>
      <c r="B54" s="7">
        <v>660000032</v>
      </c>
      <c r="C54" s="14" t="s">
        <v>40</v>
      </c>
      <c r="D54" s="8" t="s">
        <v>41</v>
      </c>
      <c r="E54" s="8" t="s">
        <v>97</v>
      </c>
      <c r="F54" s="7" t="s">
        <v>51</v>
      </c>
      <c r="G54" s="21" t="s">
        <v>52</v>
      </c>
      <c r="H54" s="9">
        <v>1</v>
      </c>
      <c r="I54" s="8" t="s">
        <v>53</v>
      </c>
      <c r="J54" s="14" t="s">
        <v>54</v>
      </c>
      <c r="K54" s="14" t="s">
        <v>55</v>
      </c>
      <c r="L54" s="14" t="s">
        <v>54</v>
      </c>
      <c r="M54" s="14"/>
      <c r="N54" s="14"/>
      <c r="O54" s="14"/>
      <c r="P54" s="14"/>
      <c r="Q54" s="14"/>
      <c r="R54" s="14"/>
      <c r="S54" s="14"/>
      <c r="T54" s="14"/>
      <c r="U54" s="14" t="s">
        <v>58</v>
      </c>
      <c r="V54" s="14"/>
      <c r="W54" s="14">
        <v>0</v>
      </c>
      <c r="X54" s="14" t="s">
        <v>37</v>
      </c>
      <c r="Y54" s="14" t="s">
        <v>38</v>
      </c>
      <c r="Z54" s="14"/>
      <c r="AA54" s="15"/>
      <c r="AB54" s="14"/>
      <c r="AC54" s="14"/>
      <c r="AD54" s="14"/>
      <c r="AE54" s="14"/>
      <c r="AF54" s="14"/>
      <c r="AG54" s="14"/>
      <c r="AH54" s="14"/>
      <c r="AI54" s="14"/>
      <c r="AJ54" s="14"/>
      <c r="AK54" s="14"/>
      <c r="AL54" s="14"/>
      <c r="AM54" s="14"/>
      <c r="AN54" s="77" t="s">
        <v>56</v>
      </c>
      <c r="AO54" s="80"/>
      <c r="AP54" s="80"/>
    </row>
    <row r="55" spans="1:42" x14ac:dyDescent="0.25">
      <c r="A55" s="7">
        <v>176</v>
      </c>
      <c r="B55" s="7"/>
      <c r="C55" s="14"/>
      <c r="D55" s="8"/>
      <c r="E55" s="8" t="s">
        <v>97</v>
      </c>
      <c r="F55" s="7" t="s">
        <v>80</v>
      </c>
      <c r="G55" s="21" t="s">
        <v>81</v>
      </c>
      <c r="H55" s="9">
        <v>1</v>
      </c>
      <c r="I55" s="8" t="s">
        <v>53</v>
      </c>
      <c r="J55" s="11">
        <v>62589186</v>
      </c>
      <c r="K55" s="14"/>
      <c r="L55" s="14"/>
      <c r="M55" s="14"/>
      <c r="N55" s="14"/>
      <c r="O55" s="14"/>
      <c r="P55" s="14"/>
      <c r="Q55" s="14"/>
      <c r="R55" s="14"/>
      <c r="S55" s="14"/>
      <c r="T55" s="14"/>
      <c r="U55" s="14" t="s">
        <v>58</v>
      </c>
      <c r="V55" s="14"/>
      <c r="W55" s="14"/>
      <c r="X55" s="14"/>
      <c r="Y55" s="14" t="s">
        <v>38</v>
      </c>
      <c r="Z55" s="14"/>
      <c r="AA55" s="15"/>
      <c r="AB55" s="14"/>
      <c r="AC55" s="14"/>
      <c r="AD55" s="14"/>
      <c r="AE55" s="14"/>
      <c r="AF55" s="14"/>
      <c r="AG55" s="14"/>
      <c r="AH55" s="14"/>
      <c r="AI55" s="14"/>
      <c r="AJ55" s="14"/>
      <c r="AK55" s="14"/>
      <c r="AL55" s="14"/>
      <c r="AM55" s="14"/>
      <c r="AN55" s="77" t="s">
        <v>56</v>
      </c>
      <c r="AO55" s="80"/>
      <c r="AP55" s="80"/>
    </row>
    <row r="56" spans="1:42" x14ac:dyDescent="0.25">
      <c r="A56" s="7">
        <v>193</v>
      </c>
      <c r="B56" s="7"/>
      <c r="C56" s="14"/>
      <c r="D56" s="8"/>
      <c r="E56" s="8" t="s">
        <v>97</v>
      </c>
      <c r="F56" s="7" t="s">
        <v>80</v>
      </c>
      <c r="G56" s="21" t="s">
        <v>82</v>
      </c>
      <c r="H56" s="9">
        <v>1</v>
      </c>
      <c r="I56" s="8" t="s">
        <v>53</v>
      </c>
      <c r="J56" s="11">
        <v>82779246</v>
      </c>
      <c r="K56" s="14"/>
      <c r="L56" s="14"/>
      <c r="M56" s="14"/>
      <c r="N56" s="14"/>
      <c r="O56" s="14"/>
      <c r="P56" s="14"/>
      <c r="Q56" s="14"/>
      <c r="R56" s="14"/>
      <c r="S56" s="14"/>
      <c r="T56" s="14"/>
      <c r="U56" s="14" t="s">
        <v>58</v>
      </c>
      <c r="V56" s="14" t="s">
        <v>105</v>
      </c>
      <c r="W56" s="14"/>
      <c r="X56" s="14"/>
      <c r="Y56" s="14" t="s">
        <v>38</v>
      </c>
      <c r="Z56" s="14"/>
      <c r="AA56" s="15"/>
      <c r="AB56" s="14"/>
      <c r="AC56" s="14"/>
      <c r="AD56" s="14"/>
      <c r="AE56" s="14"/>
      <c r="AF56" s="14"/>
      <c r="AG56" s="14"/>
      <c r="AH56" s="14"/>
      <c r="AI56" s="14"/>
      <c r="AJ56" s="14"/>
      <c r="AK56" s="14"/>
      <c r="AL56" s="14"/>
      <c r="AM56" s="14"/>
      <c r="AN56" s="77" t="s">
        <v>56</v>
      </c>
      <c r="AO56" s="80"/>
      <c r="AP56" s="80"/>
    </row>
    <row r="57" spans="1:42" x14ac:dyDescent="0.25">
      <c r="A57" s="7">
        <v>54</v>
      </c>
      <c r="B57" s="7">
        <v>660000032</v>
      </c>
      <c r="C57" s="14" t="s">
        <v>40</v>
      </c>
      <c r="D57" s="8" t="s">
        <v>41</v>
      </c>
      <c r="E57" s="8" t="s">
        <v>78</v>
      </c>
      <c r="F57" s="7" t="s">
        <v>62</v>
      </c>
      <c r="G57" s="21" t="s">
        <v>67</v>
      </c>
      <c r="H57" s="9">
        <v>1</v>
      </c>
      <c r="I57" s="8" t="s">
        <v>53</v>
      </c>
      <c r="J57" s="11">
        <v>350000</v>
      </c>
      <c r="K57" s="11">
        <v>350000</v>
      </c>
      <c r="L57" s="14"/>
      <c r="M57" s="14"/>
      <c r="N57" s="14"/>
      <c r="O57" s="14"/>
      <c r="P57" s="14"/>
      <c r="Q57" s="14"/>
      <c r="R57" s="14"/>
      <c r="S57" s="14"/>
      <c r="T57" s="11">
        <v>350000</v>
      </c>
      <c r="U57" s="11">
        <v>350000</v>
      </c>
      <c r="V57" s="14"/>
      <c r="W57" s="13" t="b">
        <v>1</v>
      </c>
      <c r="X57" s="14" t="s">
        <v>37</v>
      </c>
      <c r="Y57" s="14" t="s">
        <v>38</v>
      </c>
      <c r="Z57" s="14" t="s">
        <v>67</v>
      </c>
      <c r="AA57" s="15"/>
      <c r="AB57" s="14"/>
      <c r="AC57" s="14"/>
      <c r="AD57" s="14"/>
      <c r="AE57" s="14"/>
      <c r="AF57" s="14"/>
      <c r="AG57" s="14"/>
      <c r="AH57" s="14"/>
      <c r="AI57" s="14"/>
      <c r="AJ57" s="14"/>
      <c r="AK57" s="14"/>
      <c r="AL57" s="14"/>
      <c r="AM57" s="14"/>
      <c r="AN57" s="78">
        <v>350000</v>
      </c>
      <c r="AO57" s="80"/>
      <c r="AP57" s="80"/>
    </row>
    <row r="58" spans="1:42" x14ac:dyDescent="0.25">
      <c r="A58" s="7">
        <v>55</v>
      </c>
      <c r="B58" s="7">
        <v>660000019</v>
      </c>
      <c r="C58" s="14" t="s">
        <v>31</v>
      </c>
      <c r="D58" s="8" t="s">
        <v>32</v>
      </c>
      <c r="E58" s="8" t="s">
        <v>106</v>
      </c>
      <c r="F58" s="7" t="s">
        <v>62</v>
      </c>
      <c r="G58" s="21" t="s">
        <v>67</v>
      </c>
      <c r="H58" s="9">
        <v>12</v>
      </c>
      <c r="I58" s="8" t="s">
        <v>36</v>
      </c>
      <c r="J58" s="14" t="s">
        <v>54</v>
      </c>
      <c r="K58" s="14" t="s">
        <v>55</v>
      </c>
      <c r="L58" s="14" t="s">
        <v>54</v>
      </c>
      <c r="M58" s="14" t="s">
        <v>58</v>
      </c>
      <c r="N58" s="14" t="s">
        <v>58</v>
      </c>
      <c r="O58" s="14" t="s">
        <v>58</v>
      </c>
      <c r="P58" s="14" t="s">
        <v>58</v>
      </c>
      <c r="Q58" s="14" t="s">
        <v>58</v>
      </c>
      <c r="R58" s="14" t="s">
        <v>58</v>
      </c>
      <c r="S58" s="14" t="s">
        <v>58</v>
      </c>
      <c r="T58" s="14" t="s">
        <v>58</v>
      </c>
      <c r="U58" s="14" t="s">
        <v>58</v>
      </c>
      <c r="V58" s="14" t="s">
        <v>107</v>
      </c>
      <c r="W58" s="13" t="b">
        <v>1</v>
      </c>
      <c r="X58" s="14" t="s">
        <v>37</v>
      </c>
      <c r="Y58" s="14" t="s">
        <v>60</v>
      </c>
      <c r="Z58" s="14" t="s">
        <v>67</v>
      </c>
      <c r="AA58" s="15"/>
      <c r="AB58" s="14"/>
      <c r="AC58" s="14"/>
      <c r="AD58" s="14"/>
      <c r="AE58" s="14"/>
      <c r="AF58" s="14"/>
      <c r="AG58" s="14"/>
      <c r="AH58" s="14"/>
      <c r="AI58" s="14"/>
      <c r="AJ58" s="14"/>
      <c r="AK58" s="14"/>
      <c r="AL58" s="14"/>
      <c r="AM58" s="14"/>
      <c r="AN58" s="77" t="s">
        <v>56</v>
      </c>
      <c r="AO58" s="80"/>
      <c r="AP58" s="80"/>
    </row>
    <row r="59" spans="1:42" x14ac:dyDescent="0.25">
      <c r="A59" s="7">
        <v>56</v>
      </c>
      <c r="B59" s="7">
        <v>660000019</v>
      </c>
      <c r="C59" s="14" t="s">
        <v>31</v>
      </c>
      <c r="D59" s="8" t="s">
        <v>32</v>
      </c>
      <c r="E59" s="8" t="s">
        <v>39</v>
      </c>
      <c r="F59" s="7" t="s">
        <v>62</v>
      </c>
      <c r="G59" s="21" t="s">
        <v>67</v>
      </c>
      <c r="H59" s="9">
        <v>12</v>
      </c>
      <c r="I59" s="8" t="s">
        <v>36</v>
      </c>
      <c r="J59" s="11">
        <v>1700000</v>
      </c>
      <c r="K59" s="26">
        <v>20400000</v>
      </c>
      <c r="L59" s="11">
        <v>1700000</v>
      </c>
      <c r="M59" s="11">
        <v>1700000</v>
      </c>
      <c r="N59" s="11">
        <v>1700000</v>
      </c>
      <c r="O59" s="11">
        <v>1700000</v>
      </c>
      <c r="P59" s="11">
        <v>1700000</v>
      </c>
      <c r="Q59" s="11">
        <v>1700000</v>
      </c>
      <c r="R59" s="11">
        <v>1700000</v>
      </c>
      <c r="S59" s="11">
        <v>1700000</v>
      </c>
      <c r="T59" s="11">
        <v>1700000</v>
      </c>
      <c r="U59" s="11">
        <v>20400000</v>
      </c>
      <c r="V59" s="14" t="s">
        <v>108</v>
      </c>
      <c r="W59" s="13" t="b">
        <v>1</v>
      </c>
      <c r="X59" s="14" t="s">
        <v>37</v>
      </c>
      <c r="Y59" s="14" t="s">
        <v>38</v>
      </c>
      <c r="Z59" s="14" t="s">
        <v>67</v>
      </c>
      <c r="AA59" s="15"/>
      <c r="AB59" s="14"/>
      <c r="AC59" s="14"/>
      <c r="AD59" s="14"/>
      <c r="AE59" s="14"/>
      <c r="AF59" s="14"/>
      <c r="AG59" s="14"/>
      <c r="AH59" s="14"/>
      <c r="AI59" s="14"/>
      <c r="AJ59" s="14"/>
      <c r="AK59" s="14"/>
      <c r="AL59" s="14"/>
      <c r="AM59" s="14"/>
      <c r="AN59" s="78">
        <v>20400000</v>
      </c>
      <c r="AO59" s="80"/>
      <c r="AP59" s="80"/>
    </row>
    <row r="60" spans="1:42" x14ac:dyDescent="0.25">
      <c r="A60" s="7">
        <v>57</v>
      </c>
      <c r="B60" s="7">
        <v>660000019</v>
      </c>
      <c r="C60" s="14" t="s">
        <v>31</v>
      </c>
      <c r="D60" s="8" t="s">
        <v>32</v>
      </c>
      <c r="E60" s="8" t="s">
        <v>109</v>
      </c>
      <c r="F60" s="7" t="s">
        <v>62</v>
      </c>
      <c r="G60" s="21" t="s">
        <v>68</v>
      </c>
      <c r="H60" s="9">
        <v>12</v>
      </c>
      <c r="I60" s="8" t="s">
        <v>36</v>
      </c>
      <c r="J60" s="11">
        <v>650000</v>
      </c>
      <c r="K60" s="101">
        <v>7800000</v>
      </c>
      <c r="L60" s="11">
        <v>650000</v>
      </c>
      <c r="M60" s="11">
        <v>650000</v>
      </c>
      <c r="N60" s="11">
        <v>650000</v>
      </c>
      <c r="O60" s="11">
        <v>650000</v>
      </c>
      <c r="P60" s="11">
        <v>650000</v>
      </c>
      <c r="Q60" s="11">
        <v>650000</v>
      </c>
      <c r="R60" s="11">
        <v>650000</v>
      </c>
      <c r="S60" s="11">
        <v>650000</v>
      </c>
      <c r="T60" s="11">
        <v>650000</v>
      </c>
      <c r="U60" s="11">
        <v>7800000</v>
      </c>
      <c r="V60" s="14"/>
      <c r="W60" s="13" t="b">
        <v>1</v>
      </c>
      <c r="X60" s="14" t="s">
        <v>37</v>
      </c>
      <c r="Y60" s="14" t="s">
        <v>60</v>
      </c>
      <c r="Z60" s="14" t="s">
        <v>68</v>
      </c>
      <c r="AA60" s="15"/>
      <c r="AB60" s="14"/>
      <c r="AC60" s="14"/>
      <c r="AD60" s="14"/>
      <c r="AE60" s="14"/>
      <c r="AF60" s="14"/>
      <c r="AG60" s="14"/>
      <c r="AH60" s="14"/>
      <c r="AI60" s="14"/>
      <c r="AJ60" s="14"/>
      <c r="AK60" s="14"/>
      <c r="AL60" s="14"/>
      <c r="AM60" s="14"/>
      <c r="AN60" s="78">
        <v>7800000</v>
      </c>
      <c r="AO60" s="82" t="s">
        <v>110</v>
      </c>
      <c r="AP60" s="82" t="s">
        <v>111</v>
      </c>
    </row>
    <row r="61" spans="1:42" x14ac:dyDescent="0.25">
      <c r="A61" s="7">
        <v>58</v>
      </c>
      <c r="B61" s="7">
        <v>660000019</v>
      </c>
      <c r="C61" s="14" t="s">
        <v>31</v>
      </c>
      <c r="D61" s="8" t="s">
        <v>32</v>
      </c>
      <c r="E61" s="8" t="s">
        <v>109</v>
      </c>
      <c r="F61" s="7" t="s">
        <v>62</v>
      </c>
      <c r="G61" s="21" t="s">
        <v>67</v>
      </c>
      <c r="H61" s="9">
        <v>12</v>
      </c>
      <c r="I61" s="8" t="s">
        <v>36</v>
      </c>
      <c r="J61" s="11">
        <v>3000000</v>
      </c>
      <c r="K61" s="101">
        <v>36000000</v>
      </c>
      <c r="L61" s="11">
        <v>3000000</v>
      </c>
      <c r="M61" s="11">
        <v>3000000</v>
      </c>
      <c r="N61" s="11">
        <v>3000000</v>
      </c>
      <c r="O61" s="11">
        <v>3000000</v>
      </c>
      <c r="P61" s="11">
        <v>3000000</v>
      </c>
      <c r="Q61" s="11">
        <v>3000000</v>
      </c>
      <c r="R61" s="11">
        <v>3000000</v>
      </c>
      <c r="S61" s="11">
        <v>3000000</v>
      </c>
      <c r="T61" s="11">
        <v>3000000</v>
      </c>
      <c r="U61" s="11">
        <v>36000000</v>
      </c>
      <c r="V61" s="14"/>
      <c r="W61" s="13" t="b">
        <v>1</v>
      </c>
      <c r="X61" s="14" t="s">
        <v>37</v>
      </c>
      <c r="Y61" s="14" t="s">
        <v>60</v>
      </c>
      <c r="Z61" s="14" t="s">
        <v>67</v>
      </c>
      <c r="AA61" s="15"/>
      <c r="AB61" s="14"/>
      <c r="AC61" s="14"/>
      <c r="AD61" s="14"/>
      <c r="AE61" s="14"/>
      <c r="AF61" s="14"/>
      <c r="AG61" s="14"/>
      <c r="AH61" s="14"/>
      <c r="AI61" s="14"/>
      <c r="AJ61" s="14"/>
      <c r="AK61" s="14"/>
      <c r="AL61" s="14"/>
      <c r="AM61" s="14"/>
      <c r="AN61" s="78">
        <v>36000000</v>
      </c>
      <c r="AO61" s="82" t="s">
        <v>112</v>
      </c>
      <c r="AP61" s="82" t="s">
        <v>111</v>
      </c>
    </row>
    <row r="62" spans="1:42" x14ac:dyDescent="0.25">
      <c r="A62" s="7">
        <v>59</v>
      </c>
      <c r="B62" s="7">
        <v>660000038</v>
      </c>
      <c r="C62" s="14" t="s">
        <v>84</v>
      </c>
      <c r="D62" s="8" t="s">
        <v>85</v>
      </c>
      <c r="E62" s="8" t="s">
        <v>86</v>
      </c>
      <c r="F62" s="7" t="s">
        <v>62</v>
      </c>
      <c r="G62" s="21" t="s">
        <v>67</v>
      </c>
      <c r="H62" s="9">
        <v>10</v>
      </c>
      <c r="I62" s="8" t="s">
        <v>36</v>
      </c>
      <c r="J62" s="11">
        <v>10000000</v>
      </c>
      <c r="K62" s="31">
        <v>100000000</v>
      </c>
      <c r="L62" s="11">
        <v>10000000</v>
      </c>
      <c r="M62" s="11">
        <v>10000000</v>
      </c>
      <c r="N62" s="11">
        <v>10000000</v>
      </c>
      <c r="O62" s="11">
        <v>10000000</v>
      </c>
      <c r="P62" s="11">
        <v>10000000</v>
      </c>
      <c r="Q62" s="11">
        <v>10000000</v>
      </c>
      <c r="R62" s="11">
        <v>10000000</v>
      </c>
      <c r="S62" s="11">
        <v>10000000</v>
      </c>
      <c r="T62" s="11">
        <v>10000000</v>
      </c>
      <c r="U62" s="11">
        <v>100000000</v>
      </c>
      <c r="V62" s="14"/>
      <c r="W62" s="13" t="b">
        <v>1</v>
      </c>
      <c r="X62" s="14" t="s">
        <v>37</v>
      </c>
      <c r="Y62" s="14" t="s">
        <v>38</v>
      </c>
      <c r="Z62" s="14" t="s">
        <v>67</v>
      </c>
      <c r="AA62" s="15"/>
      <c r="AB62" s="14"/>
      <c r="AC62" s="14"/>
      <c r="AD62" s="14"/>
      <c r="AE62" s="14"/>
      <c r="AF62" s="14"/>
      <c r="AG62" s="14"/>
      <c r="AH62" s="14"/>
      <c r="AI62" s="14"/>
      <c r="AJ62" s="14"/>
      <c r="AK62" s="14"/>
      <c r="AL62" s="14"/>
      <c r="AM62" s="14"/>
      <c r="AN62" s="78">
        <v>100000000</v>
      </c>
      <c r="AO62" s="80"/>
      <c r="AP62" s="80"/>
    </row>
    <row r="63" spans="1:42" x14ac:dyDescent="0.25">
      <c r="A63" s="7">
        <v>224</v>
      </c>
      <c r="B63" s="7"/>
      <c r="C63" s="14"/>
      <c r="D63" s="8"/>
      <c r="E63" s="8" t="s">
        <v>97</v>
      </c>
      <c r="F63" s="7" t="s">
        <v>80</v>
      </c>
      <c r="G63" s="21" t="s">
        <v>83</v>
      </c>
      <c r="H63" s="9">
        <v>1</v>
      </c>
      <c r="I63" s="8" t="s">
        <v>53</v>
      </c>
      <c r="J63" s="11">
        <v>66627198</v>
      </c>
      <c r="K63" s="14"/>
      <c r="L63" s="14"/>
      <c r="M63" s="14"/>
      <c r="N63" s="14"/>
      <c r="O63" s="14"/>
      <c r="P63" s="14"/>
      <c r="Q63" s="14"/>
      <c r="R63" s="14"/>
      <c r="S63" s="14"/>
      <c r="T63" s="14"/>
      <c r="U63" s="14" t="s">
        <v>58</v>
      </c>
      <c r="V63" s="14"/>
      <c r="W63" s="14"/>
      <c r="X63" s="14"/>
      <c r="Y63" s="14" t="s">
        <v>38</v>
      </c>
      <c r="Z63" s="14"/>
      <c r="AA63" s="15"/>
      <c r="AB63" s="14"/>
      <c r="AC63" s="14"/>
      <c r="AD63" s="14"/>
      <c r="AE63" s="14"/>
      <c r="AF63" s="14"/>
      <c r="AG63" s="14"/>
      <c r="AH63" s="14"/>
      <c r="AI63" s="14"/>
      <c r="AJ63" s="14"/>
      <c r="AK63" s="14"/>
      <c r="AL63" s="14"/>
      <c r="AM63" s="14"/>
      <c r="AN63" s="77" t="s">
        <v>56</v>
      </c>
      <c r="AO63" s="80"/>
      <c r="AP63" s="80"/>
    </row>
    <row r="64" spans="1:42" x14ac:dyDescent="0.25">
      <c r="A64" s="7">
        <v>241</v>
      </c>
      <c r="B64" s="7"/>
      <c r="C64" s="14"/>
      <c r="D64" s="8"/>
      <c r="E64" s="8" t="s">
        <v>97</v>
      </c>
      <c r="F64" s="7" t="s">
        <v>80</v>
      </c>
      <c r="G64" s="21" t="s">
        <v>87</v>
      </c>
      <c r="H64" s="9">
        <v>1</v>
      </c>
      <c r="I64" s="8" t="s">
        <v>53</v>
      </c>
      <c r="J64" s="11">
        <v>143349426</v>
      </c>
      <c r="K64" s="14"/>
      <c r="L64" s="14"/>
      <c r="M64" s="14"/>
      <c r="N64" s="14"/>
      <c r="O64" s="14"/>
      <c r="P64" s="14"/>
      <c r="Q64" s="14"/>
      <c r="R64" s="14"/>
      <c r="S64" s="14"/>
      <c r="T64" s="14"/>
      <c r="U64" s="14" t="s">
        <v>58</v>
      </c>
      <c r="V64" s="14"/>
      <c r="W64" s="14"/>
      <c r="X64" s="14"/>
      <c r="Y64" s="14" t="s">
        <v>38</v>
      </c>
      <c r="Z64" s="14"/>
      <c r="AA64" s="15"/>
      <c r="AB64" s="14"/>
      <c r="AC64" s="14"/>
      <c r="AD64" s="14"/>
      <c r="AE64" s="14"/>
      <c r="AF64" s="14"/>
      <c r="AG64" s="14"/>
      <c r="AH64" s="14"/>
      <c r="AI64" s="14"/>
      <c r="AJ64" s="14"/>
      <c r="AK64" s="14"/>
      <c r="AL64" s="14"/>
      <c r="AM64" s="14"/>
      <c r="AN64" s="77" t="s">
        <v>56</v>
      </c>
      <c r="AO64" s="80"/>
      <c r="AP64" s="80"/>
    </row>
    <row r="65" spans="1:42" x14ac:dyDescent="0.25">
      <c r="A65" s="7">
        <v>272</v>
      </c>
      <c r="B65" s="7"/>
      <c r="C65" s="14"/>
      <c r="D65" s="8"/>
      <c r="E65" s="8" t="s">
        <v>97</v>
      </c>
      <c r="F65" s="7" t="s">
        <v>80</v>
      </c>
      <c r="G65" s="21" t="s">
        <v>88</v>
      </c>
      <c r="H65" s="9">
        <v>1</v>
      </c>
      <c r="I65" s="8" t="s">
        <v>53</v>
      </c>
      <c r="J65" s="11">
        <v>92874276</v>
      </c>
      <c r="K65" s="14"/>
      <c r="L65" s="14"/>
      <c r="M65" s="14"/>
      <c r="N65" s="14"/>
      <c r="O65" s="14"/>
      <c r="P65" s="14"/>
      <c r="Q65" s="14"/>
      <c r="R65" s="14"/>
      <c r="S65" s="14"/>
      <c r="T65" s="14"/>
      <c r="U65" s="14" t="s">
        <v>58</v>
      </c>
      <c r="V65" s="14"/>
      <c r="W65" s="14"/>
      <c r="X65" s="14"/>
      <c r="Y65" s="14" t="s">
        <v>38</v>
      </c>
      <c r="Z65" s="14"/>
      <c r="AA65" s="15"/>
      <c r="AB65" s="14"/>
      <c r="AC65" s="14"/>
      <c r="AD65" s="14"/>
      <c r="AE65" s="14"/>
      <c r="AF65" s="14"/>
      <c r="AG65" s="14"/>
      <c r="AH65" s="14"/>
      <c r="AI65" s="14"/>
      <c r="AJ65" s="14"/>
      <c r="AK65" s="14"/>
      <c r="AL65" s="14"/>
      <c r="AM65" s="14"/>
      <c r="AN65" s="77" t="s">
        <v>56</v>
      </c>
      <c r="AO65" s="80"/>
      <c r="AP65" s="80"/>
    </row>
    <row r="66" spans="1:42" x14ac:dyDescent="0.25">
      <c r="A66" s="7">
        <v>63</v>
      </c>
      <c r="B66" s="7">
        <v>660000032</v>
      </c>
      <c r="C66" s="14" t="s">
        <v>40</v>
      </c>
      <c r="D66" s="8" t="s">
        <v>41</v>
      </c>
      <c r="E66" s="8" t="s">
        <v>78</v>
      </c>
      <c r="F66" s="7" t="s">
        <v>62</v>
      </c>
      <c r="G66" s="21" t="s">
        <v>68</v>
      </c>
      <c r="H66" s="9">
        <v>1</v>
      </c>
      <c r="I66" s="8" t="s">
        <v>53</v>
      </c>
      <c r="J66" s="11">
        <v>400000</v>
      </c>
      <c r="K66" s="26">
        <v>400000</v>
      </c>
      <c r="L66" s="14"/>
      <c r="M66" s="14"/>
      <c r="N66" s="14"/>
      <c r="O66" s="14"/>
      <c r="P66" s="14"/>
      <c r="Q66" s="14"/>
      <c r="R66" s="14"/>
      <c r="S66" s="14"/>
      <c r="T66" s="14"/>
      <c r="U66" s="11">
        <v>400000</v>
      </c>
      <c r="V66" s="14"/>
      <c r="W66" s="13" t="b">
        <v>1</v>
      </c>
      <c r="X66" s="14" t="s">
        <v>37</v>
      </c>
      <c r="Y66" s="14" t="s">
        <v>38</v>
      </c>
      <c r="Z66" s="14" t="s">
        <v>68</v>
      </c>
      <c r="AA66" s="15"/>
      <c r="AB66" s="14"/>
      <c r="AC66" s="14"/>
      <c r="AD66" s="14"/>
      <c r="AE66" s="14"/>
      <c r="AF66" s="14"/>
      <c r="AG66" s="14"/>
      <c r="AH66" s="14"/>
      <c r="AI66" s="14"/>
      <c r="AJ66" s="14"/>
      <c r="AK66" s="14"/>
      <c r="AL66" s="14"/>
      <c r="AM66" s="14"/>
      <c r="AN66" s="78">
        <v>400000</v>
      </c>
      <c r="AO66" s="80"/>
      <c r="AP66" s="80"/>
    </row>
    <row r="67" spans="1:42" x14ac:dyDescent="0.25">
      <c r="A67" s="7">
        <v>64</v>
      </c>
      <c r="B67" s="7">
        <v>660000038</v>
      </c>
      <c r="C67" s="14" t="s">
        <v>84</v>
      </c>
      <c r="D67" s="8" t="s">
        <v>85</v>
      </c>
      <c r="E67" s="8" t="s">
        <v>86</v>
      </c>
      <c r="F67" s="7" t="s">
        <v>62</v>
      </c>
      <c r="G67" s="21" t="s">
        <v>68</v>
      </c>
      <c r="H67" s="9">
        <v>10</v>
      </c>
      <c r="I67" s="8" t="s">
        <v>36</v>
      </c>
      <c r="J67" s="11">
        <v>13000000</v>
      </c>
      <c r="K67" s="101">
        <v>130000000</v>
      </c>
      <c r="L67" s="11">
        <v>13000000</v>
      </c>
      <c r="M67" s="11">
        <v>13000000</v>
      </c>
      <c r="N67" s="11">
        <v>13000000</v>
      </c>
      <c r="O67" s="11">
        <v>13000000</v>
      </c>
      <c r="P67" s="11">
        <v>13000000</v>
      </c>
      <c r="Q67" s="11">
        <v>13000000</v>
      </c>
      <c r="R67" s="11">
        <v>13000000</v>
      </c>
      <c r="S67" s="11">
        <v>13000000</v>
      </c>
      <c r="T67" s="11">
        <v>13000000</v>
      </c>
      <c r="U67" s="11">
        <v>130000000</v>
      </c>
      <c r="V67" s="14"/>
      <c r="W67" s="13" t="b">
        <v>1</v>
      </c>
      <c r="X67" s="14" t="s">
        <v>37</v>
      </c>
      <c r="Y67" s="14" t="s">
        <v>38</v>
      </c>
      <c r="Z67" s="14" t="s">
        <v>68</v>
      </c>
      <c r="AA67" s="15"/>
      <c r="AB67" s="14"/>
      <c r="AC67" s="14"/>
      <c r="AD67" s="14"/>
      <c r="AE67" s="14"/>
      <c r="AF67" s="14"/>
      <c r="AG67" s="14"/>
      <c r="AH67" s="14"/>
      <c r="AI67" s="14"/>
      <c r="AJ67" s="14"/>
      <c r="AK67" s="14"/>
      <c r="AL67" s="14"/>
      <c r="AM67" s="14"/>
      <c r="AN67" s="78">
        <v>130000000</v>
      </c>
      <c r="AO67" s="82" t="s">
        <v>113</v>
      </c>
      <c r="AP67" s="82" t="s">
        <v>114</v>
      </c>
    </row>
    <row r="68" spans="1:42" x14ac:dyDescent="0.25">
      <c r="A68" s="7">
        <v>65</v>
      </c>
      <c r="B68" s="7">
        <v>660000019</v>
      </c>
      <c r="C68" s="14" t="s">
        <v>31</v>
      </c>
      <c r="D68" s="8" t="s">
        <v>32</v>
      </c>
      <c r="E68" s="8" t="s">
        <v>106</v>
      </c>
      <c r="F68" s="7" t="s">
        <v>62</v>
      </c>
      <c r="G68" s="21" t="s">
        <v>68</v>
      </c>
      <c r="H68" s="9">
        <v>12</v>
      </c>
      <c r="I68" s="8" t="s">
        <v>36</v>
      </c>
      <c r="J68" s="14" t="s">
        <v>54</v>
      </c>
      <c r="K68" s="27" t="s">
        <v>55</v>
      </c>
      <c r="L68" s="14" t="s">
        <v>54</v>
      </c>
      <c r="M68" s="14" t="s">
        <v>58</v>
      </c>
      <c r="N68" s="14" t="s">
        <v>58</v>
      </c>
      <c r="O68" s="14" t="s">
        <v>58</v>
      </c>
      <c r="P68" s="14" t="s">
        <v>58</v>
      </c>
      <c r="Q68" s="14" t="s">
        <v>58</v>
      </c>
      <c r="R68" s="14" t="s">
        <v>58</v>
      </c>
      <c r="S68" s="14" t="s">
        <v>58</v>
      </c>
      <c r="T68" s="14" t="s">
        <v>58</v>
      </c>
      <c r="U68" s="14" t="s">
        <v>58</v>
      </c>
      <c r="V68" s="14" t="s">
        <v>107</v>
      </c>
      <c r="W68" s="13" t="b">
        <v>1</v>
      </c>
      <c r="X68" s="14" t="s">
        <v>37</v>
      </c>
      <c r="Y68" s="14" t="s">
        <v>60</v>
      </c>
      <c r="Z68" s="14" t="s">
        <v>68</v>
      </c>
      <c r="AA68" s="15"/>
      <c r="AB68" s="14"/>
      <c r="AC68" s="14"/>
      <c r="AD68" s="14"/>
      <c r="AE68" s="14"/>
      <c r="AF68" s="14"/>
      <c r="AG68" s="14"/>
      <c r="AH68" s="14"/>
      <c r="AI68" s="14"/>
      <c r="AJ68" s="14"/>
      <c r="AK68" s="14"/>
      <c r="AL68" s="14"/>
      <c r="AM68" s="14"/>
      <c r="AN68" s="77" t="s">
        <v>56</v>
      </c>
      <c r="AO68" s="80"/>
      <c r="AP68" s="80"/>
    </row>
    <row r="69" spans="1:42" x14ac:dyDescent="0.25">
      <c r="A69" s="7">
        <v>66</v>
      </c>
      <c r="B69" s="7">
        <v>660000019</v>
      </c>
      <c r="C69" s="14" t="s">
        <v>31</v>
      </c>
      <c r="D69" s="8" t="s">
        <v>32</v>
      </c>
      <c r="E69" s="8" t="s">
        <v>39</v>
      </c>
      <c r="F69" s="7" t="s">
        <v>62</v>
      </c>
      <c r="G69" s="21" t="s">
        <v>68</v>
      </c>
      <c r="H69" s="9">
        <v>12</v>
      </c>
      <c r="I69" s="8" t="s">
        <v>36</v>
      </c>
      <c r="J69" s="11">
        <v>4604167</v>
      </c>
      <c r="K69" s="11">
        <v>55250000</v>
      </c>
      <c r="L69" s="11">
        <v>4604167</v>
      </c>
      <c r="M69" s="11">
        <v>4604167</v>
      </c>
      <c r="N69" s="11">
        <v>4604167</v>
      </c>
      <c r="O69" s="11">
        <v>4604167</v>
      </c>
      <c r="P69" s="11">
        <v>4604167</v>
      </c>
      <c r="Q69" s="11">
        <v>4604167</v>
      </c>
      <c r="R69" s="11">
        <v>4604167</v>
      </c>
      <c r="S69" s="11">
        <v>4604167</v>
      </c>
      <c r="T69" s="11">
        <v>4604167</v>
      </c>
      <c r="U69" s="11">
        <v>55250000</v>
      </c>
      <c r="V69" s="14" t="s">
        <v>108</v>
      </c>
      <c r="W69" s="13" t="b">
        <v>1</v>
      </c>
      <c r="X69" s="14" t="s">
        <v>37</v>
      </c>
      <c r="Y69" s="14" t="s">
        <v>38</v>
      </c>
      <c r="Z69" s="14" t="s">
        <v>68</v>
      </c>
      <c r="AA69" s="15"/>
      <c r="AB69" s="14"/>
      <c r="AC69" s="14"/>
      <c r="AD69" s="14"/>
      <c r="AE69" s="14"/>
      <c r="AF69" s="14"/>
      <c r="AG69" s="14"/>
      <c r="AH69" s="14"/>
      <c r="AI69" s="14"/>
      <c r="AJ69" s="14"/>
      <c r="AK69" s="14"/>
      <c r="AL69" s="14"/>
      <c r="AM69" s="14"/>
      <c r="AN69" s="78">
        <v>55250000</v>
      </c>
      <c r="AO69" s="82" t="s">
        <v>115</v>
      </c>
      <c r="AP69" s="82" t="s">
        <v>116</v>
      </c>
    </row>
    <row r="70" spans="1:42" x14ac:dyDescent="0.25">
      <c r="A70" s="7">
        <v>166</v>
      </c>
      <c r="B70" s="7"/>
      <c r="C70" s="14"/>
      <c r="D70" s="8"/>
      <c r="E70" s="8" t="s">
        <v>117</v>
      </c>
      <c r="F70" s="7" t="s">
        <v>51</v>
      </c>
      <c r="G70" s="21" t="s">
        <v>52</v>
      </c>
      <c r="H70" s="9">
        <v>1</v>
      </c>
      <c r="I70" s="8" t="s">
        <v>53</v>
      </c>
      <c r="J70" s="11">
        <v>262840931</v>
      </c>
      <c r="K70" s="86"/>
      <c r="L70" s="14"/>
      <c r="M70" s="14"/>
      <c r="N70" s="14"/>
      <c r="O70" s="14"/>
      <c r="P70" s="14"/>
      <c r="Q70" s="14"/>
      <c r="R70" s="14"/>
      <c r="S70" s="14"/>
      <c r="T70" s="14"/>
      <c r="U70" s="14" t="s">
        <v>58</v>
      </c>
      <c r="V70" s="14"/>
      <c r="W70" s="14"/>
      <c r="X70" s="14" t="s">
        <v>37</v>
      </c>
      <c r="Y70" s="14" t="s">
        <v>38</v>
      </c>
      <c r="Z70" s="14"/>
      <c r="AA70" s="15"/>
      <c r="AB70" s="14"/>
      <c r="AC70" s="14"/>
      <c r="AD70" s="14"/>
      <c r="AE70" s="14"/>
      <c r="AF70" s="14"/>
      <c r="AG70" s="14"/>
      <c r="AH70" s="14"/>
      <c r="AI70" s="14"/>
      <c r="AJ70" s="14"/>
      <c r="AK70" s="14"/>
      <c r="AL70" s="14"/>
      <c r="AM70" s="14"/>
      <c r="AN70" s="77" t="s">
        <v>56</v>
      </c>
      <c r="AO70" s="80"/>
      <c r="AP70" s="80"/>
    </row>
    <row r="71" spans="1:42" x14ac:dyDescent="0.25">
      <c r="A71" s="7">
        <v>214</v>
      </c>
      <c r="B71" s="7"/>
      <c r="C71" s="14"/>
      <c r="D71" s="8"/>
      <c r="E71" s="8" t="s">
        <v>117</v>
      </c>
      <c r="F71" s="7" t="s">
        <v>80</v>
      </c>
      <c r="G71" s="21" t="s">
        <v>118</v>
      </c>
      <c r="H71" s="9">
        <v>1</v>
      </c>
      <c r="I71" s="8" t="s">
        <v>53</v>
      </c>
      <c r="J71" s="14" t="s">
        <v>54</v>
      </c>
      <c r="K71" s="86"/>
      <c r="L71" s="14" t="s">
        <v>58</v>
      </c>
      <c r="M71" s="14"/>
      <c r="N71" s="14"/>
      <c r="O71" s="14"/>
      <c r="P71" s="14"/>
      <c r="Q71" s="14"/>
      <c r="R71" s="14"/>
      <c r="S71" s="14"/>
      <c r="T71" s="14"/>
      <c r="U71" s="14" t="s">
        <v>58</v>
      </c>
      <c r="V71" s="14" t="s">
        <v>37</v>
      </c>
      <c r="W71" s="14"/>
      <c r="X71" s="14"/>
      <c r="Y71" s="14"/>
      <c r="Z71" s="14"/>
      <c r="AA71" s="15"/>
      <c r="AB71" s="14"/>
      <c r="AC71" s="14"/>
      <c r="AD71" s="14"/>
      <c r="AE71" s="14"/>
      <c r="AF71" s="14"/>
      <c r="AG71" s="14"/>
      <c r="AH71" s="14"/>
      <c r="AI71" s="14"/>
      <c r="AJ71" s="14"/>
      <c r="AK71" s="14"/>
      <c r="AL71" s="14"/>
      <c r="AM71" s="14"/>
      <c r="AN71" s="77" t="s">
        <v>56</v>
      </c>
      <c r="AO71" s="80"/>
      <c r="AP71" s="80"/>
    </row>
    <row r="72" spans="1:42" x14ac:dyDescent="0.25">
      <c r="A72" s="7">
        <v>262</v>
      </c>
      <c r="B72" s="7"/>
      <c r="C72" s="14"/>
      <c r="D72" s="8"/>
      <c r="E72" s="8" t="s">
        <v>117</v>
      </c>
      <c r="F72" s="7" t="s">
        <v>80</v>
      </c>
      <c r="G72" s="21" t="s">
        <v>87</v>
      </c>
      <c r="H72" s="9">
        <v>1</v>
      </c>
      <c r="I72" s="8" t="s">
        <v>53</v>
      </c>
      <c r="J72" s="11">
        <v>66324347</v>
      </c>
      <c r="K72" s="86"/>
      <c r="L72" s="14"/>
      <c r="M72" s="14"/>
      <c r="N72" s="14"/>
      <c r="O72" s="14"/>
      <c r="P72" s="14"/>
      <c r="Q72" s="14"/>
      <c r="R72" s="14"/>
      <c r="S72" s="14"/>
      <c r="T72" s="14"/>
      <c r="U72" s="14" t="s">
        <v>58</v>
      </c>
      <c r="V72" s="14"/>
      <c r="W72" s="14"/>
      <c r="X72" s="14"/>
      <c r="Y72" s="14" t="s">
        <v>119</v>
      </c>
      <c r="Z72" s="14"/>
      <c r="AA72" s="15"/>
      <c r="AB72" s="14"/>
      <c r="AC72" s="14"/>
      <c r="AD72" s="14"/>
      <c r="AE72" s="14"/>
      <c r="AF72" s="14"/>
      <c r="AG72" s="14"/>
      <c r="AH72" s="14"/>
      <c r="AI72" s="14"/>
      <c r="AJ72" s="14"/>
      <c r="AK72" s="14"/>
      <c r="AL72" s="14"/>
      <c r="AM72" s="14"/>
      <c r="AN72" s="77" t="s">
        <v>56</v>
      </c>
      <c r="AO72" s="80"/>
      <c r="AP72" s="80"/>
    </row>
    <row r="73" spans="1:42" x14ac:dyDescent="0.25">
      <c r="A73" s="7">
        <v>291</v>
      </c>
      <c r="B73" s="7"/>
      <c r="C73" s="14"/>
      <c r="D73" s="8"/>
      <c r="E73" s="8" t="s">
        <v>117</v>
      </c>
      <c r="F73" s="7" t="s">
        <v>80</v>
      </c>
      <c r="G73" s="21" t="s">
        <v>88</v>
      </c>
      <c r="H73" s="9">
        <v>1</v>
      </c>
      <c r="I73" s="8" t="s">
        <v>53</v>
      </c>
      <c r="J73" s="11">
        <v>100714749</v>
      </c>
      <c r="K73" s="86"/>
      <c r="L73" s="14"/>
      <c r="M73" s="14"/>
      <c r="N73" s="14"/>
      <c r="O73" s="14"/>
      <c r="P73" s="14"/>
      <c r="Q73" s="14"/>
      <c r="R73" s="14"/>
      <c r="S73" s="14"/>
      <c r="T73" s="14"/>
      <c r="U73" s="14" t="s">
        <v>58</v>
      </c>
      <c r="V73" s="14"/>
      <c r="W73" s="14"/>
      <c r="X73" s="14"/>
      <c r="Y73" s="14" t="s">
        <v>119</v>
      </c>
      <c r="Z73" s="14"/>
      <c r="AA73" s="15"/>
      <c r="AB73" s="14"/>
      <c r="AC73" s="14"/>
      <c r="AD73" s="14"/>
      <c r="AE73" s="14"/>
      <c r="AF73" s="14"/>
      <c r="AG73" s="14"/>
      <c r="AH73" s="14"/>
      <c r="AI73" s="14"/>
      <c r="AJ73" s="14"/>
      <c r="AK73" s="14"/>
      <c r="AL73" s="14"/>
      <c r="AM73" s="14"/>
      <c r="AN73" s="77" t="s">
        <v>56</v>
      </c>
      <c r="AO73" s="80"/>
      <c r="AP73" s="80"/>
    </row>
    <row r="74" spans="1:42" x14ac:dyDescent="0.25">
      <c r="A74" s="7">
        <v>10</v>
      </c>
      <c r="B74" s="7">
        <v>660000032</v>
      </c>
      <c r="C74" s="14" t="s">
        <v>40</v>
      </c>
      <c r="D74" s="8" t="s">
        <v>41</v>
      </c>
      <c r="E74" s="8" t="s">
        <v>120</v>
      </c>
      <c r="F74" s="7" t="s">
        <v>34</v>
      </c>
      <c r="G74" s="22" t="s">
        <v>35</v>
      </c>
      <c r="H74" s="9">
        <v>1</v>
      </c>
      <c r="I74" s="8" t="s">
        <v>53</v>
      </c>
      <c r="J74" s="11">
        <v>24618000</v>
      </c>
      <c r="K74" s="11"/>
      <c r="L74" s="11">
        <v>24618000</v>
      </c>
      <c r="M74" s="14"/>
      <c r="N74" s="14"/>
      <c r="O74" s="14"/>
      <c r="P74" s="14"/>
      <c r="Q74" s="14"/>
      <c r="R74" s="14"/>
      <c r="S74" s="14"/>
      <c r="T74" s="14"/>
      <c r="U74" s="11">
        <v>24618000</v>
      </c>
      <c r="V74" s="14"/>
      <c r="W74" s="13" t="b">
        <v>1</v>
      </c>
      <c r="X74" s="14" t="s">
        <v>37</v>
      </c>
      <c r="Y74" s="14" t="s">
        <v>60</v>
      </c>
      <c r="Z74" s="15" t="s">
        <v>35</v>
      </c>
      <c r="AA74" s="15" t="s">
        <v>99</v>
      </c>
      <c r="AB74" s="14"/>
      <c r="AC74" s="14"/>
      <c r="AD74" s="14"/>
      <c r="AE74" s="14"/>
      <c r="AF74" s="14"/>
      <c r="AG74" s="14"/>
      <c r="AH74" s="14"/>
      <c r="AI74" s="14"/>
      <c r="AJ74" s="14"/>
      <c r="AK74" s="14"/>
      <c r="AL74" s="14"/>
      <c r="AM74" s="14"/>
      <c r="AN74" s="78">
        <v>24618000</v>
      </c>
      <c r="AO74" s="82" t="s">
        <v>121</v>
      </c>
      <c r="AP74" s="82" t="s">
        <v>122</v>
      </c>
    </row>
    <row r="75" spans="1:42" x14ac:dyDescent="0.25">
      <c r="A75" s="7">
        <v>46</v>
      </c>
      <c r="B75" s="7">
        <v>660000032</v>
      </c>
      <c r="C75" s="14" t="s">
        <v>40</v>
      </c>
      <c r="D75" s="8" t="s">
        <v>41</v>
      </c>
      <c r="E75" s="8" t="s">
        <v>120</v>
      </c>
      <c r="F75" s="7" t="s">
        <v>62</v>
      </c>
      <c r="G75" s="21" t="s">
        <v>63</v>
      </c>
      <c r="H75" s="9">
        <v>1</v>
      </c>
      <c r="I75" s="8" t="s">
        <v>53</v>
      </c>
      <c r="J75" s="11">
        <v>146413278</v>
      </c>
      <c r="K75" s="86"/>
      <c r="L75" s="11">
        <v>12201107</v>
      </c>
      <c r="M75" s="11">
        <v>12201107</v>
      </c>
      <c r="N75" s="11">
        <v>12201107</v>
      </c>
      <c r="O75" s="11">
        <v>12201107</v>
      </c>
      <c r="P75" s="11">
        <v>12201107</v>
      </c>
      <c r="Q75" s="11">
        <v>12201107</v>
      </c>
      <c r="R75" s="11">
        <v>12201107</v>
      </c>
      <c r="S75" s="11">
        <v>12201107</v>
      </c>
      <c r="T75" s="11">
        <v>12201107</v>
      </c>
      <c r="U75" s="11">
        <v>146413278</v>
      </c>
      <c r="V75" s="14" t="s">
        <v>120</v>
      </c>
      <c r="W75" s="13" t="b">
        <v>1</v>
      </c>
      <c r="X75" s="14" t="s">
        <v>64</v>
      </c>
      <c r="Y75" s="14"/>
      <c r="Z75" s="14" t="s">
        <v>64</v>
      </c>
      <c r="AA75" s="15"/>
      <c r="AB75" s="14"/>
      <c r="AC75" s="14"/>
      <c r="AD75" s="14"/>
      <c r="AE75" s="14"/>
      <c r="AF75" s="14"/>
      <c r="AG75" s="14"/>
      <c r="AH75" s="14"/>
      <c r="AI75" s="14"/>
      <c r="AJ75" s="14"/>
      <c r="AK75" s="14"/>
      <c r="AL75" s="14"/>
      <c r="AM75" s="14"/>
      <c r="AN75" s="78">
        <v>146413278</v>
      </c>
      <c r="AO75" s="100"/>
      <c r="AP75" s="100"/>
    </row>
    <row r="76" spans="1:42" x14ac:dyDescent="0.25">
      <c r="A76" s="7">
        <v>84</v>
      </c>
      <c r="B76" s="7">
        <v>660000032</v>
      </c>
      <c r="C76" s="14" t="s">
        <v>40</v>
      </c>
      <c r="D76" s="8" t="s">
        <v>41</v>
      </c>
      <c r="E76" s="8" t="s">
        <v>120</v>
      </c>
      <c r="F76" s="7" t="s">
        <v>62</v>
      </c>
      <c r="G76" s="21" t="s">
        <v>67</v>
      </c>
      <c r="H76" s="9">
        <v>1</v>
      </c>
      <c r="I76" s="8" t="s">
        <v>53</v>
      </c>
      <c r="J76" s="11">
        <v>41543370</v>
      </c>
      <c r="K76" s="11"/>
      <c r="L76" s="14"/>
      <c r="M76" s="14"/>
      <c r="N76" s="14"/>
      <c r="O76" s="11">
        <v>41543370</v>
      </c>
      <c r="P76" s="14"/>
      <c r="Q76" s="14"/>
      <c r="R76" s="14"/>
      <c r="S76" s="14"/>
      <c r="T76" s="14"/>
      <c r="U76" s="11">
        <v>41543370</v>
      </c>
      <c r="V76" s="14"/>
      <c r="W76" s="13" t="b">
        <v>1</v>
      </c>
      <c r="X76" s="14" t="s">
        <v>37</v>
      </c>
      <c r="Y76" s="14" t="s">
        <v>60</v>
      </c>
      <c r="Z76" s="14" t="s">
        <v>67</v>
      </c>
      <c r="AA76" s="15"/>
      <c r="AB76" s="14"/>
      <c r="AC76" s="14"/>
      <c r="AD76" s="14"/>
      <c r="AE76" s="14"/>
      <c r="AF76" s="14"/>
      <c r="AG76" s="14"/>
      <c r="AH76" s="14"/>
      <c r="AI76" s="14"/>
      <c r="AJ76" s="14"/>
      <c r="AK76" s="14"/>
      <c r="AL76" s="14"/>
      <c r="AM76" s="14"/>
      <c r="AN76" s="78">
        <v>41543370</v>
      </c>
      <c r="AO76" s="82" t="s">
        <v>123</v>
      </c>
      <c r="AP76" s="82" t="s">
        <v>124</v>
      </c>
    </row>
    <row r="77" spans="1:42" x14ac:dyDescent="0.25">
      <c r="A77" s="7"/>
      <c r="B77" s="7">
        <v>660000019</v>
      </c>
      <c r="C77" s="14" t="s">
        <v>31</v>
      </c>
      <c r="D77" s="8" t="s">
        <v>32</v>
      </c>
      <c r="E77" s="8" t="s">
        <v>39</v>
      </c>
      <c r="F77" s="7" t="s">
        <v>62</v>
      </c>
      <c r="G77" s="21" t="s">
        <v>68</v>
      </c>
      <c r="H77" s="9">
        <v>12</v>
      </c>
      <c r="I77" s="8" t="s">
        <v>36</v>
      </c>
      <c r="J77" s="11"/>
      <c r="K77" s="11"/>
      <c r="L77" s="14"/>
      <c r="M77" s="14"/>
      <c r="N77" s="14"/>
      <c r="O77" s="11"/>
      <c r="P77" s="14"/>
      <c r="Q77" s="14"/>
      <c r="R77" s="14"/>
      <c r="S77" s="14"/>
      <c r="T77" s="14"/>
      <c r="U77" s="11"/>
      <c r="V77" s="14"/>
      <c r="W77" s="13"/>
      <c r="X77" s="14"/>
      <c r="Y77" s="14"/>
      <c r="Z77" s="14"/>
      <c r="AA77" s="15"/>
      <c r="AB77" s="14"/>
      <c r="AC77" s="14"/>
      <c r="AD77" s="14"/>
      <c r="AE77" s="14"/>
      <c r="AF77" s="14"/>
      <c r="AG77" s="14"/>
      <c r="AH77" s="14"/>
      <c r="AI77" s="14"/>
      <c r="AJ77" s="14"/>
      <c r="AK77" s="14"/>
      <c r="AL77" s="14"/>
      <c r="AM77" s="14"/>
      <c r="AN77" s="78"/>
      <c r="AO77" s="82" t="s">
        <v>125</v>
      </c>
      <c r="AP77" s="82" t="s">
        <v>126</v>
      </c>
    </row>
    <row r="78" spans="1:42" x14ac:dyDescent="0.25">
      <c r="A78" s="7">
        <v>85</v>
      </c>
      <c r="B78" s="7">
        <v>660000032</v>
      </c>
      <c r="C78" s="14" t="s">
        <v>40</v>
      </c>
      <c r="D78" s="8" t="s">
        <v>41</v>
      </c>
      <c r="E78" s="8" t="s">
        <v>120</v>
      </c>
      <c r="F78" s="7" t="s">
        <v>62</v>
      </c>
      <c r="G78" s="21" t="s">
        <v>68</v>
      </c>
      <c r="H78" s="9">
        <v>1</v>
      </c>
      <c r="I78" s="8" t="s">
        <v>53</v>
      </c>
      <c r="J78" s="11">
        <v>79101594</v>
      </c>
      <c r="K78" s="101">
        <v>79101594</v>
      </c>
      <c r="L78" s="11">
        <v>79101594</v>
      </c>
      <c r="M78" s="14"/>
      <c r="N78" s="14"/>
      <c r="O78" s="14"/>
      <c r="P78" s="14"/>
      <c r="Q78" s="14"/>
      <c r="R78" s="14"/>
      <c r="S78" s="14"/>
      <c r="T78" s="14"/>
      <c r="U78" s="11">
        <v>79101594</v>
      </c>
      <c r="V78" s="14"/>
      <c r="W78" s="13" t="b">
        <v>1</v>
      </c>
      <c r="X78" s="14" t="s">
        <v>37</v>
      </c>
      <c r="Y78" s="14" t="s">
        <v>60</v>
      </c>
      <c r="Z78" s="14" t="s">
        <v>68</v>
      </c>
      <c r="AA78" s="15"/>
      <c r="AB78" s="14"/>
      <c r="AC78" s="14"/>
      <c r="AD78" s="14"/>
      <c r="AE78" s="14"/>
      <c r="AF78" s="14"/>
      <c r="AG78" s="14"/>
      <c r="AH78" s="14"/>
      <c r="AI78" s="14"/>
      <c r="AJ78" s="14"/>
      <c r="AK78" s="14"/>
      <c r="AL78" s="14"/>
      <c r="AM78" s="14"/>
      <c r="AN78" s="78">
        <v>79101594</v>
      </c>
      <c r="AO78" s="82" t="s">
        <v>127</v>
      </c>
      <c r="AP78" s="82" t="s">
        <v>128</v>
      </c>
    </row>
    <row r="79" spans="1:42" x14ac:dyDescent="0.25">
      <c r="A79" s="7">
        <v>75</v>
      </c>
      <c r="B79" s="7">
        <v>660000019</v>
      </c>
      <c r="C79" s="14" t="s">
        <v>31</v>
      </c>
      <c r="D79" s="8" t="s">
        <v>32</v>
      </c>
      <c r="E79" s="8" t="s">
        <v>72</v>
      </c>
      <c r="F79" s="7" t="s">
        <v>62</v>
      </c>
      <c r="G79" s="21" t="s">
        <v>67</v>
      </c>
      <c r="H79" s="9">
        <v>1</v>
      </c>
      <c r="I79" s="8" t="s">
        <v>53</v>
      </c>
      <c r="J79" s="14" t="s">
        <v>54</v>
      </c>
      <c r="K79" s="30" t="s">
        <v>55</v>
      </c>
      <c r="L79" s="14"/>
      <c r="M79" s="14"/>
      <c r="N79" s="14"/>
      <c r="O79" s="14"/>
      <c r="P79" s="14"/>
      <c r="Q79" s="14"/>
      <c r="R79" s="14"/>
      <c r="S79" s="14"/>
      <c r="T79" s="14"/>
      <c r="U79" s="14" t="s">
        <v>54</v>
      </c>
      <c r="V79" s="14" t="s">
        <v>73</v>
      </c>
      <c r="W79" s="13" t="b">
        <v>1</v>
      </c>
      <c r="X79" s="14" t="s">
        <v>37</v>
      </c>
      <c r="Y79" s="14" t="s">
        <v>60</v>
      </c>
      <c r="Z79" s="14" t="s">
        <v>67</v>
      </c>
      <c r="AA79" s="15"/>
      <c r="AB79" s="14"/>
      <c r="AC79" s="14"/>
      <c r="AD79" s="14"/>
      <c r="AE79" s="14"/>
      <c r="AF79" s="14"/>
      <c r="AG79" s="14"/>
      <c r="AH79" s="14"/>
      <c r="AI79" s="14"/>
      <c r="AJ79" s="14"/>
      <c r="AK79" s="14"/>
      <c r="AL79" s="14"/>
      <c r="AM79" s="14"/>
      <c r="AN79" s="77" t="s">
        <v>56</v>
      </c>
      <c r="AO79" s="80"/>
      <c r="AP79" s="80"/>
    </row>
    <row r="80" spans="1:42" x14ac:dyDescent="0.25">
      <c r="A80" s="7">
        <v>76</v>
      </c>
      <c r="B80" s="7">
        <v>660000019</v>
      </c>
      <c r="C80" s="14" t="s">
        <v>31</v>
      </c>
      <c r="D80" s="8" t="s">
        <v>32</v>
      </c>
      <c r="E80" s="8" t="s">
        <v>72</v>
      </c>
      <c r="F80" s="7" t="s">
        <v>62</v>
      </c>
      <c r="G80" s="21" t="s">
        <v>68</v>
      </c>
      <c r="H80" s="9">
        <v>1</v>
      </c>
      <c r="I80" s="8" t="s">
        <v>53</v>
      </c>
      <c r="J80" s="14" t="s">
        <v>54</v>
      </c>
      <c r="K80" s="14" t="s">
        <v>55</v>
      </c>
      <c r="L80" s="14"/>
      <c r="M80" s="14"/>
      <c r="N80" s="14"/>
      <c r="O80" s="14"/>
      <c r="P80" s="14"/>
      <c r="Q80" s="14"/>
      <c r="R80" s="14"/>
      <c r="S80" s="14"/>
      <c r="T80" s="14"/>
      <c r="U80" s="14" t="s">
        <v>54</v>
      </c>
      <c r="V80" s="14" t="s">
        <v>73</v>
      </c>
      <c r="W80" s="13" t="b">
        <v>1</v>
      </c>
      <c r="X80" s="14" t="s">
        <v>37</v>
      </c>
      <c r="Y80" s="14" t="s">
        <v>60</v>
      </c>
      <c r="Z80" s="14" t="s">
        <v>68</v>
      </c>
      <c r="AA80" s="15"/>
      <c r="AB80" s="14"/>
      <c r="AC80" s="14"/>
      <c r="AD80" s="14"/>
      <c r="AE80" s="14"/>
      <c r="AF80" s="14"/>
      <c r="AG80" s="14"/>
      <c r="AH80" s="14"/>
      <c r="AI80" s="14"/>
      <c r="AJ80" s="14"/>
      <c r="AK80" s="14"/>
      <c r="AL80" s="14"/>
      <c r="AM80" s="14"/>
      <c r="AN80" s="77" t="s">
        <v>56</v>
      </c>
      <c r="AO80" s="80"/>
      <c r="AP80" s="80"/>
    </row>
    <row r="81" spans="1:42" x14ac:dyDescent="0.25">
      <c r="A81" s="7">
        <v>77</v>
      </c>
      <c r="B81" s="7">
        <v>660000032</v>
      </c>
      <c r="C81" s="14" t="s">
        <v>40</v>
      </c>
      <c r="D81" s="8" t="s">
        <v>41</v>
      </c>
      <c r="E81" s="8" t="s">
        <v>129</v>
      </c>
      <c r="F81" s="7" t="s">
        <v>62</v>
      </c>
      <c r="G81" s="21" t="s">
        <v>68</v>
      </c>
      <c r="H81" s="9">
        <v>12</v>
      </c>
      <c r="I81" s="8" t="s">
        <v>36</v>
      </c>
      <c r="J81" s="11">
        <v>8000000</v>
      </c>
      <c r="K81" s="11">
        <v>96000000</v>
      </c>
      <c r="L81" s="11">
        <v>8000000</v>
      </c>
      <c r="M81" s="11">
        <v>8000000</v>
      </c>
      <c r="N81" s="11">
        <v>8000000</v>
      </c>
      <c r="O81" s="11">
        <v>8000000</v>
      </c>
      <c r="P81" s="11">
        <v>8000000</v>
      </c>
      <c r="Q81" s="11">
        <v>8000000</v>
      </c>
      <c r="R81" s="11">
        <v>8000000</v>
      </c>
      <c r="S81" s="11">
        <v>8000000</v>
      </c>
      <c r="T81" s="11">
        <v>8000000</v>
      </c>
      <c r="U81" s="11">
        <v>96000000</v>
      </c>
      <c r="V81" s="14"/>
      <c r="W81" s="13" t="b">
        <v>1</v>
      </c>
      <c r="X81" s="14" t="s">
        <v>37</v>
      </c>
      <c r="Y81" s="14" t="s">
        <v>38</v>
      </c>
      <c r="Z81" s="14" t="s">
        <v>68</v>
      </c>
      <c r="AA81" s="15"/>
      <c r="AB81" s="14"/>
      <c r="AC81" s="14"/>
      <c r="AD81" s="14"/>
      <c r="AE81" s="14"/>
      <c r="AF81" s="14"/>
      <c r="AG81" s="14"/>
      <c r="AH81" s="14"/>
      <c r="AI81" s="14"/>
      <c r="AJ81" s="14"/>
      <c r="AK81" s="14"/>
      <c r="AL81" s="14"/>
      <c r="AM81" s="14"/>
      <c r="AN81" s="78">
        <v>96000000</v>
      </c>
      <c r="AO81" s="80"/>
      <c r="AP81" s="80"/>
    </row>
    <row r="82" spans="1:42" x14ac:dyDescent="0.25">
      <c r="A82" s="7">
        <v>78</v>
      </c>
      <c r="B82" s="7">
        <v>660000032</v>
      </c>
      <c r="C82" s="14" t="s">
        <v>40</v>
      </c>
      <c r="D82" s="8" t="s">
        <v>41</v>
      </c>
      <c r="E82" s="8" t="s">
        <v>92</v>
      </c>
      <c r="F82" s="7" t="s">
        <v>62</v>
      </c>
      <c r="G82" s="14" t="s">
        <v>67</v>
      </c>
      <c r="H82" s="9">
        <v>12</v>
      </c>
      <c r="I82" s="8" t="s">
        <v>36</v>
      </c>
      <c r="J82" s="11">
        <v>3301911</v>
      </c>
      <c r="K82" s="11">
        <v>39622930</v>
      </c>
      <c r="L82" s="11">
        <v>3301911</v>
      </c>
      <c r="M82" s="11">
        <v>3301911</v>
      </c>
      <c r="N82" s="11">
        <v>3301911</v>
      </c>
      <c r="O82" s="11">
        <v>3301911</v>
      </c>
      <c r="P82" s="11">
        <v>3301911</v>
      </c>
      <c r="Q82" s="11">
        <v>3301911</v>
      </c>
      <c r="R82" s="11">
        <v>3301911</v>
      </c>
      <c r="S82" s="11">
        <v>3301911</v>
      </c>
      <c r="T82" s="11">
        <v>3301911</v>
      </c>
      <c r="U82" s="11">
        <v>39622930</v>
      </c>
      <c r="V82" s="14"/>
      <c r="W82" s="13" t="b">
        <v>1</v>
      </c>
      <c r="X82" s="14" t="s">
        <v>37</v>
      </c>
      <c r="Y82" s="14" t="s">
        <v>60</v>
      </c>
      <c r="Z82" s="14" t="s">
        <v>67</v>
      </c>
      <c r="AA82" s="15"/>
      <c r="AB82" s="14"/>
      <c r="AC82" s="14"/>
      <c r="AD82" s="14"/>
      <c r="AE82" s="14"/>
      <c r="AF82" s="14"/>
      <c r="AG82" s="14"/>
      <c r="AH82" s="14"/>
      <c r="AI82" s="14"/>
      <c r="AJ82" s="14"/>
      <c r="AK82" s="14"/>
      <c r="AL82" s="14"/>
      <c r="AM82" s="14"/>
      <c r="AN82" s="78">
        <v>39622930</v>
      </c>
      <c r="AO82" s="80"/>
      <c r="AP82" s="80"/>
    </row>
    <row r="83" spans="1:42" x14ac:dyDescent="0.25">
      <c r="A83" s="7">
        <v>79</v>
      </c>
      <c r="B83" s="7">
        <v>660000032</v>
      </c>
      <c r="C83" s="14" t="s">
        <v>40</v>
      </c>
      <c r="D83" s="8" t="s">
        <v>41</v>
      </c>
      <c r="E83" s="8" t="s">
        <v>92</v>
      </c>
      <c r="F83" s="7" t="s">
        <v>62</v>
      </c>
      <c r="G83" s="14" t="s">
        <v>68</v>
      </c>
      <c r="H83" s="9">
        <v>12</v>
      </c>
      <c r="I83" s="8" t="s">
        <v>36</v>
      </c>
      <c r="J83" s="11">
        <v>8151592</v>
      </c>
      <c r="K83" s="11">
        <v>97819108</v>
      </c>
      <c r="L83" s="11">
        <v>8151592</v>
      </c>
      <c r="M83" s="11">
        <v>8151592</v>
      </c>
      <c r="N83" s="11">
        <v>8151592</v>
      </c>
      <c r="O83" s="11">
        <v>8151592</v>
      </c>
      <c r="P83" s="11">
        <v>8151592</v>
      </c>
      <c r="Q83" s="11">
        <v>8151592</v>
      </c>
      <c r="R83" s="11">
        <v>8151592</v>
      </c>
      <c r="S83" s="11">
        <v>8151592</v>
      </c>
      <c r="T83" s="11">
        <v>8151592</v>
      </c>
      <c r="U83" s="11">
        <v>97819108</v>
      </c>
      <c r="V83" s="14"/>
      <c r="W83" s="13" t="b">
        <v>1</v>
      </c>
      <c r="X83" s="14" t="s">
        <v>37</v>
      </c>
      <c r="Y83" s="14" t="s">
        <v>60</v>
      </c>
      <c r="Z83" s="14" t="s">
        <v>68</v>
      </c>
      <c r="AA83" s="15"/>
      <c r="AB83" s="14"/>
      <c r="AC83" s="14"/>
      <c r="AD83" s="14"/>
      <c r="AE83" s="14"/>
      <c r="AF83" s="14"/>
      <c r="AG83" s="14"/>
      <c r="AH83" s="14"/>
      <c r="AI83" s="14"/>
      <c r="AJ83" s="14"/>
      <c r="AK83" s="14"/>
      <c r="AL83" s="14"/>
      <c r="AM83" s="14"/>
      <c r="AN83" s="78">
        <v>97819108</v>
      </c>
      <c r="AO83" s="80"/>
      <c r="AP83" s="80"/>
    </row>
    <row r="84" spans="1:42" x14ac:dyDescent="0.25">
      <c r="A84" s="7">
        <v>80</v>
      </c>
      <c r="B84" s="7">
        <v>660000032</v>
      </c>
      <c r="C84" s="14" t="s">
        <v>40</v>
      </c>
      <c r="D84" s="8" t="s">
        <v>41</v>
      </c>
      <c r="E84" s="8" t="s">
        <v>101</v>
      </c>
      <c r="F84" s="7" t="s">
        <v>62</v>
      </c>
      <c r="G84" s="21" t="s">
        <v>67</v>
      </c>
      <c r="H84" s="9">
        <v>1</v>
      </c>
      <c r="I84" s="8" t="s">
        <v>53</v>
      </c>
      <c r="J84" s="11">
        <v>19149724</v>
      </c>
      <c r="K84" s="11">
        <v>19149724</v>
      </c>
      <c r="L84" s="14"/>
      <c r="M84" s="14"/>
      <c r="N84" s="14"/>
      <c r="O84" s="14"/>
      <c r="P84" s="11">
        <v>19149724</v>
      </c>
      <c r="Q84" s="14"/>
      <c r="R84" s="14"/>
      <c r="S84" s="14"/>
      <c r="T84" s="14"/>
      <c r="U84" s="11">
        <v>19149724</v>
      </c>
      <c r="V84" s="14"/>
      <c r="W84" s="13" t="b">
        <v>1</v>
      </c>
      <c r="X84" s="14" t="s">
        <v>37</v>
      </c>
      <c r="Y84" s="14" t="s">
        <v>60</v>
      </c>
      <c r="Z84" s="14" t="s">
        <v>67</v>
      </c>
      <c r="AA84" s="15"/>
      <c r="AB84" s="14"/>
      <c r="AC84" s="14"/>
      <c r="AD84" s="14"/>
      <c r="AE84" s="14"/>
      <c r="AF84" s="14"/>
      <c r="AG84" s="14"/>
      <c r="AH84" s="14"/>
      <c r="AI84" s="14"/>
      <c r="AJ84" s="14"/>
      <c r="AK84" s="14"/>
      <c r="AL84" s="14"/>
      <c r="AM84" s="14"/>
      <c r="AN84" s="78">
        <v>19149724</v>
      </c>
      <c r="AO84" s="80"/>
      <c r="AP84" s="80"/>
    </row>
    <row r="85" spans="1:42" x14ac:dyDescent="0.25">
      <c r="A85" s="7">
        <v>81</v>
      </c>
      <c r="B85" s="7">
        <v>660000032</v>
      </c>
      <c r="C85" s="14" t="s">
        <v>40</v>
      </c>
      <c r="D85" s="8" t="s">
        <v>41</v>
      </c>
      <c r="E85" s="8" t="s">
        <v>101</v>
      </c>
      <c r="F85" s="7" t="s">
        <v>62</v>
      </c>
      <c r="G85" s="21" t="s">
        <v>68</v>
      </c>
      <c r="H85" s="9">
        <v>1</v>
      </c>
      <c r="I85" s="8" t="s">
        <v>53</v>
      </c>
      <c r="J85" s="11">
        <v>47275881</v>
      </c>
      <c r="K85" s="11">
        <v>47275881</v>
      </c>
      <c r="L85" s="14"/>
      <c r="M85" s="14"/>
      <c r="N85" s="14"/>
      <c r="O85" s="14"/>
      <c r="P85" s="11">
        <v>47275881</v>
      </c>
      <c r="Q85" s="14"/>
      <c r="R85" s="14"/>
      <c r="S85" s="14"/>
      <c r="T85" s="14"/>
      <c r="U85" s="11">
        <v>47275881</v>
      </c>
      <c r="V85" s="14"/>
      <c r="W85" s="13" t="b">
        <v>1</v>
      </c>
      <c r="X85" s="14" t="s">
        <v>37</v>
      </c>
      <c r="Y85" s="14" t="s">
        <v>60</v>
      </c>
      <c r="Z85" s="14" t="s">
        <v>68</v>
      </c>
      <c r="AA85" s="15"/>
      <c r="AB85" s="14"/>
      <c r="AC85" s="14"/>
      <c r="AD85" s="14"/>
      <c r="AE85" s="14"/>
      <c r="AF85" s="14"/>
      <c r="AG85" s="14"/>
      <c r="AH85" s="14"/>
      <c r="AI85" s="14"/>
      <c r="AJ85" s="14"/>
      <c r="AK85" s="14"/>
      <c r="AL85" s="14"/>
      <c r="AM85" s="14"/>
      <c r="AN85" s="78">
        <v>47275881</v>
      </c>
      <c r="AO85" s="80"/>
      <c r="AP85" s="80"/>
    </row>
    <row r="86" spans="1:42" x14ac:dyDescent="0.25">
      <c r="A86" s="7">
        <v>82</v>
      </c>
      <c r="B86" s="7">
        <v>660000032</v>
      </c>
      <c r="C86" s="14" t="s">
        <v>40</v>
      </c>
      <c r="D86" s="8" t="s">
        <v>41</v>
      </c>
      <c r="E86" s="8" t="s">
        <v>102</v>
      </c>
      <c r="F86" s="7" t="s">
        <v>62</v>
      </c>
      <c r="G86" s="21" t="s">
        <v>67</v>
      </c>
      <c r="H86" s="9">
        <v>1</v>
      </c>
      <c r="I86" s="8" t="s">
        <v>53</v>
      </c>
      <c r="J86" s="11">
        <v>83633353</v>
      </c>
      <c r="K86" s="11">
        <v>83633353</v>
      </c>
      <c r="L86" s="14"/>
      <c r="M86" s="14"/>
      <c r="N86" s="11">
        <v>83633353</v>
      </c>
      <c r="O86" s="14"/>
      <c r="P86" s="14"/>
      <c r="Q86" s="14"/>
      <c r="R86" s="14"/>
      <c r="S86" s="14"/>
      <c r="T86" s="14"/>
      <c r="U86" s="11">
        <v>83633353</v>
      </c>
      <c r="V86" s="14" t="s">
        <v>130</v>
      </c>
      <c r="W86" s="13" t="b">
        <v>1</v>
      </c>
      <c r="X86" s="14" t="s">
        <v>37</v>
      </c>
      <c r="Y86" s="14" t="s">
        <v>60</v>
      </c>
      <c r="Z86" s="14" t="s">
        <v>67</v>
      </c>
      <c r="AA86" s="15"/>
      <c r="AB86" s="14"/>
      <c r="AC86" s="14"/>
      <c r="AD86" s="14"/>
      <c r="AE86" s="14"/>
      <c r="AF86" s="14"/>
      <c r="AG86" s="14"/>
      <c r="AH86" s="14"/>
      <c r="AI86" s="14"/>
      <c r="AJ86" s="14"/>
      <c r="AK86" s="14"/>
      <c r="AL86" s="14"/>
      <c r="AM86" s="14"/>
      <c r="AN86" s="78">
        <v>83633353</v>
      </c>
      <c r="AO86" s="80"/>
      <c r="AP86" s="80"/>
    </row>
    <row r="87" spans="1:42" x14ac:dyDescent="0.25">
      <c r="A87" s="7">
        <v>83</v>
      </c>
      <c r="B87" s="7">
        <v>660000032</v>
      </c>
      <c r="C87" s="14" t="s">
        <v>40</v>
      </c>
      <c r="D87" s="8" t="s">
        <v>41</v>
      </c>
      <c r="E87" s="8" t="s">
        <v>102</v>
      </c>
      <c r="F87" s="7" t="s">
        <v>62</v>
      </c>
      <c r="G87" s="21" t="s">
        <v>68</v>
      </c>
      <c r="H87" s="9">
        <v>1</v>
      </c>
      <c r="I87" s="8" t="s">
        <v>53</v>
      </c>
      <c r="J87" s="11">
        <v>206469841</v>
      </c>
      <c r="K87" s="26">
        <v>206469841</v>
      </c>
      <c r="L87" s="14"/>
      <c r="M87" s="14"/>
      <c r="N87" s="14"/>
      <c r="O87" s="14"/>
      <c r="P87" s="11">
        <v>206469841</v>
      </c>
      <c r="Q87" s="14"/>
      <c r="R87" s="14"/>
      <c r="S87" s="14"/>
      <c r="T87" s="14"/>
      <c r="U87" s="11">
        <v>206469841</v>
      </c>
      <c r="V87" s="14" t="s">
        <v>130</v>
      </c>
      <c r="W87" s="13" t="b">
        <v>1</v>
      </c>
      <c r="X87" s="14" t="s">
        <v>37</v>
      </c>
      <c r="Y87" s="14" t="s">
        <v>60</v>
      </c>
      <c r="Z87" s="14" t="s">
        <v>68</v>
      </c>
      <c r="AA87" s="15"/>
      <c r="AB87" s="14"/>
      <c r="AC87" s="14"/>
      <c r="AD87" s="14"/>
      <c r="AE87" s="14"/>
      <c r="AF87" s="14"/>
      <c r="AG87" s="14"/>
      <c r="AH87" s="14"/>
      <c r="AI87" s="14"/>
      <c r="AJ87" s="14"/>
      <c r="AK87" s="14"/>
      <c r="AL87" s="14"/>
      <c r="AM87" s="14"/>
      <c r="AN87" s="78">
        <v>206469841</v>
      </c>
      <c r="AO87" s="80"/>
      <c r="AP87" s="80"/>
    </row>
    <row r="88" spans="1:42" x14ac:dyDescent="0.25">
      <c r="A88" s="7">
        <v>103</v>
      </c>
      <c r="B88" s="7">
        <v>660000032</v>
      </c>
      <c r="C88" s="14" t="s">
        <v>40</v>
      </c>
      <c r="D88" s="8" t="s">
        <v>41</v>
      </c>
      <c r="E88" s="8" t="s">
        <v>120</v>
      </c>
      <c r="F88" s="7" t="s">
        <v>62</v>
      </c>
      <c r="G88" s="21" t="s">
        <v>69</v>
      </c>
      <c r="H88" s="9">
        <v>1</v>
      </c>
      <c r="I88" s="8" t="s">
        <v>53</v>
      </c>
      <c r="J88" s="11">
        <v>41741370</v>
      </c>
      <c r="K88" s="102">
        <v>41741370</v>
      </c>
      <c r="L88" s="14"/>
      <c r="M88" s="14"/>
      <c r="N88" s="14"/>
      <c r="O88" s="14"/>
      <c r="P88" s="11">
        <v>41741370</v>
      </c>
      <c r="Q88" s="14"/>
      <c r="R88" s="14"/>
      <c r="S88" s="14"/>
      <c r="T88" s="14"/>
      <c r="U88" s="11">
        <v>41741370</v>
      </c>
      <c r="V88" s="14"/>
      <c r="W88" s="13" t="b">
        <v>1</v>
      </c>
      <c r="X88" s="14" t="s">
        <v>37</v>
      </c>
      <c r="Y88" s="14" t="s">
        <v>60</v>
      </c>
      <c r="Z88" s="14" t="s">
        <v>69</v>
      </c>
      <c r="AA88" s="15"/>
      <c r="AB88" s="14"/>
      <c r="AC88" s="14"/>
      <c r="AD88" s="14"/>
      <c r="AE88" s="14"/>
      <c r="AF88" s="14"/>
      <c r="AG88" s="14"/>
      <c r="AH88" s="14"/>
      <c r="AI88" s="14"/>
      <c r="AJ88" s="14"/>
      <c r="AK88" s="14"/>
      <c r="AL88" s="14"/>
      <c r="AM88" s="14"/>
      <c r="AN88" s="78">
        <v>41741370</v>
      </c>
      <c r="AO88" s="82" t="s">
        <v>131</v>
      </c>
      <c r="AP88" s="82" t="s">
        <v>132</v>
      </c>
    </row>
    <row r="89" spans="1:42" x14ac:dyDescent="0.25">
      <c r="A89" s="7">
        <v>165</v>
      </c>
      <c r="B89" s="7">
        <v>660000032</v>
      </c>
      <c r="C89" s="14" t="s">
        <v>40</v>
      </c>
      <c r="D89" s="8" t="s">
        <v>41</v>
      </c>
      <c r="E89" s="8" t="s">
        <v>120</v>
      </c>
      <c r="F89" s="7" t="s">
        <v>51</v>
      </c>
      <c r="G89" s="21" t="s">
        <v>52</v>
      </c>
      <c r="H89" s="9">
        <v>1</v>
      </c>
      <c r="I89" s="8" t="s">
        <v>53</v>
      </c>
      <c r="J89" s="14" t="s">
        <v>54</v>
      </c>
      <c r="K89" s="27" t="s">
        <v>55</v>
      </c>
      <c r="L89" s="14" t="s">
        <v>54</v>
      </c>
      <c r="M89" s="14"/>
      <c r="N89" s="14"/>
      <c r="O89" s="14"/>
      <c r="P89" s="14"/>
      <c r="Q89" s="14"/>
      <c r="R89" s="14"/>
      <c r="S89" s="14"/>
      <c r="T89" s="14"/>
      <c r="U89" s="14" t="s">
        <v>58</v>
      </c>
      <c r="V89" s="14"/>
      <c r="W89" s="14">
        <v>0</v>
      </c>
      <c r="X89" s="14" t="s">
        <v>37</v>
      </c>
      <c r="Y89" s="14" t="s">
        <v>60</v>
      </c>
      <c r="Z89" s="14"/>
      <c r="AA89" s="15"/>
      <c r="AB89" s="14"/>
      <c r="AC89" s="14"/>
      <c r="AD89" s="14"/>
      <c r="AE89" s="14"/>
      <c r="AF89" s="14"/>
      <c r="AG89" s="14"/>
      <c r="AH89" s="14"/>
      <c r="AI89" s="14"/>
      <c r="AJ89" s="14"/>
      <c r="AK89" s="14"/>
      <c r="AL89" s="14"/>
      <c r="AM89" s="14"/>
      <c r="AN89" s="77" t="s">
        <v>56</v>
      </c>
      <c r="AO89" s="80"/>
      <c r="AP89" s="80"/>
    </row>
    <row r="90" spans="1:42" x14ac:dyDescent="0.25">
      <c r="A90" s="7">
        <v>191</v>
      </c>
      <c r="B90" s="7">
        <v>660000032</v>
      </c>
      <c r="C90" s="14" t="s">
        <v>40</v>
      </c>
      <c r="D90" s="8" t="s">
        <v>41</v>
      </c>
      <c r="E90" s="8" t="s">
        <v>120</v>
      </c>
      <c r="F90" s="7" t="s">
        <v>80</v>
      </c>
      <c r="G90" s="21" t="s">
        <v>81</v>
      </c>
      <c r="H90" s="9">
        <v>1</v>
      </c>
      <c r="I90" s="8" t="s">
        <v>53</v>
      </c>
      <c r="J90" s="11">
        <v>23971200</v>
      </c>
      <c r="K90" s="102">
        <v>23971200</v>
      </c>
      <c r="L90" s="11">
        <v>23971200</v>
      </c>
      <c r="M90" s="14"/>
      <c r="N90" s="14"/>
      <c r="O90" s="14"/>
      <c r="P90" s="14"/>
      <c r="Q90" s="14"/>
      <c r="R90" s="14"/>
      <c r="S90" s="14"/>
      <c r="T90" s="14"/>
      <c r="U90" s="11">
        <v>23971200</v>
      </c>
      <c r="V90" s="14" t="s">
        <v>133</v>
      </c>
      <c r="W90" s="14"/>
      <c r="X90" s="14"/>
      <c r="Y90" s="14" t="s">
        <v>60</v>
      </c>
      <c r="Z90" s="14"/>
      <c r="AA90" s="15"/>
      <c r="AB90" s="14"/>
      <c r="AC90" s="14"/>
      <c r="AD90" s="14"/>
      <c r="AE90" s="14"/>
      <c r="AF90" s="14"/>
      <c r="AG90" s="14"/>
      <c r="AH90" s="14"/>
      <c r="AI90" s="14"/>
      <c r="AJ90" s="14"/>
      <c r="AK90" s="14"/>
      <c r="AL90" s="14"/>
      <c r="AM90" s="14"/>
      <c r="AN90" s="78">
        <v>23971200</v>
      </c>
      <c r="AO90" s="82" t="s">
        <v>134</v>
      </c>
      <c r="AP90" s="82" t="s">
        <v>135</v>
      </c>
    </row>
    <row r="91" spans="1:42" x14ac:dyDescent="0.25">
      <c r="A91" s="7">
        <v>208</v>
      </c>
      <c r="B91" s="7">
        <v>660000032</v>
      </c>
      <c r="C91" s="14" t="s">
        <v>40</v>
      </c>
      <c r="D91" s="8" t="s">
        <v>41</v>
      </c>
      <c r="E91" s="8" t="s">
        <v>120</v>
      </c>
      <c r="F91" s="7" t="s">
        <v>80</v>
      </c>
      <c r="G91" s="21" t="s">
        <v>82</v>
      </c>
      <c r="H91" s="9">
        <v>1</v>
      </c>
      <c r="I91" s="8" t="s">
        <v>53</v>
      </c>
      <c r="J91" s="11">
        <v>34016400</v>
      </c>
      <c r="K91" s="102">
        <v>34016400</v>
      </c>
      <c r="L91" s="14"/>
      <c r="M91" s="14"/>
      <c r="N91" s="11">
        <v>34016400</v>
      </c>
      <c r="O91" s="14"/>
      <c r="P91" s="14"/>
      <c r="Q91" s="14"/>
      <c r="R91" s="14"/>
      <c r="S91" s="14"/>
      <c r="T91" s="14"/>
      <c r="U91" s="11">
        <v>34016400</v>
      </c>
      <c r="V91" s="14"/>
      <c r="W91" s="14"/>
      <c r="X91" s="14"/>
      <c r="Y91" s="14" t="s">
        <v>60</v>
      </c>
      <c r="Z91" s="14"/>
      <c r="AA91" s="15"/>
      <c r="AB91" s="14"/>
      <c r="AC91" s="14"/>
      <c r="AD91" s="14"/>
      <c r="AE91" s="14"/>
      <c r="AF91" s="14"/>
      <c r="AG91" s="14"/>
      <c r="AH91" s="14"/>
      <c r="AI91" s="14"/>
      <c r="AJ91" s="14"/>
      <c r="AK91" s="14"/>
      <c r="AL91" s="14"/>
      <c r="AM91" s="14"/>
      <c r="AN91" s="78">
        <v>34016400</v>
      </c>
      <c r="AO91" s="82" t="s">
        <v>136</v>
      </c>
      <c r="AP91" s="82" t="s">
        <v>137</v>
      </c>
    </row>
    <row r="92" spans="1:42" x14ac:dyDescent="0.25">
      <c r="A92" s="7">
        <v>239</v>
      </c>
      <c r="B92" s="7">
        <v>660000032</v>
      </c>
      <c r="C92" s="14" t="s">
        <v>40</v>
      </c>
      <c r="D92" s="8" t="s">
        <v>41</v>
      </c>
      <c r="E92" s="8" t="s">
        <v>120</v>
      </c>
      <c r="F92" s="7" t="s">
        <v>80</v>
      </c>
      <c r="G92" s="21" t="s">
        <v>83</v>
      </c>
      <c r="H92" s="9">
        <v>1</v>
      </c>
      <c r="I92" s="8" t="s">
        <v>53</v>
      </c>
      <c r="J92" s="11">
        <v>22334400</v>
      </c>
      <c r="K92" s="102">
        <v>22334400</v>
      </c>
      <c r="L92" s="11">
        <v>22334400</v>
      </c>
      <c r="M92" s="14"/>
      <c r="N92" s="14"/>
      <c r="O92" s="14"/>
      <c r="P92" s="14"/>
      <c r="Q92" s="14"/>
      <c r="R92" s="14"/>
      <c r="S92" s="14"/>
      <c r="T92" s="14"/>
      <c r="U92" s="11">
        <v>22334400</v>
      </c>
      <c r="V92" s="14"/>
      <c r="W92" s="14"/>
      <c r="X92" s="14"/>
      <c r="Y92" s="14" t="s">
        <v>60</v>
      </c>
      <c r="Z92" s="14"/>
      <c r="AA92" s="15"/>
      <c r="AB92" s="14"/>
      <c r="AC92" s="14"/>
      <c r="AD92" s="14"/>
      <c r="AE92" s="14"/>
      <c r="AF92" s="14"/>
      <c r="AG92" s="14"/>
      <c r="AH92" s="14"/>
      <c r="AI92" s="14"/>
      <c r="AJ92" s="14"/>
      <c r="AK92" s="14"/>
      <c r="AL92" s="14"/>
      <c r="AM92" s="14"/>
      <c r="AN92" s="78">
        <v>22334400</v>
      </c>
      <c r="AO92" s="82" t="s">
        <v>138</v>
      </c>
      <c r="AP92" s="82" t="s">
        <v>139</v>
      </c>
    </row>
    <row r="93" spans="1:42" x14ac:dyDescent="0.25">
      <c r="A93" s="7">
        <v>257</v>
      </c>
      <c r="B93" s="7">
        <v>660000032</v>
      </c>
      <c r="C93" s="14" t="s">
        <v>40</v>
      </c>
      <c r="D93" s="8" t="s">
        <v>41</v>
      </c>
      <c r="E93" s="8" t="s">
        <v>120</v>
      </c>
      <c r="F93" s="7" t="s">
        <v>80</v>
      </c>
      <c r="G93" s="21" t="s">
        <v>87</v>
      </c>
      <c r="H93" s="9">
        <v>1</v>
      </c>
      <c r="I93" s="8" t="s">
        <v>53</v>
      </c>
      <c r="J93" s="11">
        <v>54753600</v>
      </c>
      <c r="K93" s="102">
        <v>54753600</v>
      </c>
      <c r="L93" s="14"/>
      <c r="M93" s="14"/>
      <c r="N93" s="11">
        <v>54753600</v>
      </c>
      <c r="O93" s="14"/>
      <c r="P93" s="14"/>
      <c r="Q93" s="14"/>
      <c r="R93" s="14"/>
      <c r="S93" s="14"/>
      <c r="T93" s="14"/>
      <c r="U93" s="11">
        <v>54753600</v>
      </c>
      <c r="V93" s="14"/>
      <c r="W93" s="14"/>
      <c r="X93" s="14"/>
      <c r="Y93" s="14"/>
      <c r="Z93" s="14"/>
      <c r="AA93" s="15"/>
      <c r="AB93" s="14"/>
      <c r="AC93" s="14"/>
      <c r="AD93" s="14"/>
      <c r="AE93" s="14"/>
      <c r="AF93" s="14"/>
      <c r="AG93" s="14"/>
      <c r="AH93" s="14"/>
      <c r="AI93" s="14"/>
      <c r="AJ93" s="14"/>
      <c r="AK93" s="14"/>
      <c r="AL93" s="14"/>
      <c r="AM93" s="14"/>
      <c r="AN93" s="78">
        <v>54753600</v>
      </c>
      <c r="AO93" s="82" t="s">
        <v>140</v>
      </c>
      <c r="AP93" s="82" t="s">
        <v>141</v>
      </c>
    </row>
    <row r="94" spans="1:42" x14ac:dyDescent="0.25">
      <c r="A94" s="7">
        <v>90</v>
      </c>
      <c r="B94" s="7">
        <v>660000032</v>
      </c>
      <c r="C94" s="14" t="s">
        <v>40</v>
      </c>
      <c r="D94" s="8" t="s">
        <v>41</v>
      </c>
      <c r="E94" s="8" t="s">
        <v>78</v>
      </c>
      <c r="F94" s="7" t="s">
        <v>62</v>
      </c>
      <c r="G94" s="21" t="s">
        <v>69</v>
      </c>
      <c r="H94" s="9">
        <v>1</v>
      </c>
      <c r="I94" s="8" t="s">
        <v>53</v>
      </c>
      <c r="J94" s="11">
        <v>350000</v>
      </c>
      <c r="K94" s="98"/>
      <c r="L94" s="14"/>
      <c r="M94" s="14"/>
      <c r="N94" s="14"/>
      <c r="O94" s="14"/>
      <c r="P94" s="14"/>
      <c r="Q94" s="14"/>
      <c r="R94" s="14"/>
      <c r="S94" s="14"/>
      <c r="T94" s="14"/>
      <c r="U94" s="11">
        <v>350000</v>
      </c>
      <c r="V94" s="14"/>
      <c r="W94" s="13" t="b">
        <v>1</v>
      </c>
      <c r="X94" s="14" t="s">
        <v>37</v>
      </c>
      <c r="Y94" s="14" t="s">
        <v>38</v>
      </c>
      <c r="Z94" s="14" t="s">
        <v>69</v>
      </c>
      <c r="AA94" s="15"/>
      <c r="AB94" s="14"/>
      <c r="AC94" s="14"/>
      <c r="AD94" s="14"/>
      <c r="AE94" s="14"/>
      <c r="AF94" s="14"/>
      <c r="AG94" s="14"/>
      <c r="AH94" s="14"/>
      <c r="AI94" s="14"/>
      <c r="AJ94" s="14"/>
      <c r="AK94" s="14"/>
      <c r="AL94" s="14"/>
      <c r="AM94" s="14"/>
      <c r="AN94" s="78">
        <v>350000</v>
      </c>
      <c r="AO94" s="80"/>
      <c r="AP94" s="80"/>
    </row>
    <row r="95" spans="1:42" x14ac:dyDescent="0.25">
      <c r="A95" s="7">
        <v>91</v>
      </c>
      <c r="B95" s="7">
        <v>660000038</v>
      </c>
      <c r="C95" s="14" t="s">
        <v>84</v>
      </c>
      <c r="D95" s="8" t="s">
        <v>85</v>
      </c>
      <c r="E95" s="8" t="s">
        <v>86</v>
      </c>
      <c r="F95" s="7" t="s">
        <v>62</v>
      </c>
      <c r="G95" s="21" t="s">
        <v>69</v>
      </c>
      <c r="H95" s="9">
        <v>10</v>
      </c>
      <c r="I95" s="8" t="s">
        <v>36</v>
      </c>
      <c r="J95" s="11">
        <v>10000000</v>
      </c>
      <c r="K95" s="98"/>
      <c r="L95" s="11">
        <v>10000000</v>
      </c>
      <c r="M95" s="11">
        <v>10000000</v>
      </c>
      <c r="N95" s="11">
        <v>10000000</v>
      </c>
      <c r="O95" s="11">
        <v>10000000</v>
      </c>
      <c r="P95" s="11">
        <v>10000000</v>
      </c>
      <c r="Q95" s="11">
        <v>10000000</v>
      </c>
      <c r="R95" s="11">
        <v>10000000</v>
      </c>
      <c r="S95" s="11">
        <v>10000000</v>
      </c>
      <c r="T95" s="11">
        <v>10000000</v>
      </c>
      <c r="U95" s="11">
        <v>100000000</v>
      </c>
      <c r="V95" s="14">
        <v>0</v>
      </c>
      <c r="W95" s="13" t="b">
        <v>1</v>
      </c>
      <c r="X95" s="14" t="s">
        <v>37</v>
      </c>
      <c r="Y95" s="14" t="s">
        <v>38</v>
      </c>
      <c r="Z95" s="14" t="s">
        <v>69</v>
      </c>
      <c r="AA95" s="15"/>
      <c r="AB95" s="14"/>
      <c r="AC95" s="14"/>
      <c r="AD95" s="14"/>
      <c r="AE95" s="14"/>
      <c r="AF95" s="14"/>
      <c r="AG95" s="14"/>
      <c r="AH95" s="14"/>
      <c r="AI95" s="14"/>
      <c r="AJ95" s="14"/>
      <c r="AK95" s="14"/>
      <c r="AL95" s="14"/>
      <c r="AM95" s="14"/>
      <c r="AN95" s="78">
        <v>100000000</v>
      </c>
      <c r="AO95" s="80"/>
      <c r="AP95" s="80"/>
    </row>
    <row r="96" spans="1:42" x14ac:dyDescent="0.25">
      <c r="A96" s="7">
        <v>92</v>
      </c>
      <c r="B96" s="7">
        <v>660000019</v>
      </c>
      <c r="C96" s="14" t="s">
        <v>31</v>
      </c>
      <c r="D96" s="8" t="s">
        <v>32</v>
      </c>
      <c r="E96" s="8" t="s">
        <v>106</v>
      </c>
      <c r="F96" s="7" t="s">
        <v>62</v>
      </c>
      <c r="G96" s="21" t="s">
        <v>69</v>
      </c>
      <c r="H96" s="9">
        <v>12</v>
      </c>
      <c r="I96" s="8" t="s">
        <v>36</v>
      </c>
      <c r="J96" s="14" t="s">
        <v>54</v>
      </c>
      <c r="K96" s="98"/>
      <c r="L96" s="14" t="s">
        <v>54</v>
      </c>
      <c r="M96" s="14" t="s">
        <v>58</v>
      </c>
      <c r="N96" s="14" t="s">
        <v>58</v>
      </c>
      <c r="O96" s="14" t="s">
        <v>58</v>
      </c>
      <c r="P96" s="14" t="s">
        <v>58</v>
      </c>
      <c r="Q96" s="14" t="s">
        <v>58</v>
      </c>
      <c r="R96" s="14" t="s">
        <v>58</v>
      </c>
      <c r="S96" s="14" t="s">
        <v>58</v>
      </c>
      <c r="T96" s="14" t="s">
        <v>58</v>
      </c>
      <c r="U96" s="14" t="s">
        <v>58</v>
      </c>
      <c r="V96" s="14" t="s">
        <v>107</v>
      </c>
      <c r="W96" s="13" t="b">
        <v>1</v>
      </c>
      <c r="X96" s="14" t="s">
        <v>37</v>
      </c>
      <c r="Y96" s="14" t="s">
        <v>60</v>
      </c>
      <c r="Z96" s="14" t="s">
        <v>69</v>
      </c>
      <c r="AA96" s="15"/>
      <c r="AB96" s="14"/>
      <c r="AC96" s="14"/>
      <c r="AD96" s="14"/>
      <c r="AE96" s="14"/>
      <c r="AF96" s="14"/>
      <c r="AG96" s="14"/>
      <c r="AH96" s="14"/>
      <c r="AI96" s="14"/>
      <c r="AJ96" s="14"/>
      <c r="AK96" s="14"/>
      <c r="AL96" s="14"/>
      <c r="AM96" s="14"/>
      <c r="AN96" s="77" t="s">
        <v>56</v>
      </c>
      <c r="AO96" s="80"/>
      <c r="AP96" s="80"/>
    </row>
    <row r="97" spans="1:42" x14ac:dyDescent="0.25">
      <c r="A97" s="7">
        <v>93</v>
      </c>
      <c r="B97" s="7">
        <v>660000019</v>
      </c>
      <c r="C97" s="14" t="s">
        <v>31</v>
      </c>
      <c r="D97" s="8" t="s">
        <v>32</v>
      </c>
      <c r="E97" s="8" t="s">
        <v>39</v>
      </c>
      <c r="F97" s="7" t="s">
        <v>62</v>
      </c>
      <c r="G97" s="21" t="s">
        <v>69</v>
      </c>
      <c r="H97" s="9">
        <v>12</v>
      </c>
      <c r="I97" s="8" t="s">
        <v>36</v>
      </c>
      <c r="J97" s="11">
        <v>916667</v>
      </c>
      <c r="K97" s="98"/>
      <c r="L97" s="11">
        <v>916667</v>
      </c>
      <c r="M97" s="11">
        <v>916667</v>
      </c>
      <c r="N97" s="11">
        <v>916667</v>
      </c>
      <c r="O97" s="11">
        <v>916667</v>
      </c>
      <c r="P97" s="11">
        <v>916667</v>
      </c>
      <c r="Q97" s="11">
        <v>916667</v>
      </c>
      <c r="R97" s="11">
        <v>916667</v>
      </c>
      <c r="S97" s="11">
        <v>916667</v>
      </c>
      <c r="T97" s="11">
        <v>916667</v>
      </c>
      <c r="U97" s="11">
        <v>11000000</v>
      </c>
      <c r="V97" s="14" t="s">
        <v>108</v>
      </c>
      <c r="W97" s="13" t="b">
        <v>1</v>
      </c>
      <c r="X97" s="14" t="s">
        <v>37</v>
      </c>
      <c r="Y97" s="14" t="s">
        <v>38</v>
      </c>
      <c r="Z97" s="14" t="s">
        <v>69</v>
      </c>
      <c r="AA97" s="15"/>
      <c r="AB97" s="14"/>
      <c r="AC97" s="14"/>
      <c r="AD97" s="14"/>
      <c r="AE97" s="14"/>
      <c r="AF97" s="14"/>
      <c r="AG97" s="14"/>
      <c r="AH97" s="14"/>
      <c r="AI97" s="14"/>
      <c r="AJ97" s="14"/>
      <c r="AK97" s="14"/>
      <c r="AL97" s="14"/>
      <c r="AM97" s="14"/>
      <c r="AN97" s="78">
        <v>11000000</v>
      </c>
      <c r="AO97" s="80"/>
      <c r="AP97" s="80"/>
    </row>
    <row r="98" spans="1:42" x14ac:dyDescent="0.25">
      <c r="A98" s="7">
        <v>94</v>
      </c>
      <c r="B98" s="7">
        <v>660000019</v>
      </c>
      <c r="C98" s="14" t="s">
        <v>31</v>
      </c>
      <c r="D98" s="8" t="s">
        <v>32</v>
      </c>
      <c r="E98" s="8" t="s">
        <v>109</v>
      </c>
      <c r="F98" s="7" t="s">
        <v>62</v>
      </c>
      <c r="G98" s="21" t="s">
        <v>69</v>
      </c>
      <c r="H98" s="9">
        <v>12</v>
      </c>
      <c r="I98" s="8" t="s">
        <v>36</v>
      </c>
      <c r="J98" s="11">
        <v>3500000</v>
      </c>
      <c r="K98" s="102"/>
      <c r="L98" s="11">
        <v>3500000</v>
      </c>
      <c r="M98" s="11">
        <v>3500000</v>
      </c>
      <c r="N98" s="11">
        <v>3500000</v>
      </c>
      <c r="O98" s="11">
        <v>3500000</v>
      </c>
      <c r="P98" s="11">
        <v>3500000</v>
      </c>
      <c r="Q98" s="11">
        <v>3500000</v>
      </c>
      <c r="R98" s="11">
        <v>3500000</v>
      </c>
      <c r="S98" s="11">
        <v>3500000</v>
      </c>
      <c r="T98" s="11">
        <v>3500000</v>
      </c>
      <c r="U98" s="11">
        <v>42000000</v>
      </c>
      <c r="V98" s="14"/>
      <c r="W98" s="13" t="b">
        <v>1</v>
      </c>
      <c r="X98" s="14" t="s">
        <v>37</v>
      </c>
      <c r="Y98" s="14" t="s">
        <v>60</v>
      </c>
      <c r="Z98" s="14" t="s">
        <v>69</v>
      </c>
      <c r="AA98" s="15"/>
      <c r="AB98" s="14"/>
      <c r="AC98" s="14"/>
      <c r="AD98" s="14"/>
      <c r="AE98" s="14"/>
      <c r="AF98" s="14"/>
      <c r="AG98" s="14"/>
      <c r="AH98" s="14"/>
      <c r="AI98" s="14"/>
      <c r="AJ98" s="14"/>
      <c r="AK98" s="14"/>
      <c r="AL98" s="14"/>
      <c r="AM98" s="14"/>
      <c r="AN98" s="78">
        <v>42000000</v>
      </c>
      <c r="AO98" s="82" t="s">
        <v>142</v>
      </c>
      <c r="AP98" s="82" t="s">
        <v>111</v>
      </c>
    </row>
    <row r="99" spans="1:42" x14ac:dyDescent="0.25">
      <c r="A99" s="7">
        <v>287</v>
      </c>
      <c r="B99" s="7">
        <v>660000032</v>
      </c>
      <c r="C99" s="14" t="s">
        <v>40</v>
      </c>
      <c r="D99" s="8" t="s">
        <v>41</v>
      </c>
      <c r="E99" s="8" t="s">
        <v>120</v>
      </c>
      <c r="F99" s="7" t="s">
        <v>80</v>
      </c>
      <c r="G99" s="21" t="s">
        <v>88</v>
      </c>
      <c r="H99" s="9">
        <v>1</v>
      </c>
      <c r="I99" s="8" t="s">
        <v>53</v>
      </c>
      <c r="J99" s="11">
        <v>35956800</v>
      </c>
      <c r="K99" s="102"/>
      <c r="L99" s="11">
        <v>35956800</v>
      </c>
      <c r="M99" s="14"/>
      <c r="N99" s="14"/>
      <c r="O99" s="14"/>
      <c r="P99" s="14"/>
      <c r="Q99" s="14"/>
      <c r="R99" s="14"/>
      <c r="S99" s="14"/>
      <c r="T99" s="14"/>
      <c r="U99" s="11">
        <v>35956800</v>
      </c>
      <c r="V99" s="14"/>
      <c r="W99" s="14"/>
      <c r="X99" s="14"/>
      <c r="Y99" s="14" t="s">
        <v>60</v>
      </c>
      <c r="Z99" s="14"/>
      <c r="AA99" s="15"/>
      <c r="AB99" s="14"/>
      <c r="AC99" s="14"/>
      <c r="AD99" s="14"/>
      <c r="AE99" s="14"/>
      <c r="AF99" s="14"/>
      <c r="AG99" s="14"/>
      <c r="AH99" s="14"/>
      <c r="AI99" s="14"/>
      <c r="AJ99" s="14"/>
      <c r="AK99" s="14"/>
      <c r="AL99" s="14"/>
      <c r="AM99" s="14"/>
      <c r="AN99" s="78">
        <v>35956800</v>
      </c>
      <c r="AO99" s="82" t="s">
        <v>143</v>
      </c>
      <c r="AP99" s="82" t="s">
        <v>144</v>
      </c>
    </row>
    <row r="100" spans="1:42" x14ac:dyDescent="0.25">
      <c r="A100" s="7">
        <v>167</v>
      </c>
      <c r="B100" s="7">
        <v>660000032</v>
      </c>
      <c r="C100" s="14" t="s">
        <v>40</v>
      </c>
      <c r="D100" s="8" t="s">
        <v>41</v>
      </c>
      <c r="E100" s="8" t="s">
        <v>145</v>
      </c>
      <c r="F100" s="7" t="s">
        <v>51</v>
      </c>
      <c r="G100" s="21" t="s">
        <v>52</v>
      </c>
      <c r="H100" s="9">
        <v>1</v>
      </c>
      <c r="I100" s="8" t="s">
        <v>53</v>
      </c>
      <c r="J100" s="11">
        <v>215944190</v>
      </c>
      <c r="K100" s="102"/>
      <c r="L100" s="11">
        <v>215944190</v>
      </c>
      <c r="M100" s="14"/>
      <c r="N100" s="14"/>
      <c r="O100" s="14"/>
      <c r="P100" s="14"/>
      <c r="Q100" s="14"/>
      <c r="R100" s="14"/>
      <c r="S100" s="14"/>
      <c r="T100" s="14"/>
      <c r="U100" s="11">
        <v>215944190</v>
      </c>
      <c r="V100" s="14"/>
      <c r="W100" s="14">
        <v>0</v>
      </c>
      <c r="X100" s="14" t="s">
        <v>37</v>
      </c>
      <c r="Y100" s="14" t="s">
        <v>38</v>
      </c>
      <c r="Z100" s="14"/>
      <c r="AA100" s="15"/>
      <c r="AB100" s="14"/>
      <c r="AC100" s="14"/>
      <c r="AD100" s="14"/>
      <c r="AE100" s="14"/>
      <c r="AF100" s="14"/>
      <c r="AG100" s="14"/>
      <c r="AH100" s="14"/>
      <c r="AI100" s="14"/>
      <c r="AJ100" s="14"/>
      <c r="AK100" s="14"/>
      <c r="AL100" s="14"/>
      <c r="AM100" s="14"/>
      <c r="AN100" s="78">
        <v>215944190</v>
      </c>
      <c r="AO100" s="82" t="s">
        <v>146</v>
      </c>
      <c r="AP100" s="82" t="s">
        <v>147</v>
      </c>
    </row>
    <row r="101" spans="1:42" x14ac:dyDescent="0.25">
      <c r="A101" s="7">
        <v>215</v>
      </c>
      <c r="B101" s="7">
        <v>660000032</v>
      </c>
      <c r="C101" s="14" t="s">
        <v>40</v>
      </c>
      <c r="D101" s="8" t="s">
        <v>41</v>
      </c>
      <c r="E101" s="8" t="s">
        <v>145</v>
      </c>
      <c r="F101" s="7" t="s">
        <v>80</v>
      </c>
      <c r="G101" s="21" t="s">
        <v>118</v>
      </c>
      <c r="H101" s="9">
        <v>1</v>
      </c>
      <c r="I101" s="8" t="s">
        <v>53</v>
      </c>
      <c r="J101" s="11">
        <v>131181050</v>
      </c>
      <c r="K101" s="96"/>
      <c r="L101" s="11">
        <v>131181050</v>
      </c>
      <c r="M101" s="14"/>
      <c r="N101" s="14"/>
      <c r="O101" s="14"/>
      <c r="P101" s="14"/>
      <c r="Q101" s="14"/>
      <c r="R101" s="14"/>
      <c r="S101" s="14"/>
      <c r="T101" s="14"/>
      <c r="U101" s="11">
        <v>131181050</v>
      </c>
      <c r="V101" s="14" t="s">
        <v>37</v>
      </c>
      <c r="W101" s="14"/>
      <c r="X101" s="14"/>
      <c r="Y101" s="14"/>
      <c r="Z101" s="14"/>
      <c r="AA101" s="15"/>
      <c r="AB101" s="14"/>
      <c r="AC101" s="14"/>
      <c r="AD101" s="14"/>
      <c r="AE101" s="14"/>
      <c r="AF101" s="14"/>
      <c r="AG101" s="14"/>
      <c r="AH101" s="14"/>
      <c r="AI101" s="14"/>
      <c r="AJ101" s="14"/>
      <c r="AK101" s="14"/>
      <c r="AL101" s="14"/>
      <c r="AM101" s="14"/>
      <c r="AN101" s="78">
        <v>131181050</v>
      </c>
      <c r="AO101" s="80"/>
      <c r="AP101" s="80"/>
    </row>
    <row r="102" spans="1:42" x14ac:dyDescent="0.25">
      <c r="A102" s="7"/>
      <c r="B102" s="7"/>
      <c r="C102" s="14" t="s">
        <v>40</v>
      </c>
      <c r="D102" s="8" t="s">
        <v>41</v>
      </c>
      <c r="E102" s="8" t="s">
        <v>120</v>
      </c>
      <c r="F102" s="7" t="s">
        <v>80</v>
      </c>
      <c r="G102" s="21" t="s">
        <v>87</v>
      </c>
      <c r="H102" s="9">
        <v>1</v>
      </c>
      <c r="I102" s="8" t="s">
        <v>53</v>
      </c>
      <c r="J102" s="11"/>
      <c r="K102" s="102"/>
      <c r="L102" s="11"/>
      <c r="M102" s="14"/>
      <c r="N102" s="14"/>
      <c r="O102" s="14"/>
      <c r="P102" s="14"/>
      <c r="Q102" s="14"/>
      <c r="R102" s="14"/>
      <c r="S102" s="14"/>
      <c r="T102" s="14"/>
      <c r="U102" s="11"/>
      <c r="V102" s="14"/>
      <c r="W102" s="14"/>
      <c r="X102" s="14"/>
      <c r="Y102" s="14"/>
      <c r="Z102" s="14"/>
      <c r="AA102" s="15"/>
      <c r="AB102" s="14"/>
      <c r="AC102" s="14"/>
      <c r="AD102" s="14"/>
      <c r="AE102" s="14"/>
      <c r="AF102" s="14"/>
      <c r="AG102" s="14"/>
      <c r="AH102" s="14"/>
      <c r="AI102" s="14"/>
      <c r="AJ102" s="14"/>
      <c r="AK102" s="14"/>
      <c r="AL102" s="14"/>
      <c r="AM102" s="14"/>
      <c r="AN102" s="78"/>
      <c r="AO102" s="82" t="s">
        <v>148</v>
      </c>
      <c r="AP102" s="82" t="s">
        <v>149</v>
      </c>
    </row>
    <row r="103" spans="1:42" x14ac:dyDescent="0.25">
      <c r="A103" s="7">
        <v>263</v>
      </c>
      <c r="B103" s="7">
        <v>660000032</v>
      </c>
      <c r="C103" s="14" t="s">
        <v>40</v>
      </c>
      <c r="D103" s="8" t="s">
        <v>41</v>
      </c>
      <c r="E103" s="8" t="s">
        <v>145</v>
      </c>
      <c r="F103" s="7" t="s">
        <v>80</v>
      </c>
      <c r="G103" s="21" t="s">
        <v>87</v>
      </c>
      <c r="H103" s="9">
        <v>1</v>
      </c>
      <c r="I103" s="8" t="s">
        <v>53</v>
      </c>
      <c r="J103" s="11">
        <v>54490590</v>
      </c>
      <c r="K103" s="102">
        <v>54490590</v>
      </c>
      <c r="L103" s="11">
        <v>54490590</v>
      </c>
      <c r="M103" s="14"/>
      <c r="N103" s="14"/>
      <c r="O103" s="14"/>
      <c r="P103" s="14"/>
      <c r="Q103" s="14"/>
      <c r="R103" s="14"/>
      <c r="S103" s="14"/>
      <c r="T103" s="14"/>
      <c r="U103" s="11">
        <v>54490590</v>
      </c>
      <c r="V103" s="14"/>
      <c r="W103" s="14"/>
      <c r="X103" s="14"/>
      <c r="Y103" s="14" t="s">
        <v>119</v>
      </c>
      <c r="Z103" s="14"/>
      <c r="AA103" s="15"/>
      <c r="AB103" s="14"/>
      <c r="AC103" s="14"/>
      <c r="AD103" s="14"/>
      <c r="AE103" s="14"/>
      <c r="AF103" s="14"/>
      <c r="AG103" s="14"/>
      <c r="AH103" s="14"/>
      <c r="AI103" s="14"/>
      <c r="AJ103" s="14"/>
      <c r="AK103" s="14"/>
      <c r="AL103" s="14"/>
      <c r="AM103" s="14"/>
      <c r="AN103" s="78">
        <v>54490590</v>
      </c>
      <c r="AO103" s="82" t="s">
        <v>140</v>
      </c>
      <c r="AP103" s="82" t="s">
        <v>141</v>
      </c>
    </row>
    <row r="104" spans="1:42" x14ac:dyDescent="0.25">
      <c r="A104" s="7">
        <v>99</v>
      </c>
      <c r="B104" s="7">
        <v>660000019</v>
      </c>
      <c r="C104" s="14" t="s">
        <v>31</v>
      </c>
      <c r="D104" s="8" t="s">
        <v>32</v>
      </c>
      <c r="E104" s="8" t="s">
        <v>72</v>
      </c>
      <c r="F104" s="7" t="s">
        <v>62</v>
      </c>
      <c r="G104" s="21" t="s">
        <v>69</v>
      </c>
      <c r="H104" s="9">
        <v>1</v>
      </c>
      <c r="I104" s="8" t="s">
        <v>53</v>
      </c>
      <c r="J104" s="14" t="s">
        <v>54</v>
      </c>
      <c r="K104" s="96"/>
      <c r="L104" s="14"/>
      <c r="M104" s="14"/>
      <c r="N104" s="14"/>
      <c r="O104" s="14"/>
      <c r="P104" s="14"/>
      <c r="Q104" s="14"/>
      <c r="R104" s="14"/>
      <c r="S104" s="14"/>
      <c r="T104" s="14"/>
      <c r="U104" s="14" t="s">
        <v>54</v>
      </c>
      <c r="V104" s="14" t="s">
        <v>73</v>
      </c>
      <c r="W104" s="13" t="b">
        <v>1</v>
      </c>
      <c r="X104" s="14" t="s">
        <v>37</v>
      </c>
      <c r="Y104" s="14" t="s">
        <v>60</v>
      </c>
      <c r="Z104" s="14" t="s">
        <v>69</v>
      </c>
      <c r="AA104" s="15"/>
      <c r="AB104" s="14"/>
      <c r="AC104" s="14"/>
      <c r="AD104" s="14"/>
      <c r="AE104" s="14"/>
      <c r="AF104" s="14"/>
      <c r="AG104" s="14"/>
      <c r="AH104" s="14"/>
      <c r="AI104" s="14"/>
      <c r="AJ104" s="14"/>
      <c r="AK104" s="14"/>
      <c r="AL104" s="14"/>
      <c r="AM104" s="14"/>
      <c r="AN104" s="77" t="s">
        <v>56</v>
      </c>
      <c r="AO104" s="80"/>
      <c r="AP104" s="80"/>
    </row>
    <row r="105" spans="1:42" x14ac:dyDescent="0.25">
      <c r="A105" s="7">
        <v>100</v>
      </c>
      <c r="B105" s="7">
        <v>660000032</v>
      </c>
      <c r="C105" s="14" t="s">
        <v>40</v>
      </c>
      <c r="D105" s="8" t="s">
        <v>41</v>
      </c>
      <c r="E105" s="8" t="s">
        <v>92</v>
      </c>
      <c r="F105" s="7" t="s">
        <v>62</v>
      </c>
      <c r="G105" s="14" t="s">
        <v>69</v>
      </c>
      <c r="H105" s="9">
        <v>12</v>
      </c>
      <c r="I105" s="8" t="s">
        <v>36</v>
      </c>
      <c r="J105" s="11">
        <v>2992357</v>
      </c>
      <c r="K105" s="96"/>
      <c r="L105" s="11">
        <v>2992357</v>
      </c>
      <c r="M105" s="11">
        <v>2992357</v>
      </c>
      <c r="N105" s="11">
        <v>2992357</v>
      </c>
      <c r="O105" s="11">
        <v>2992357</v>
      </c>
      <c r="P105" s="11">
        <v>2992357</v>
      </c>
      <c r="Q105" s="11">
        <v>2992357</v>
      </c>
      <c r="R105" s="11">
        <v>2992357</v>
      </c>
      <c r="S105" s="11">
        <v>2992357</v>
      </c>
      <c r="T105" s="11">
        <v>2992357</v>
      </c>
      <c r="U105" s="11">
        <v>35908280</v>
      </c>
      <c r="V105" s="14"/>
      <c r="W105" s="13" t="b">
        <v>1</v>
      </c>
      <c r="X105" s="14" t="s">
        <v>37</v>
      </c>
      <c r="Y105" s="14" t="s">
        <v>60</v>
      </c>
      <c r="Z105" s="14" t="s">
        <v>69</v>
      </c>
      <c r="AA105" s="15"/>
      <c r="AB105" s="14"/>
      <c r="AC105" s="14"/>
      <c r="AD105" s="14"/>
      <c r="AE105" s="14"/>
      <c r="AF105" s="14"/>
      <c r="AG105" s="14"/>
      <c r="AH105" s="14"/>
      <c r="AI105" s="14"/>
      <c r="AJ105" s="14"/>
      <c r="AK105" s="14"/>
      <c r="AL105" s="14"/>
      <c r="AM105" s="14"/>
      <c r="AN105" s="78">
        <v>35908280</v>
      </c>
      <c r="AO105" s="80"/>
      <c r="AP105" s="80"/>
    </row>
    <row r="106" spans="1:42" x14ac:dyDescent="0.25">
      <c r="A106" s="7">
        <v>101</v>
      </c>
      <c r="B106" s="7">
        <v>660000032</v>
      </c>
      <c r="C106" s="14" t="s">
        <v>40</v>
      </c>
      <c r="D106" s="8" t="s">
        <v>41</v>
      </c>
      <c r="E106" s="8" t="s">
        <v>101</v>
      </c>
      <c r="F106" s="7" t="s">
        <v>62</v>
      </c>
      <c r="G106" s="21" t="s">
        <v>69</v>
      </c>
      <c r="H106" s="9">
        <v>1</v>
      </c>
      <c r="I106" s="8" t="s">
        <v>53</v>
      </c>
      <c r="J106" s="11">
        <v>17354437</v>
      </c>
      <c r="K106" s="96"/>
      <c r="L106" s="14"/>
      <c r="M106" s="14"/>
      <c r="N106" s="14"/>
      <c r="O106" s="14"/>
      <c r="P106" s="11">
        <v>17354437</v>
      </c>
      <c r="Q106" s="14"/>
      <c r="R106" s="14"/>
      <c r="S106" s="14"/>
      <c r="T106" s="14"/>
      <c r="U106" s="11">
        <v>17354437</v>
      </c>
      <c r="V106" s="14"/>
      <c r="W106" s="13" t="b">
        <v>1</v>
      </c>
      <c r="X106" s="14" t="s">
        <v>37</v>
      </c>
      <c r="Y106" s="14" t="s">
        <v>60</v>
      </c>
      <c r="Z106" s="14" t="s">
        <v>69</v>
      </c>
      <c r="AA106" s="15"/>
      <c r="AB106" s="14"/>
      <c r="AC106" s="14"/>
      <c r="AD106" s="14"/>
      <c r="AE106" s="14"/>
      <c r="AF106" s="14"/>
      <c r="AG106" s="14"/>
      <c r="AH106" s="14"/>
      <c r="AI106" s="14"/>
      <c r="AJ106" s="14"/>
      <c r="AK106" s="14"/>
      <c r="AL106" s="14"/>
      <c r="AM106" s="14"/>
      <c r="AN106" s="78">
        <v>17354437</v>
      </c>
      <c r="AO106" s="80"/>
      <c r="AP106" s="80"/>
    </row>
    <row r="107" spans="1:42" x14ac:dyDescent="0.25">
      <c r="A107" s="7">
        <v>102</v>
      </c>
      <c r="B107" s="7">
        <v>660000032</v>
      </c>
      <c r="C107" s="14" t="s">
        <v>40</v>
      </c>
      <c r="D107" s="8" t="s">
        <v>41</v>
      </c>
      <c r="E107" s="8" t="s">
        <v>102</v>
      </c>
      <c r="F107" s="23" t="s">
        <v>62</v>
      </c>
      <c r="G107" s="21" t="s">
        <v>69</v>
      </c>
      <c r="H107" s="24">
        <v>1</v>
      </c>
      <c r="I107" s="8" t="s">
        <v>53</v>
      </c>
      <c r="J107" s="11">
        <v>75792726</v>
      </c>
      <c r="K107" s="96"/>
      <c r="L107" s="14"/>
      <c r="M107" s="14"/>
      <c r="N107" s="14"/>
      <c r="O107" s="11">
        <v>75792726</v>
      </c>
      <c r="P107" s="14"/>
      <c r="Q107" s="14"/>
      <c r="R107" s="14"/>
      <c r="S107" s="14"/>
      <c r="T107" s="14"/>
      <c r="U107" s="11">
        <v>75792726</v>
      </c>
      <c r="V107" s="14" t="s">
        <v>130</v>
      </c>
      <c r="W107" s="13" t="b">
        <v>1</v>
      </c>
      <c r="X107" s="14" t="s">
        <v>37</v>
      </c>
      <c r="Y107" s="14" t="s">
        <v>60</v>
      </c>
      <c r="Z107" s="14" t="s">
        <v>69</v>
      </c>
      <c r="AA107" s="15"/>
      <c r="AB107" s="14"/>
      <c r="AC107" s="14"/>
      <c r="AD107" s="14"/>
      <c r="AE107" s="14"/>
      <c r="AF107" s="14"/>
      <c r="AG107" s="14"/>
      <c r="AH107" s="14"/>
      <c r="AI107" s="14"/>
      <c r="AJ107" s="14"/>
      <c r="AK107" s="14"/>
      <c r="AL107" s="14"/>
      <c r="AM107" s="14"/>
      <c r="AN107" s="78">
        <v>75792726</v>
      </c>
      <c r="AO107" s="80"/>
      <c r="AP107" s="80"/>
    </row>
    <row r="108" spans="1:42" x14ac:dyDescent="0.25">
      <c r="A108" s="7">
        <v>292</v>
      </c>
      <c r="B108" s="7">
        <v>660000032</v>
      </c>
      <c r="C108" s="14" t="s">
        <v>40</v>
      </c>
      <c r="D108" s="8" t="s">
        <v>41</v>
      </c>
      <c r="E108" s="8" t="s">
        <v>145</v>
      </c>
      <c r="F108" s="7" t="s">
        <v>80</v>
      </c>
      <c r="G108" s="14" t="s">
        <v>88</v>
      </c>
      <c r="H108" s="9">
        <v>1</v>
      </c>
      <c r="I108" s="8" t="s">
        <v>53</v>
      </c>
      <c r="J108" s="11">
        <v>82744970</v>
      </c>
      <c r="K108" s="96"/>
      <c r="L108" s="11">
        <v>82744970</v>
      </c>
      <c r="M108" s="14"/>
      <c r="N108" s="14"/>
      <c r="O108" s="14"/>
      <c r="P108" s="14"/>
      <c r="Q108" s="14"/>
      <c r="R108" s="14"/>
      <c r="S108" s="14"/>
      <c r="T108" s="14"/>
      <c r="U108" s="11">
        <v>82744970</v>
      </c>
      <c r="V108" s="14"/>
      <c r="W108" s="14"/>
      <c r="X108" s="14"/>
      <c r="Y108" s="14" t="s">
        <v>119</v>
      </c>
      <c r="Z108" s="14"/>
      <c r="AA108" s="15"/>
      <c r="AB108" s="14"/>
      <c r="AC108" s="14"/>
      <c r="AD108" s="14"/>
      <c r="AE108" s="14"/>
      <c r="AF108" s="14"/>
      <c r="AG108" s="14"/>
      <c r="AH108" s="14"/>
      <c r="AI108" s="14"/>
      <c r="AJ108" s="14"/>
      <c r="AK108" s="14"/>
      <c r="AL108" s="14"/>
      <c r="AM108" s="14"/>
      <c r="AN108" s="78">
        <v>82744970</v>
      </c>
      <c r="AO108" s="80"/>
      <c r="AP108" s="80"/>
    </row>
    <row r="109" spans="1:42" x14ac:dyDescent="0.25">
      <c r="A109" s="7">
        <v>104</v>
      </c>
      <c r="B109" s="7">
        <v>660000006</v>
      </c>
      <c r="C109" s="14" t="s">
        <v>84</v>
      </c>
      <c r="D109" s="8" t="s">
        <v>150</v>
      </c>
      <c r="E109" s="8" t="s">
        <v>151</v>
      </c>
      <c r="F109" s="7" t="s">
        <v>51</v>
      </c>
      <c r="G109" s="14" t="s">
        <v>52</v>
      </c>
      <c r="H109" s="9">
        <v>12</v>
      </c>
      <c r="I109" s="8" t="s">
        <v>36</v>
      </c>
      <c r="J109" s="11">
        <v>700000</v>
      </c>
      <c r="K109" s="96"/>
      <c r="L109" s="11">
        <v>700000</v>
      </c>
      <c r="M109" s="11">
        <v>700000</v>
      </c>
      <c r="N109" s="11">
        <v>700000</v>
      </c>
      <c r="O109" s="11">
        <v>700000</v>
      </c>
      <c r="P109" s="11">
        <v>700000</v>
      </c>
      <c r="Q109" s="11">
        <v>700000</v>
      </c>
      <c r="R109" s="11">
        <v>700000</v>
      </c>
      <c r="S109" s="11">
        <v>700000</v>
      </c>
      <c r="T109" s="11">
        <v>700000</v>
      </c>
      <c r="U109" s="11">
        <v>8400000</v>
      </c>
      <c r="V109" s="14"/>
      <c r="W109" s="14"/>
      <c r="X109" s="14" t="s">
        <v>37</v>
      </c>
      <c r="Y109" s="14" t="s">
        <v>60</v>
      </c>
      <c r="Z109" s="14"/>
      <c r="AA109" s="15"/>
      <c r="AB109" s="14"/>
      <c r="AC109" s="14"/>
      <c r="AD109" s="14"/>
      <c r="AE109" s="14"/>
      <c r="AF109" s="14"/>
      <c r="AG109" s="14"/>
      <c r="AH109" s="14"/>
      <c r="AI109" s="14"/>
      <c r="AJ109" s="14"/>
      <c r="AK109" s="14"/>
      <c r="AL109" s="14"/>
      <c r="AM109" s="14"/>
      <c r="AN109" s="78">
        <v>8400000</v>
      </c>
      <c r="AO109" s="80"/>
      <c r="AP109" s="80"/>
    </row>
    <row r="110" spans="1:42" x14ac:dyDescent="0.25">
      <c r="A110" s="7">
        <v>105</v>
      </c>
      <c r="B110" s="7">
        <v>660000006</v>
      </c>
      <c r="C110" s="14" t="s">
        <v>84</v>
      </c>
      <c r="D110" s="8" t="s">
        <v>150</v>
      </c>
      <c r="E110" s="8" t="s">
        <v>152</v>
      </c>
      <c r="F110" s="7" t="s">
        <v>51</v>
      </c>
      <c r="G110" s="14" t="s">
        <v>52</v>
      </c>
      <c r="H110" s="9">
        <v>12</v>
      </c>
      <c r="I110" s="8" t="s">
        <v>36</v>
      </c>
      <c r="J110" s="11">
        <v>700000</v>
      </c>
      <c r="K110" s="96"/>
      <c r="L110" s="11">
        <v>700000</v>
      </c>
      <c r="M110" s="11">
        <v>700000</v>
      </c>
      <c r="N110" s="11">
        <v>700000</v>
      </c>
      <c r="O110" s="11">
        <v>700000</v>
      </c>
      <c r="P110" s="11">
        <v>700000</v>
      </c>
      <c r="Q110" s="11">
        <v>700000</v>
      </c>
      <c r="R110" s="11">
        <v>700000</v>
      </c>
      <c r="S110" s="11">
        <v>700000</v>
      </c>
      <c r="T110" s="11">
        <v>700000</v>
      </c>
      <c r="U110" s="11">
        <v>8400000</v>
      </c>
      <c r="V110" s="14"/>
      <c r="W110" s="14"/>
      <c r="X110" s="14" t="s">
        <v>37</v>
      </c>
      <c r="Y110" s="14" t="s">
        <v>38</v>
      </c>
      <c r="Z110" s="14"/>
      <c r="AA110" s="15"/>
      <c r="AB110" s="14"/>
      <c r="AC110" s="14"/>
      <c r="AD110" s="14"/>
      <c r="AE110" s="14"/>
      <c r="AF110" s="14"/>
      <c r="AG110" s="14"/>
      <c r="AH110" s="14"/>
      <c r="AI110" s="14"/>
      <c r="AJ110" s="14"/>
      <c r="AK110" s="14"/>
      <c r="AL110" s="14"/>
      <c r="AM110" s="14"/>
      <c r="AN110" s="78">
        <v>8400000</v>
      </c>
      <c r="AO110" s="80"/>
      <c r="AP110" s="80"/>
    </row>
    <row r="111" spans="1:42" x14ac:dyDescent="0.25">
      <c r="A111" s="7">
        <v>106</v>
      </c>
      <c r="B111" s="7">
        <v>660000006</v>
      </c>
      <c r="C111" s="14" t="s">
        <v>84</v>
      </c>
      <c r="D111" s="8" t="s">
        <v>150</v>
      </c>
      <c r="E111" s="8" t="s">
        <v>153</v>
      </c>
      <c r="F111" s="7" t="s">
        <v>51</v>
      </c>
      <c r="G111" s="14" t="s">
        <v>52</v>
      </c>
      <c r="H111" s="9">
        <v>12</v>
      </c>
      <c r="I111" s="8" t="s">
        <v>36</v>
      </c>
      <c r="J111" s="11">
        <v>500000</v>
      </c>
      <c r="K111" s="96"/>
      <c r="L111" s="11">
        <v>500000</v>
      </c>
      <c r="M111" s="11">
        <v>500000</v>
      </c>
      <c r="N111" s="11">
        <v>500000</v>
      </c>
      <c r="O111" s="11">
        <v>500000</v>
      </c>
      <c r="P111" s="11">
        <v>500000</v>
      </c>
      <c r="Q111" s="11">
        <v>500000</v>
      </c>
      <c r="R111" s="11">
        <v>500000</v>
      </c>
      <c r="S111" s="11">
        <v>500000</v>
      </c>
      <c r="T111" s="11">
        <v>500000</v>
      </c>
      <c r="U111" s="11">
        <v>6000000</v>
      </c>
      <c r="V111" s="14"/>
      <c r="W111" s="14"/>
      <c r="X111" s="14" t="s">
        <v>37</v>
      </c>
      <c r="Y111" s="14" t="s">
        <v>60</v>
      </c>
      <c r="Z111" s="14"/>
      <c r="AA111" s="15"/>
      <c r="AB111" s="14"/>
      <c r="AC111" s="14"/>
      <c r="AD111" s="14"/>
      <c r="AE111" s="14"/>
      <c r="AF111" s="14"/>
      <c r="AG111" s="14"/>
      <c r="AH111" s="14"/>
      <c r="AI111" s="14"/>
      <c r="AJ111" s="14"/>
      <c r="AK111" s="14"/>
      <c r="AL111" s="14"/>
      <c r="AM111" s="14"/>
      <c r="AN111" s="78">
        <v>6000000</v>
      </c>
      <c r="AO111" s="80"/>
      <c r="AP111" s="80"/>
    </row>
    <row r="112" spans="1:42" x14ac:dyDescent="0.25">
      <c r="A112" s="7">
        <v>107</v>
      </c>
      <c r="B112" s="7">
        <v>660000006</v>
      </c>
      <c r="C112" s="14" t="s">
        <v>84</v>
      </c>
      <c r="D112" s="8" t="s">
        <v>150</v>
      </c>
      <c r="E112" s="8" t="s">
        <v>154</v>
      </c>
      <c r="F112" s="7" t="s">
        <v>51</v>
      </c>
      <c r="G112" s="14" t="s">
        <v>52</v>
      </c>
      <c r="H112" s="9">
        <v>12</v>
      </c>
      <c r="I112" s="8" t="s">
        <v>36</v>
      </c>
      <c r="J112" s="11">
        <v>600000</v>
      </c>
      <c r="K112" s="96"/>
      <c r="L112" s="11">
        <v>600000</v>
      </c>
      <c r="M112" s="11">
        <v>600000</v>
      </c>
      <c r="N112" s="11">
        <v>600000</v>
      </c>
      <c r="O112" s="11">
        <v>600000</v>
      </c>
      <c r="P112" s="11">
        <v>600000</v>
      </c>
      <c r="Q112" s="11">
        <v>600000</v>
      </c>
      <c r="R112" s="11">
        <v>600000</v>
      </c>
      <c r="S112" s="11">
        <v>600000</v>
      </c>
      <c r="T112" s="11">
        <v>600000</v>
      </c>
      <c r="U112" s="11">
        <v>7200000</v>
      </c>
      <c r="V112" s="14"/>
      <c r="W112" s="14"/>
      <c r="X112" s="14" t="s">
        <v>37</v>
      </c>
      <c r="Y112" s="14" t="s">
        <v>38</v>
      </c>
      <c r="Z112" s="14"/>
      <c r="AA112" s="15"/>
      <c r="AB112" s="14"/>
      <c r="AC112" s="14"/>
      <c r="AD112" s="14"/>
      <c r="AE112" s="14"/>
      <c r="AF112" s="14"/>
      <c r="AG112" s="14"/>
      <c r="AH112" s="14"/>
      <c r="AI112" s="14"/>
      <c r="AJ112" s="14"/>
      <c r="AK112" s="14"/>
      <c r="AL112" s="14"/>
      <c r="AM112" s="14"/>
      <c r="AN112" s="78">
        <v>7200000</v>
      </c>
      <c r="AO112" s="80"/>
      <c r="AP112" s="80"/>
    </row>
    <row r="113" spans="1:42" x14ac:dyDescent="0.25">
      <c r="A113" s="7">
        <v>108</v>
      </c>
      <c r="B113" s="7">
        <v>660000006</v>
      </c>
      <c r="C113" s="14" t="s">
        <v>84</v>
      </c>
      <c r="D113" s="8" t="s">
        <v>150</v>
      </c>
      <c r="E113" s="8" t="s">
        <v>155</v>
      </c>
      <c r="F113" s="7" t="s">
        <v>51</v>
      </c>
      <c r="G113" s="14" t="s">
        <v>52</v>
      </c>
      <c r="H113" s="9">
        <v>12</v>
      </c>
      <c r="I113" s="8" t="s">
        <v>36</v>
      </c>
      <c r="J113" s="11">
        <v>800000</v>
      </c>
      <c r="K113" s="96"/>
      <c r="L113" s="11">
        <v>800000</v>
      </c>
      <c r="M113" s="11">
        <v>800000</v>
      </c>
      <c r="N113" s="11">
        <v>800000</v>
      </c>
      <c r="O113" s="11">
        <v>800000</v>
      </c>
      <c r="P113" s="11">
        <v>800000</v>
      </c>
      <c r="Q113" s="11">
        <v>800000</v>
      </c>
      <c r="R113" s="11">
        <v>800000</v>
      </c>
      <c r="S113" s="11">
        <v>800000</v>
      </c>
      <c r="T113" s="11">
        <v>800000</v>
      </c>
      <c r="U113" s="11">
        <v>9600000</v>
      </c>
      <c r="V113" s="14"/>
      <c r="W113" s="14"/>
      <c r="X113" s="14" t="s">
        <v>37</v>
      </c>
      <c r="Y113" s="14" t="s">
        <v>38</v>
      </c>
      <c r="Z113" s="14"/>
      <c r="AA113" s="15"/>
      <c r="AB113" s="14"/>
      <c r="AC113" s="14"/>
      <c r="AD113" s="14"/>
      <c r="AE113" s="14"/>
      <c r="AF113" s="14"/>
      <c r="AG113" s="14"/>
      <c r="AH113" s="14"/>
      <c r="AI113" s="14"/>
      <c r="AJ113" s="14"/>
      <c r="AK113" s="14"/>
      <c r="AL113" s="14"/>
      <c r="AM113" s="14"/>
      <c r="AN113" s="78">
        <v>9600000</v>
      </c>
      <c r="AO113" s="80"/>
      <c r="AP113" s="80"/>
    </row>
    <row r="114" spans="1:42" x14ac:dyDescent="0.25">
      <c r="A114" s="7">
        <v>109</v>
      </c>
      <c r="B114" s="7">
        <v>660000006</v>
      </c>
      <c r="C114" s="14" t="s">
        <v>84</v>
      </c>
      <c r="D114" s="8" t="s">
        <v>150</v>
      </c>
      <c r="E114" s="8" t="s">
        <v>156</v>
      </c>
      <c r="F114" s="7" t="s">
        <v>51</v>
      </c>
      <c r="G114" s="14" t="s">
        <v>52</v>
      </c>
      <c r="H114" s="9">
        <v>12</v>
      </c>
      <c r="I114" s="8" t="s">
        <v>36</v>
      </c>
      <c r="J114" s="11">
        <v>500000</v>
      </c>
      <c r="K114" s="96"/>
      <c r="L114" s="11">
        <v>500000</v>
      </c>
      <c r="M114" s="11">
        <v>500000</v>
      </c>
      <c r="N114" s="11">
        <v>500000</v>
      </c>
      <c r="O114" s="11">
        <v>500000</v>
      </c>
      <c r="P114" s="11">
        <v>500000</v>
      </c>
      <c r="Q114" s="11">
        <v>500000</v>
      </c>
      <c r="R114" s="11">
        <v>500000</v>
      </c>
      <c r="S114" s="11">
        <v>500000</v>
      </c>
      <c r="T114" s="11">
        <v>500000</v>
      </c>
      <c r="U114" s="11">
        <v>6000000</v>
      </c>
      <c r="V114" s="14"/>
      <c r="W114" s="14"/>
      <c r="X114" s="14" t="s">
        <v>37</v>
      </c>
      <c r="Y114" s="14" t="s">
        <v>38</v>
      </c>
      <c r="Z114" s="14"/>
      <c r="AA114" s="15"/>
      <c r="AB114" s="14"/>
      <c r="AC114" s="14"/>
      <c r="AD114" s="14"/>
      <c r="AE114" s="14"/>
      <c r="AF114" s="14"/>
      <c r="AG114" s="14"/>
      <c r="AH114" s="14"/>
      <c r="AI114" s="14"/>
      <c r="AJ114" s="14"/>
      <c r="AK114" s="14"/>
      <c r="AL114" s="14"/>
      <c r="AM114" s="14"/>
      <c r="AN114" s="78">
        <v>6000000</v>
      </c>
      <c r="AO114" s="80"/>
      <c r="AP114" s="80"/>
    </row>
    <row r="115" spans="1:42" x14ac:dyDescent="0.25">
      <c r="A115" s="7">
        <v>110</v>
      </c>
      <c r="B115" s="7">
        <v>660000013</v>
      </c>
      <c r="C115" s="14" t="s">
        <v>157</v>
      </c>
      <c r="D115" s="8" t="s">
        <v>158</v>
      </c>
      <c r="E115" s="8" t="s">
        <v>157</v>
      </c>
      <c r="F115" s="7" t="s">
        <v>51</v>
      </c>
      <c r="G115" s="14" t="s">
        <v>52</v>
      </c>
      <c r="H115" s="9">
        <v>1</v>
      </c>
      <c r="I115" s="8" t="s">
        <v>53</v>
      </c>
      <c r="J115" s="11">
        <v>98540000</v>
      </c>
      <c r="K115" s="96"/>
      <c r="L115" s="14"/>
      <c r="M115" s="14"/>
      <c r="N115" s="11">
        <v>24635000</v>
      </c>
      <c r="O115" s="14"/>
      <c r="P115" s="14"/>
      <c r="Q115" s="11">
        <v>24635000</v>
      </c>
      <c r="R115" s="14"/>
      <c r="S115" s="14"/>
      <c r="T115" s="11">
        <v>24635000</v>
      </c>
      <c r="U115" s="11">
        <v>98540000</v>
      </c>
      <c r="V115" s="14"/>
      <c r="W115" s="14"/>
      <c r="X115" s="14" t="s">
        <v>37</v>
      </c>
      <c r="Y115" s="14" t="s">
        <v>38</v>
      </c>
      <c r="Z115" s="14"/>
      <c r="AA115" s="15"/>
      <c r="AB115" s="14"/>
      <c r="AC115" s="14"/>
      <c r="AD115" s="14"/>
      <c r="AE115" s="14"/>
      <c r="AF115" s="14"/>
      <c r="AG115" s="14"/>
      <c r="AH115" s="14"/>
      <c r="AI115" s="14"/>
      <c r="AJ115" s="14"/>
      <c r="AK115" s="14"/>
      <c r="AL115" s="14"/>
      <c r="AM115" s="14"/>
      <c r="AN115" s="78">
        <v>98540000</v>
      </c>
      <c r="AO115" s="80"/>
      <c r="AP115" s="80"/>
    </row>
    <row r="116" spans="1:42" x14ac:dyDescent="0.25">
      <c r="A116" s="7">
        <v>111</v>
      </c>
      <c r="B116" s="7">
        <v>660000015</v>
      </c>
      <c r="C116" s="14" t="s">
        <v>159</v>
      </c>
      <c r="D116" s="8" t="s">
        <v>160</v>
      </c>
      <c r="E116" s="8" t="s">
        <v>160</v>
      </c>
      <c r="F116" s="7" t="s">
        <v>51</v>
      </c>
      <c r="G116" s="14" t="s">
        <v>52</v>
      </c>
      <c r="H116" s="9">
        <v>12</v>
      </c>
      <c r="I116" s="8" t="s">
        <v>36</v>
      </c>
      <c r="J116" s="11">
        <v>1500000</v>
      </c>
      <c r="K116" s="96"/>
      <c r="L116" s="11">
        <v>1500000</v>
      </c>
      <c r="M116" s="11">
        <v>1500000</v>
      </c>
      <c r="N116" s="11">
        <v>1500000</v>
      </c>
      <c r="O116" s="11">
        <v>1500000</v>
      </c>
      <c r="P116" s="11">
        <v>1500000</v>
      </c>
      <c r="Q116" s="11">
        <v>1500000</v>
      </c>
      <c r="R116" s="11">
        <v>1500000</v>
      </c>
      <c r="S116" s="11">
        <v>1500000</v>
      </c>
      <c r="T116" s="11">
        <v>1500000</v>
      </c>
      <c r="U116" s="11">
        <v>18000000</v>
      </c>
      <c r="V116" s="14"/>
      <c r="W116" s="14"/>
      <c r="X116" s="14" t="s">
        <v>37</v>
      </c>
      <c r="Y116" s="14" t="s">
        <v>38</v>
      </c>
      <c r="Z116" s="14"/>
      <c r="AA116" s="15"/>
      <c r="AB116" s="14"/>
      <c r="AC116" s="14"/>
      <c r="AD116" s="14"/>
      <c r="AE116" s="14"/>
      <c r="AF116" s="14"/>
      <c r="AG116" s="14"/>
      <c r="AH116" s="14"/>
      <c r="AI116" s="14"/>
      <c r="AJ116" s="14"/>
      <c r="AK116" s="14"/>
      <c r="AL116" s="14"/>
      <c r="AM116" s="14"/>
      <c r="AN116" s="78">
        <v>18000000</v>
      </c>
      <c r="AO116" s="80"/>
      <c r="AP116" s="80"/>
    </row>
    <row r="117" spans="1:42" x14ac:dyDescent="0.25">
      <c r="A117" s="7">
        <v>112</v>
      </c>
      <c r="B117" s="7">
        <v>660000015</v>
      </c>
      <c r="C117" s="14" t="s">
        <v>159</v>
      </c>
      <c r="D117" s="8" t="s">
        <v>160</v>
      </c>
      <c r="E117" s="8" t="s">
        <v>161</v>
      </c>
      <c r="F117" s="7" t="s">
        <v>51</v>
      </c>
      <c r="G117" s="14" t="s">
        <v>52</v>
      </c>
      <c r="H117" s="9">
        <v>1</v>
      </c>
      <c r="I117" s="8" t="s">
        <v>53</v>
      </c>
      <c r="J117" s="14" t="s">
        <v>54</v>
      </c>
      <c r="K117" s="96"/>
      <c r="L117" s="14" t="s">
        <v>54</v>
      </c>
      <c r="M117" s="14"/>
      <c r="N117" s="14"/>
      <c r="O117" s="14" t="s">
        <v>58</v>
      </c>
      <c r="P117" s="14"/>
      <c r="Q117" s="14"/>
      <c r="R117" s="14"/>
      <c r="S117" s="14" t="s">
        <v>58</v>
      </c>
      <c r="T117" s="14"/>
      <c r="U117" s="14" t="s">
        <v>58</v>
      </c>
      <c r="V117" s="14"/>
      <c r="W117" s="14"/>
      <c r="X117" s="14" t="s">
        <v>37</v>
      </c>
      <c r="Y117" s="14" t="s">
        <v>60</v>
      </c>
      <c r="Z117" s="14"/>
      <c r="AA117" s="15"/>
      <c r="AB117" s="14"/>
      <c r="AC117" s="14"/>
      <c r="AD117" s="14"/>
      <c r="AE117" s="14"/>
      <c r="AF117" s="14"/>
      <c r="AG117" s="14"/>
      <c r="AH117" s="14"/>
      <c r="AI117" s="14"/>
      <c r="AJ117" s="14"/>
      <c r="AK117" s="14"/>
      <c r="AL117" s="14"/>
      <c r="AM117" s="14"/>
      <c r="AN117" s="77" t="s">
        <v>56</v>
      </c>
      <c r="AO117" s="80"/>
      <c r="AP117" s="80"/>
    </row>
    <row r="118" spans="1:42" x14ac:dyDescent="0.25">
      <c r="A118" s="7">
        <v>113</v>
      </c>
      <c r="B118" s="7"/>
      <c r="C118" s="14"/>
      <c r="D118" s="8"/>
      <c r="E118" s="8" t="s">
        <v>162</v>
      </c>
      <c r="F118" s="7" t="s">
        <v>51</v>
      </c>
      <c r="G118" s="14" t="s">
        <v>52</v>
      </c>
      <c r="H118" s="9">
        <v>12</v>
      </c>
      <c r="I118" s="8" t="s">
        <v>36</v>
      </c>
      <c r="J118" s="11">
        <v>1080000</v>
      </c>
      <c r="K118" s="96"/>
      <c r="L118" s="14"/>
      <c r="M118" s="14"/>
      <c r="N118" s="14"/>
      <c r="O118" s="14"/>
      <c r="P118" s="14"/>
      <c r="Q118" s="14"/>
      <c r="R118" s="14"/>
      <c r="S118" s="14"/>
      <c r="T118" s="14"/>
      <c r="U118" s="14" t="s">
        <v>58</v>
      </c>
      <c r="V118" s="14"/>
      <c r="W118" s="14" t="e">
        <v>#VALUE!</v>
      </c>
      <c r="X118" s="14" t="s">
        <v>37</v>
      </c>
      <c r="Y118" s="14" t="s">
        <v>60</v>
      </c>
      <c r="Z118" s="14"/>
      <c r="AA118" s="15"/>
      <c r="AB118" s="14"/>
      <c r="AC118" s="14"/>
      <c r="AD118" s="14"/>
      <c r="AE118" s="14"/>
      <c r="AF118" s="14"/>
      <c r="AG118" s="14"/>
      <c r="AH118" s="14"/>
      <c r="AI118" s="14"/>
      <c r="AJ118" s="14"/>
      <c r="AK118" s="14"/>
      <c r="AL118" s="14"/>
      <c r="AM118" s="14"/>
      <c r="AN118" s="77" t="s">
        <v>56</v>
      </c>
      <c r="AO118" s="80"/>
      <c r="AP118" s="80"/>
    </row>
    <row r="119" spans="1:42" x14ac:dyDescent="0.25">
      <c r="A119" s="7">
        <v>114</v>
      </c>
      <c r="B119" s="7">
        <v>660000032</v>
      </c>
      <c r="C119" s="14" t="s">
        <v>40</v>
      </c>
      <c r="D119" s="8" t="s">
        <v>41</v>
      </c>
      <c r="E119" s="8" t="s">
        <v>163</v>
      </c>
      <c r="F119" s="7" t="s">
        <v>51</v>
      </c>
      <c r="G119" s="14" t="s">
        <v>52</v>
      </c>
      <c r="H119" s="9">
        <v>1</v>
      </c>
      <c r="I119" s="8" t="s">
        <v>53</v>
      </c>
      <c r="J119" s="14" t="s">
        <v>54</v>
      </c>
      <c r="K119" s="96"/>
      <c r="L119" s="14"/>
      <c r="M119" s="14"/>
      <c r="N119" s="14"/>
      <c r="O119" s="14"/>
      <c r="P119" s="14"/>
      <c r="Q119" s="14"/>
      <c r="R119" s="14"/>
      <c r="S119" s="14"/>
      <c r="T119" s="14"/>
      <c r="U119" s="14" t="s">
        <v>54</v>
      </c>
      <c r="V119" s="14"/>
      <c r="W119" s="14">
        <v>0</v>
      </c>
      <c r="X119" s="14" t="s">
        <v>37</v>
      </c>
      <c r="Y119" s="14" t="s">
        <v>38</v>
      </c>
      <c r="Z119" s="14"/>
      <c r="AA119" s="15"/>
      <c r="AB119" s="14"/>
      <c r="AC119" s="14"/>
      <c r="AD119" s="14"/>
      <c r="AE119" s="14"/>
      <c r="AF119" s="14"/>
      <c r="AG119" s="14"/>
      <c r="AH119" s="14"/>
      <c r="AI119" s="14"/>
      <c r="AJ119" s="14"/>
      <c r="AK119" s="14"/>
      <c r="AL119" s="14"/>
      <c r="AM119" s="14"/>
      <c r="AN119" s="77" t="s">
        <v>56</v>
      </c>
      <c r="AO119" s="80"/>
      <c r="AP119" s="80"/>
    </row>
    <row r="120" spans="1:42" x14ac:dyDescent="0.25">
      <c r="A120" s="25">
        <v>122</v>
      </c>
      <c r="B120" s="25">
        <v>660000032</v>
      </c>
      <c r="C120" s="25" t="s">
        <v>40</v>
      </c>
      <c r="D120" s="113" t="s">
        <v>41</v>
      </c>
      <c r="E120" s="25" t="s">
        <v>164</v>
      </c>
      <c r="F120" s="25" t="s">
        <v>51</v>
      </c>
      <c r="G120" s="25" t="s">
        <v>52</v>
      </c>
      <c r="H120" s="25">
        <v>1</v>
      </c>
      <c r="I120" s="25" t="s">
        <v>53</v>
      </c>
      <c r="J120" s="26">
        <v>36000000</v>
      </c>
      <c r="K120" s="102"/>
      <c r="L120" s="483"/>
      <c r="M120" s="483"/>
      <c r="N120" s="494">
        <v>36000000</v>
      </c>
      <c r="O120" s="483"/>
      <c r="P120" s="483"/>
      <c r="Q120" s="483"/>
      <c r="R120" s="483"/>
      <c r="S120" s="483"/>
      <c r="T120" s="483"/>
      <c r="U120" s="494">
        <v>36000000</v>
      </c>
      <c r="V120" s="25" t="s">
        <v>165</v>
      </c>
      <c r="W120" s="483">
        <v>0</v>
      </c>
      <c r="X120" s="483" t="s">
        <v>37</v>
      </c>
      <c r="Y120" s="483" t="s">
        <v>60</v>
      </c>
      <c r="Z120" s="483"/>
      <c r="AA120" s="489"/>
      <c r="AB120" s="483"/>
      <c r="AC120" s="483"/>
      <c r="AD120" s="483"/>
      <c r="AE120" s="483"/>
      <c r="AF120" s="483"/>
      <c r="AG120" s="483"/>
      <c r="AH120" s="483"/>
      <c r="AI120" s="483"/>
      <c r="AJ120" s="483"/>
      <c r="AK120" s="483"/>
      <c r="AL120" s="483"/>
      <c r="AM120" s="483"/>
      <c r="AN120" s="486">
        <v>36000000</v>
      </c>
      <c r="AO120" s="82" t="s">
        <v>166</v>
      </c>
      <c r="AP120" s="82" t="s">
        <v>167</v>
      </c>
    </row>
    <row r="121" spans="1:42" x14ac:dyDescent="0.25">
      <c r="A121" s="27"/>
      <c r="B121" s="27"/>
      <c r="C121" s="27"/>
      <c r="D121" s="114"/>
      <c r="E121" s="27"/>
      <c r="F121" s="27"/>
      <c r="G121" s="27"/>
      <c r="H121" s="27"/>
      <c r="I121" s="27"/>
      <c r="J121" s="86"/>
      <c r="K121" s="96"/>
      <c r="L121" s="484"/>
      <c r="M121" s="484"/>
      <c r="N121" s="495"/>
      <c r="O121" s="484"/>
      <c r="P121" s="484"/>
      <c r="Q121" s="484"/>
      <c r="R121" s="484"/>
      <c r="S121" s="484"/>
      <c r="T121" s="484"/>
      <c r="U121" s="495"/>
      <c r="V121" s="27" t="s">
        <v>168</v>
      </c>
      <c r="W121" s="484"/>
      <c r="X121" s="484"/>
      <c r="Y121" s="484"/>
      <c r="Z121" s="484"/>
      <c r="AA121" s="490"/>
      <c r="AB121" s="484"/>
      <c r="AC121" s="484"/>
      <c r="AD121" s="484"/>
      <c r="AE121" s="484"/>
      <c r="AF121" s="484"/>
      <c r="AG121" s="484"/>
      <c r="AH121" s="484"/>
      <c r="AI121" s="484"/>
      <c r="AJ121" s="484"/>
      <c r="AK121" s="484"/>
      <c r="AL121" s="484"/>
      <c r="AM121" s="484"/>
      <c r="AN121" s="487"/>
      <c r="AO121" s="80"/>
      <c r="AP121" s="80"/>
    </row>
    <row r="122" spans="1:42" x14ac:dyDescent="0.25">
      <c r="A122" s="27"/>
      <c r="B122" s="27"/>
      <c r="C122" s="27"/>
      <c r="D122" s="114"/>
      <c r="E122" s="27"/>
      <c r="F122" s="27"/>
      <c r="G122" s="27"/>
      <c r="H122" s="27"/>
      <c r="I122" s="27"/>
      <c r="J122" s="86"/>
      <c r="K122" s="96"/>
      <c r="L122" s="484"/>
      <c r="M122" s="484"/>
      <c r="N122" s="495"/>
      <c r="O122" s="484"/>
      <c r="P122" s="484"/>
      <c r="Q122" s="484"/>
      <c r="R122" s="484"/>
      <c r="S122" s="484"/>
      <c r="T122" s="484"/>
      <c r="U122" s="495"/>
      <c r="V122" s="27" t="s">
        <v>169</v>
      </c>
      <c r="W122" s="484"/>
      <c r="X122" s="484"/>
      <c r="Y122" s="484"/>
      <c r="Z122" s="484"/>
      <c r="AA122" s="490"/>
      <c r="AB122" s="484"/>
      <c r="AC122" s="484"/>
      <c r="AD122" s="484"/>
      <c r="AE122" s="484"/>
      <c r="AF122" s="484"/>
      <c r="AG122" s="484"/>
      <c r="AH122" s="484"/>
      <c r="AI122" s="484"/>
      <c r="AJ122" s="484"/>
      <c r="AK122" s="484"/>
      <c r="AL122" s="484"/>
      <c r="AM122" s="484"/>
      <c r="AN122" s="487"/>
      <c r="AO122" s="80"/>
      <c r="AP122" s="80"/>
    </row>
    <row r="123" spans="1:42" x14ac:dyDescent="0.25">
      <c r="A123" s="27"/>
      <c r="B123" s="27"/>
      <c r="C123" s="27"/>
      <c r="D123" s="114"/>
      <c r="E123" s="27"/>
      <c r="F123" s="27"/>
      <c r="G123" s="27"/>
      <c r="H123" s="27"/>
      <c r="I123" s="27"/>
      <c r="J123" s="86"/>
      <c r="K123" s="96"/>
      <c r="L123" s="484"/>
      <c r="M123" s="484"/>
      <c r="N123" s="495"/>
      <c r="O123" s="484"/>
      <c r="P123" s="484"/>
      <c r="Q123" s="484"/>
      <c r="R123" s="484"/>
      <c r="S123" s="484"/>
      <c r="T123" s="484"/>
      <c r="U123" s="495"/>
      <c r="V123" s="27" t="s">
        <v>170</v>
      </c>
      <c r="W123" s="484"/>
      <c r="X123" s="484"/>
      <c r="Y123" s="484"/>
      <c r="Z123" s="484"/>
      <c r="AA123" s="490"/>
      <c r="AB123" s="484"/>
      <c r="AC123" s="484"/>
      <c r="AD123" s="484"/>
      <c r="AE123" s="484"/>
      <c r="AF123" s="484"/>
      <c r="AG123" s="484"/>
      <c r="AH123" s="484"/>
      <c r="AI123" s="484"/>
      <c r="AJ123" s="484"/>
      <c r="AK123" s="484"/>
      <c r="AL123" s="484"/>
      <c r="AM123" s="484"/>
      <c r="AN123" s="487"/>
      <c r="AO123" s="80"/>
      <c r="AP123" s="80"/>
    </row>
    <row r="124" spans="1:42" x14ac:dyDescent="0.25">
      <c r="A124" s="27"/>
      <c r="B124" s="27"/>
      <c r="C124" s="27"/>
      <c r="D124" s="114"/>
      <c r="E124" s="27"/>
      <c r="F124" s="27"/>
      <c r="G124" s="27"/>
      <c r="H124" s="27"/>
      <c r="I124" s="27"/>
      <c r="J124" s="86"/>
      <c r="K124" s="96"/>
      <c r="L124" s="484"/>
      <c r="M124" s="484"/>
      <c r="N124" s="495"/>
      <c r="O124" s="484"/>
      <c r="P124" s="484"/>
      <c r="Q124" s="484"/>
      <c r="R124" s="484"/>
      <c r="S124" s="484"/>
      <c r="T124" s="484"/>
      <c r="U124" s="495"/>
      <c r="V124" s="27" t="s">
        <v>171</v>
      </c>
      <c r="W124" s="484"/>
      <c r="X124" s="484"/>
      <c r="Y124" s="484"/>
      <c r="Z124" s="484"/>
      <c r="AA124" s="490"/>
      <c r="AB124" s="484"/>
      <c r="AC124" s="484"/>
      <c r="AD124" s="484"/>
      <c r="AE124" s="484"/>
      <c r="AF124" s="484"/>
      <c r="AG124" s="484"/>
      <c r="AH124" s="484"/>
      <c r="AI124" s="484"/>
      <c r="AJ124" s="484"/>
      <c r="AK124" s="484"/>
      <c r="AL124" s="484"/>
      <c r="AM124" s="484"/>
      <c r="AN124" s="487"/>
      <c r="AO124" s="80"/>
      <c r="AP124" s="80"/>
    </row>
    <row r="125" spans="1:42" x14ac:dyDescent="0.25">
      <c r="A125" s="30"/>
      <c r="B125" s="30"/>
      <c r="C125" s="30"/>
      <c r="D125" s="115"/>
      <c r="E125" s="30"/>
      <c r="F125" s="30"/>
      <c r="G125" s="30"/>
      <c r="H125" s="30"/>
      <c r="I125" s="30"/>
      <c r="J125" s="31"/>
      <c r="K125" s="96"/>
      <c r="L125" s="485"/>
      <c r="M125" s="485"/>
      <c r="N125" s="496"/>
      <c r="O125" s="485"/>
      <c r="P125" s="485"/>
      <c r="Q125" s="485"/>
      <c r="R125" s="485"/>
      <c r="S125" s="485"/>
      <c r="T125" s="485"/>
      <c r="U125" s="496"/>
      <c r="V125" s="30" t="s">
        <v>172</v>
      </c>
      <c r="W125" s="485"/>
      <c r="X125" s="485"/>
      <c r="Y125" s="485"/>
      <c r="Z125" s="485"/>
      <c r="AA125" s="491"/>
      <c r="AB125" s="485"/>
      <c r="AC125" s="485"/>
      <c r="AD125" s="485"/>
      <c r="AE125" s="485"/>
      <c r="AF125" s="485"/>
      <c r="AG125" s="485"/>
      <c r="AH125" s="485"/>
      <c r="AI125" s="485"/>
      <c r="AJ125" s="485"/>
      <c r="AK125" s="485"/>
      <c r="AL125" s="485"/>
      <c r="AM125" s="485"/>
      <c r="AN125" s="488"/>
      <c r="AO125" s="80"/>
      <c r="AP125" s="80"/>
    </row>
    <row r="126" spans="1:42" x14ac:dyDescent="0.25">
      <c r="A126" s="7">
        <v>123</v>
      </c>
      <c r="B126" s="7">
        <v>660000032</v>
      </c>
      <c r="C126" s="14" t="s">
        <v>40</v>
      </c>
      <c r="D126" s="8" t="s">
        <v>41</v>
      </c>
      <c r="E126" s="8" t="s">
        <v>173</v>
      </c>
      <c r="F126" s="7" t="s">
        <v>51</v>
      </c>
      <c r="G126" s="14" t="s">
        <v>52</v>
      </c>
      <c r="H126" s="9">
        <v>1</v>
      </c>
      <c r="I126" s="8" t="s">
        <v>53</v>
      </c>
      <c r="J126" s="11">
        <v>137700000</v>
      </c>
      <c r="K126" s="102"/>
      <c r="L126" s="11">
        <v>137700000</v>
      </c>
      <c r="M126" s="14"/>
      <c r="N126" s="14"/>
      <c r="O126" s="14"/>
      <c r="P126" s="14"/>
      <c r="Q126" s="14"/>
      <c r="R126" s="14"/>
      <c r="S126" s="14"/>
      <c r="T126" s="14"/>
      <c r="U126" s="11">
        <v>137700000</v>
      </c>
      <c r="V126" s="14"/>
      <c r="W126" s="14">
        <v>0</v>
      </c>
      <c r="X126" s="14" t="s">
        <v>37</v>
      </c>
      <c r="Y126" s="14" t="s">
        <v>38</v>
      </c>
      <c r="Z126" s="14"/>
      <c r="AA126" s="15"/>
      <c r="AB126" s="14"/>
      <c r="AC126" s="14"/>
      <c r="AD126" s="14"/>
      <c r="AE126" s="14"/>
      <c r="AF126" s="14"/>
      <c r="AG126" s="14"/>
      <c r="AH126" s="14"/>
      <c r="AI126" s="14"/>
      <c r="AJ126" s="14"/>
      <c r="AK126" s="14"/>
      <c r="AL126" s="14"/>
      <c r="AM126" s="14"/>
      <c r="AN126" s="78">
        <v>137700000</v>
      </c>
      <c r="AO126" s="82" t="s">
        <v>174</v>
      </c>
      <c r="AP126" s="82" t="s">
        <v>175</v>
      </c>
    </row>
    <row r="127" spans="1:42" x14ac:dyDescent="0.25">
      <c r="A127" s="7">
        <v>53</v>
      </c>
      <c r="B127" s="7">
        <v>660000032</v>
      </c>
      <c r="C127" s="14" t="s">
        <v>40</v>
      </c>
      <c r="D127" s="8" t="s">
        <v>41</v>
      </c>
      <c r="E127" s="8" t="s">
        <v>176</v>
      </c>
      <c r="F127" s="7" t="s">
        <v>62</v>
      </c>
      <c r="G127" s="14" t="s">
        <v>67</v>
      </c>
      <c r="H127" s="9">
        <v>1</v>
      </c>
      <c r="I127" s="8" t="s">
        <v>53</v>
      </c>
      <c r="J127" s="11">
        <v>80000000</v>
      </c>
      <c r="K127" s="102"/>
      <c r="L127" s="14"/>
      <c r="M127" s="11">
        <v>80000000</v>
      </c>
      <c r="N127" s="14"/>
      <c r="O127" s="14"/>
      <c r="P127" s="14"/>
      <c r="Q127" s="14"/>
      <c r="R127" s="14"/>
      <c r="S127" s="14"/>
      <c r="T127" s="14"/>
      <c r="U127" s="11">
        <v>80000000</v>
      </c>
      <c r="V127" s="14"/>
      <c r="W127" s="13" t="b">
        <v>1</v>
      </c>
      <c r="X127" s="14" t="s">
        <v>37</v>
      </c>
      <c r="Y127" s="14" t="s">
        <v>38</v>
      </c>
      <c r="Z127" s="14" t="s">
        <v>67</v>
      </c>
      <c r="AA127" s="15"/>
      <c r="AB127" s="14"/>
      <c r="AC127" s="14"/>
      <c r="AD127" s="14"/>
      <c r="AE127" s="14"/>
      <c r="AF127" s="14"/>
      <c r="AG127" s="14"/>
      <c r="AH127" s="14"/>
      <c r="AI127" s="14"/>
      <c r="AJ127" s="14"/>
      <c r="AK127" s="14"/>
      <c r="AL127" s="14"/>
      <c r="AM127" s="14"/>
      <c r="AN127" s="78">
        <v>80000000</v>
      </c>
      <c r="AO127" s="82" t="s">
        <v>177</v>
      </c>
      <c r="AP127" s="82" t="s">
        <v>178</v>
      </c>
    </row>
    <row r="128" spans="1:42" x14ac:dyDescent="0.25">
      <c r="A128" s="7">
        <v>163</v>
      </c>
      <c r="B128" s="7">
        <v>660000032</v>
      </c>
      <c r="C128" s="14" t="s">
        <v>40</v>
      </c>
      <c r="D128" s="8" t="s">
        <v>41</v>
      </c>
      <c r="E128" s="8" t="s">
        <v>92</v>
      </c>
      <c r="F128" s="7" t="s">
        <v>51</v>
      </c>
      <c r="G128" s="14" t="s">
        <v>52</v>
      </c>
      <c r="H128" s="9">
        <v>12</v>
      </c>
      <c r="I128" s="8" t="s">
        <v>36</v>
      </c>
      <c r="J128" s="11">
        <v>16715924</v>
      </c>
      <c r="K128" s="96"/>
      <c r="L128" s="11">
        <v>16715924</v>
      </c>
      <c r="M128" s="11">
        <v>16715924</v>
      </c>
      <c r="N128" s="11">
        <v>16715924</v>
      </c>
      <c r="O128" s="11">
        <v>16715924</v>
      </c>
      <c r="P128" s="11">
        <v>16715924</v>
      </c>
      <c r="Q128" s="11">
        <v>16715924</v>
      </c>
      <c r="R128" s="11">
        <v>16715924</v>
      </c>
      <c r="S128" s="11">
        <v>16715924</v>
      </c>
      <c r="T128" s="11">
        <v>16715924</v>
      </c>
      <c r="U128" s="11">
        <v>200591083</v>
      </c>
      <c r="V128" s="14"/>
      <c r="W128" s="14">
        <v>0</v>
      </c>
      <c r="X128" s="14" t="s">
        <v>37</v>
      </c>
      <c r="Y128" s="14" t="s">
        <v>60</v>
      </c>
      <c r="Z128" s="14"/>
      <c r="AA128" s="15"/>
      <c r="AB128" s="14"/>
      <c r="AC128" s="14"/>
      <c r="AD128" s="14"/>
      <c r="AE128" s="14"/>
      <c r="AF128" s="14"/>
      <c r="AG128" s="14"/>
      <c r="AH128" s="14"/>
      <c r="AI128" s="14"/>
      <c r="AJ128" s="14"/>
      <c r="AK128" s="14"/>
      <c r="AL128" s="14"/>
      <c r="AM128" s="14"/>
      <c r="AN128" s="78">
        <v>200591083</v>
      </c>
      <c r="AO128" s="80"/>
      <c r="AP128" s="80"/>
    </row>
    <row r="129" spans="1:42" x14ac:dyDescent="0.25">
      <c r="A129" s="7">
        <v>116</v>
      </c>
      <c r="B129" s="7">
        <v>660000032</v>
      </c>
      <c r="C129" s="14" t="s">
        <v>40</v>
      </c>
      <c r="D129" s="8" t="s">
        <v>41</v>
      </c>
      <c r="E129" s="8" t="s">
        <v>179</v>
      </c>
      <c r="F129" s="7" t="s">
        <v>51</v>
      </c>
      <c r="G129" s="14" t="s">
        <v>52</v>
      </c>
      <c r="H129" s="9">
        <v>1</v>
      </c>
      <c r="I129" s="8" t="s">
        <v>53</v>
      </c>
      <c r="J129" s="11">
        <v>200000000</v>
      </c>
      <c r="K129" s="96"/>
      <c r="L129" s="14"/>
      <c r="M129" s="14"/>
      <c r="N129" s="14"/>
      <c r="O129" s="14"/>
      <c r="P129" s="14"/>
      <c r="Q129" s="14"/>
      <c r="R129" s="14"/>
      <c r="S129" s="11">
        <v>200000000</v>
      </c>
      <c r="T129" s="14"/>
      <c r="U129" s="11">
        <v>200000000</v>
      </c>
      <c r="V129" s="14"/>
      <c r="W129" s="14">
        <v>0</v>
      </c>
      <c r="X129" s="14" t="s">
        <v>37</v>
      </c>
      <c r="Y129" s="14" t="s">
        <v>38</v>
      </c>
      <c r="Z129" s="14"/>
      <c r="AA129" s="15"/>
      <c r="AB129" s="14"/>
      <c r="AC129" s="14"/>
      <c r="AD129" s="14"/>
      <c r="AE129" s="14"/>
      <c r="AF129" s="14"/>
      <c r="AG129" s="14"/>
      <c r="AH129" s="14"/>
      <c r="AI129" s="14"/>
      <c r="AJ129" s="14"/>
      <c r="AK129" s="14"/>
      <c r="AL129" s="14"/>
      <c r="AM129" s="14"/>
      <c r="AN129" s="78">
        <v>200000000</v>
      </c>
      <c r="AO129" s="80"/>
      <c r="AP129" s="80"/>
    </row>
    <row r="130" spans="1:42" x14ac:dyDescent="0.25">
      <c r="A130" s="7">
        <v>62</v>
      </c>
      <c r="B130" s="7">
        <v>660000032</v>
      </c>
      <c r="C130" s="14" t="s">
        <v>40</v>
      </c>
      <c r="D130" s="8" t="s">
        <v>41</v>
      </c>
      <c r="E130" s="8" t="s">
        <v>176</v>
      </c>
      <c r="F130" s="7" t="s">
        <v>62</v>
      </c>
      <c r="G130" s="14" t="s">
        <v>68</v>
      </c>
      <c r="H130" s="9">
        <v>1</v>
      </c>
      <c r="I130" s="8" t="s">
        <v>53</v>
      </c>
      <c r="J130" s="11">
        <v>80000000</v>
      </c>
      <c r="K130" s="96"/>
      <c r="L130" s="14"/>
      <c r="M130" s="14"/>
      <c r="N130" s="14"/>
      <c r="O130" s="14"/>
      <c r="P130" s="14"/>
      <c r="Q130" s="11">
        <v>80000000</v>
      </c>
      <c r="R130" s="14"/>
      <c r="S130" s="14"/>
      <c r="T130" s="14"/>
      <c r="U130" s="11">
        <v>80000000</v>
      </c>
      <c r="V130" s="14"/>
      <c r="W130" s="13" t="b">
        <v>1</v>
      </c>
      <c r="X130" s="14" t="s">
        <v>37</v>
      </c>
      <c r="Y130" s="14" t="s">
        <v>38</v>
      </c>
      <c r="Z130" s="14" t="s">
        <v>68</v>
      </c>
      <c r="AA130" s="15"/>
      <c r="AB130" s="14"/>
      <c r="AC130" s="14"/>
      <c r="AD130" s="14"/>
      <c r="AE130" s="14"/>
      <c r="AF130" s="14"/>
      <c r="AG130" s="14"/>
      <c r="AH130" s="14"/>
      <c r="AI130" s="14"/>
      <c r="AJ130" s="14"/>
      <c r="AK130" s="14"/>
      <c r="AL130" s="14"/>
      <c r="AM130" s="14"/>
      <c r="AN130" s="78">
        <v>80000000</v>
      </c>
      <c r="AO130" s="80"/>
      <c r="AP130" s="80"/>
    </row>
    <row r="131" spans="1:42" x14ac:dyDescent="0.25">
      <c r="A131" s="7">
        <v>89</v>
      </c>
      <c r="B131" s="7">
        <v>660000032</v>
      </c>
      <c r="C131" s="14" t="s">
        <v>40</v>
      </c>
      <c r="D131" s="8" t="s">
        <v>41</v>
      </c>
      <c r="E131" s="8" t="s">
        <v>176</v>
      </c>
      <c r="F131" s="7" t="s">
        <v>62</v>
      </c>
      <c r="G131" s="14" t="s">
        <v>69</v>
      </c>
      <c r="H131" s="9">
        <v>1</v>
      </c>
      <c r="I131" s="8" t="s">
        <v>53</v>
      </c>
      <c r="J131" s="11">
        <v>80000000</v>
      </c>
      <c r="K131" s="102"/>
      <c r="L131" s="14"/>
      <c r="M131" s="11">
        <v>80000000</v>
      </c>
      <c r="N131" s="14"/>
      <c r="O131" s="14"/>
      <c r="P131" s="14"/>
      <c r="Q131" s="14"/>
      <c r="R131" s="14"/>
      <c r="S131" s="14"/>
      <c r="T131" s="14"/>
      <c r="U131" s="11">
        <v>80000000</v>
      </c>
      <c r="V131" s="14">
        <v>0</v>
      </c>
      <c r="W131" s="13" t="b">
        <v>1</v>
      </c>
      <c r="X131" s="14" t="s">
        <v>37</v>
      </c>
      <c r="Y131" s="14" t="s">
        <v>38</v>
      </c>
      <c r="Z131" s="14" t="s">
        <v>69</v>
      </c>
      <c r="AA131" s="15"/>
      <c r="AB131" s="14"/>
      <c r="AC131" s="14"/>
      <c r="AD131" s="14"/>
      <c r="AE131" s="14"/>
      <c r="AF131" s="14"/>
      <c r="AG131" s="14"/>
      <c r="AH131" s="14"/>
      <c r="AI131" s="14"/>
      <c r="AJ131" s="14"/>
      <c r="AK131" s="14"/>
      <c r="AL131" s="14"/>
      <c r="AM131" s="14"/>
      <c r="AN131" s="78">
        <v>80000000</v>
      </c>
      <c r="AO131" s="82" t="s">
        <v>180</v>
      </c>
      <c r="AP131" s="82" t="s">
        <v>178</v>
      </c>
    </row>
    <row r="132" spans="1:42" x14ac:dyDescent="0.25">
      <c r="A132" s="7">
        <v>124</v>
      </c>
      <c r="B132" s="7">
        <v>660000032</v>
      </c>
      <c r="C132" s="14" t="s">
        <v>40</v>
      </c>
      <c r="D132" s="8" t="s">
        <v>41</v>
      </c>
      <c r="E132" s="8" t="s">
        <v>176</v>
      </c>
      <c r="F132" s="7" t="s">
        <v>51</v>
      </c>
      <c r="G132" s="14" t="s">
        <v>52</v>
      </c>
      <c r="H132" s="9">
        <v>1</v>
      </c>
      <c r="I132" s="8" t="s">
        <v>53</v>
      </c>
      <c r="J132" s="11">
        <v>80000000</v>
      </c>
      <c r="K132" s="96"/>
      <c r="L132" s="14"/>
      <c r="M132" s="14"/>
      <c r="N132" s="14"/>
      <c r="O132" s="14"/>
      <c r="P132" s="14"/>
      <c r="Q132" s="11">
        <v>80000000</v>
      </c>
      <c r="R132" s="14"/>
      <c r="S132" s="14"/>
      <c r="T132" s="14"/>
      <c r="U132" s="11">
        <v>80000000</v>
      </c>
      <c r="V132" s="14"/>
      <c r="W132" s="14">
        <v>0</v>
      </c>
      <c r="X132" s="14" t="s">
        <v>37</v>
      </c>
      <c r="Y132" s="14" t="s">
        <v>38</v>
      </c>
      <c r="Z132" s="14"/>
      <c r="AA132" s="15"/>
      <c r="AB132" s="14"/>
      <c r="AC132" s="14"/>
      <c r="AD132" s="14"/>
      <c r="AE132" s="14"/>
      <c r="AF132" s="14"/>
      <c r="AG132" s="14"/>
      <c r="AH132" s="14"/>
      <c r="AI132" s="14"/>
      <c r="AJ132" s="14"/>
      <c r="AK132" s="14"/>
      <c r="AL132" s="14"/>
      <c r="AM132" s="14"/>
      <c r="AN132" s="78">
        <v>80000000</v>
      </c>
      <c r="AO132" s="80"/>
      <c r="AP132" s="80"/>
    </row>
    <row r="133" spans="1:42" x14ac:dyDescent="0.25">
      <c r="A133" s="7">
        <v>177</v>
      </c>
      <c r="B133" s="7">
        <v>660000032</v>
      </c>
      <c r="C133" s="14" t="s">
        <v>40</v>
      </c>
      <c r="D133" s="8" t="s">
        <v>41</v>
      </c>
      <c r="E133" s="8" t="s">
        <v>176</v>
      </c>
      <c r="F133" s="7" t="s">
        <v>80</v>
      </c>
      <c r="G133" s="14" t="s">
        <v>81</v>
      </c>
      <c r="H133" s="9">
        <v>1</v>
      </c>
      <c r="I133" s="8" t="s">
        <v>53</v>
      </c>
      <c r="J133" s="11">
        <v>80000000</v>
      </c>
      <c r="K133" s="96"/>
      <c r="L133" s="14"/>
      <c r="M133" s="14"/>
      <c r="N133" s="14"/>
      <c r="O133" s="14"/>
      <c r="P133" s="11">
        <v>80000000</v>
      </c>
      <c r="Q133" s="14"/>
      <c r="R133" s="14"/>
      <c r="S133" s="14"/>
      <c r="T133" s="14"/>
      <c r="U133" s="11">
        <v>80000000</v>
      </c>
      <c r="V133" s="14" t="s">
        <v>181</v>
      </c>
      <c r="W133" s="14"/>
      <c r="X133" s="14"/>
      <c r="Y133" s="14" t="s">
        <v>38</v>
      </c>
      <c r="Z133" s="14"/>
      <c r="AA133" s="15"/>
      <c r="AB133" s="14"/>
      <c r="AC133" s="14"/>
      <c r="AD133" s="14"/>
      <c r="AE133" s="14"/>
      <c r="AF133" s="14"/>
      <c r="AG133" s="14"/>
      <c r="AH133" s="14"/>
      <c r="AI133" s="14"/>
      <c r="AJ133" s="14"/>
      <c r="AK133" s="14"/>
      <c r="AL133" s="14"/>
      <c r="AM133" s="14"/>
      <c r="AN133" s="78">
        <v>80000000</v>
      </c>
      <c r="AO133" s="80"/>
      <c r="AP133" s="80"/>
    </row>
    <row r="134" spans="1:42" x14ac:dyDescent="0.25">
      <c r="A134" s="7">
        <v>194</v>
      </c>
      <c r="B134" s="7">
        <v>660000032</v>
      </c>
      <c r="C134" s="14" t="s">
        <v>40</v>
      </c>
      <c r="D134" s="8" t="s">
        <v>41</v>
      </c>
      <c r="E134" s="8" t="s">
        <v>176</v>
      </c>
      <c r="F134" s="7" t="s">
        <v>80</v>
      </c>
      <c r="G134" s="14" t="s">
        <v>82</v>
      </c>
      <c r="H134" s="9">
        <v>1</v>
      </c>
      <c r="I134" s="8" t="s">
        <v>53</v>
      </c>
      <c r="J134" s="11">
        <v>80000000</v>
      </c>
      <c r="K134" s="96"/>
      <c r="L134" s="14"/>
      <c r="M134" s="14"/>
      <c r="N134" s="14"/>
      <c r="O134" s="14"/>
      <c r="P134" s="14"/>
      <c r="Q134" s="11">
        <v>80000000</v>
      </c>
      <c r="R134" s="14"/>
      <c r="S134" s="14"/>
      <c r="T134" s="14"/>
      <c r="U134" s="11">
        <v>80000000</v>
      </c>
      <c r="V134" s="14"/>
      <c r="W134" s="14"/>
      <c r="X134" s="14"/>
      <c r="Y134" s="14" t="s">
        <v>38</v>
      </c>
      <c r="Z134" s="14"/>
      <c r="AA134" s="15"/>
      <c r="AB134" s="14"/>
      <c r="AC134" s="14"/>
      <c r="AD134" s="14"/>
      <c r="AE134" s="14"/>
      <c r="AF134" s="14"/>
      <c r="AG134" s="14"/>
      <c r="AH134" s="14"/>
      <c r="AI134" s="14"/>
      <c r="AJ134" s="14"/>
      <c r="AK134" s="14"/>
      <c r="AL134" s="14"/>
      <c r="AM134" s="14"/>
      <c r="AN134" s="78">
        <v>80000000</v>
      </c>
      <c r="AO134" s="80"/>
      <c r="AP134" s="80"/>
    </row>
    <row r="135" spans="1:42" x14ac:dyDescent="0.25">
      <c r="A135" s="7">
        <v>225</v>
      </c>
      <c r="B135" s="7">
        <v>660000032</v>
      </c>
      <c r="C135" s="14" t="s">
        <v>40</v>
      </c>
      <c r="D135" s="8" t="s">
        <v>41</v>
      </c>
      <c r="E135" s="8" t="s">
        <v>176</v>
      </c>
      <c r="F135" s="7" t="s">
        <v>80</v>
      </c>
      <c r="G135" s="14" t="s">
        <v>83</v>
      </c>
      <c r="H135" s="9">
        <v>1</v>
      </c>
      <c r="I135" s="8" t="s">
        <v>53</v>
      </c>
      <c r="J135" s="11">
        <v>80000000</v>
      </c>
      <c r="K135" s="11">
        <v>80000000</v>
      </c>
      <c r="L135" s="14"/>
      <c r="M135" s="14"/>
      <c r="N135" s="14"/>
      <c r="O135" s="14"/>
      <c r="P135" s="14"/>
      <c r="Q135" s="11">
        <v>80000000</v>
      </c>
      <c r="R135" s="14"/>
      <c r="S135" s="14"/>
      <c r="T135" s="14"/>
      <c r="U135" s="11">
        <v>80000000</v>
      </c>
      <c r="V135" s="14"/>
      <c r="W135" s="14"/>
      <c r="X135" s="14"/>
      <c r="Y135" s="14" t="s">
        <v>38</v>
      </c>
      <c r="Z135" s="14"/>
      <c r="AA135" s="15"/>
      <c r="AB135" s="14"/>
      <c r="AC135" s="14"/>
      <c r="AD135" s="14"/>
      <c r="AE135" s="14"/>
      <c r="AF135" s="14"/>
      <c r="AG135" s="14"/>
      <c r="AH135" s="14"/>
      <c r="AI135" s="14"/>
      <c r="AJ135" s="14"/>
      <c r="AK135" s="14"/>
      <c r="AL135" s="14"/>
      <c r="AM135" s="14"/>
      <c r="AN135" s="78">
        <v>80000000</v>
      </c>
      <c r="AO135" s="80"/>
      <c r="AP135" s="80"/>
    </row>
    <row r="136" spans="1:42" x14ac:dyDescent="0.25">
      <c r="A136" s="7">
        <v>242</v>
      </c>
      <c r="B136" s="7"/>
      <c r="C136" s="14"/>
      <c r="D136" s="8"/>
      <c r="E136" s="8" t="s">
        <v>176</v>
      </c>
      <c r="F136" s="7" t="s">
        <v>80</v>
      </c>
      <c r="G136" s="14" t="s">
        <v>87</v>
      </c>
      <c r="H136" s="9">
        <v>1</v>
      </c>
      <c r="I136" s="8" t="s">
        <v>53</v>
      </c>
      <c r="J136" s="11">
        <v>200000000</v>
      </c>
      <c r="K136" s="96"/>
      <c r="L136" s="14"/>
      <c r="M136" s="14"/>
      <c r="N136" s="14"/>
      <c r="O136" s="14"/>
      <c r="P136" s="14"/>
      <c r="Q136" s="14"/>
      <c r="R136" s="14"/>
      <c r="S136" s="14"/>
      <c r="T136" s="14"/>
      <c r="U136" s="14" t="s">
        <v>58</v>
      </c>
      <c r="V136" s="14"/>
      <c r="W136" s="14"/>
      <c r="X136" s="14"/>
      <c r="Y136" s="14" t="s">
        <v>38</v>
      </c>
      <c r="Z136" s="14"/>
      <c r="AA136" s="15"/>
      <c r="AB136" s="14"/>
      <c r="AC136" s="14"/>
      <c r="AD136" s="14"/>
      <c r="AE136" s="14"/>
      <c r="AF136" s="14"/>
      <c r="AG136" s="14"/>
      <c r="AH136" s="14"/>
      <c r="AI136" s="14"/>
      <c r="AJ136" s="14"/>
      <c r="AK136" s="14"/>
      <c r="AL136" s="14"/>
      <c r="AM136" s="14"/>
      <c r="AN136" s="77" t="s">
        <v>56</v>
      </c>
      <c r="AO136" s="80"/>
      <c r="AP136" s="80"/>
    </row>
    <row r="137" spans="1:42" x14ac:dyDescent="0.25">
      <c r="A137" s="7">
        <v>164</v>
      </c>
      <c r="B137" s="7">
        <v>660000032</v>
      </c>
      <c r="C137" s="14" t="s">
        <v>40</v>
      </c>
      <c r="D137" s="8" t="s">
        <v>41</v>
      </c>
      <c r="E137" s="8" t="s">
        <v>101</v>
      </c>
      <c r="F137" s="7" t="s">
        <v>51</v>
      </c>
      <c r="G137" s="14" t="s">
        <v>52</v>
      </c>
      <c r="H137" s="9">
        <v>5</v>
      </c>
      <c r="I137" s="8" t="s">
        <v>36</v>
      </c>
      <c r="J137" s="11">
        <v>8078790</v>
      </c>
      <c r="K137" s="96"/>
      <c r="L137" s="14"/>
      <c r="M137" s="14"/>
      <c r="N137" s="14"/>
      <c r="O137" s="14"/>
      <c r="P137" s="11">
        <v>8078790</v>
      </c>
      <c r="Q137" s="11">
        <v>8078790</v>
      </c>
      <c r="R137" s="11">
        <v>8078790</v>
      </c>
      <c r="S137" s="11">
        <v>8078790</v>
      </c>
      <c r="T137" s="11">
        <v>8078790</v>
      </c>
      <c r="U137" s="11">
        <v>40393949</v>
      </c>
      <c r="V137" s="14" t="s">
        <v>182</v>
      </c>
      <c r="W137" s="14">
        <v>0</v>
      </c>
      <c r="X137" s="14" t="s">
        <v>37</v>
      </c>
      <c r="Y137" s="14" t="s">
        <v>60</v>
      </c>
      <c r="Z137" s="14" t="s">
        <v>183</v>
      </c>
      <c r="AA137" s="15"/>
      <c r="AB137" s="14"/>
      <c r="AC137" s="14"/>
      <c r="AD137" s="14"/>
      <c r="AE137" s="14"/>
      <c r="AF137" s="14"/>
      <c r="AG137" s="14"/>
      <c r="AH137" s="14"/>
      <c r="AI137" s="14"/>
      <c r="AJ137" s="14"/>
      <c r="AK137" s="14"/>
      <c r="AL137" s="14"/>
      <c r="AM137" s="14"/>
      <c r="AN137" s="78">
        <v>40393949</v>
      </c>
      <c r="AO137" s="80"/>
      <c r="AP137" s="80"/>
    </row>
    <row r="138" spans="1:42" x14ac:dyDescent="0.25">
      <c r="A138" s="7">
        <v>273</v>
      </c>
      <c r="B138" s="7">
        <v>660000032</v>
      </c>
      <c r="C138" s="14" t="s">
        <v>40</v>
      </c>
      <c r="D138" s="8" t="s">
        <v>41</v>
      </c>
      <c r="E138" s="8" t="s">
        <v>176</v>
      </c>
      <c r="F138" s="7" t="s">
        <v>80</v>
      </c>
      <c r="G138" s="14" t="s">
        <v>88</v>
      </c>
      <c r="H138" s="9">
        <v>1</v>
      </c>
      <c r="I138" s="8" t="s">
        <v>53</v>
      </c>
      <c r="J138" s="11">
        <v>80000000</v>
      </c>
      <c r="K138" s="96"/>
      <c r="L138" s="14"/>
      <c r="M138" s="14"/>
      <c r="N138" s="14"/>
      <c r="O138" s="14"/>
      <c r="P138" s="14"/>
      <c r="Q138" s="11">
        <v>80000000</v>
      </c>
      <c r="R138" s="14"/>
      <c r="S138" s="14"/>
      <c r="T138" s="14"/>
      <c r="U138" s="11">
        <v>80000000</v>
      </c>
      <c r="V138" s="14"/>
      <c r="W138" s="14"/>
      <c r="X138" s="14"/>
      <c r="Y138" s="14" t="s">
        <v>38</v>
      </c>
      <c r="Z138" s="14"/>
      <c r="AA138" s="15"/>
      <c r="AB138" s="14"/>
      <c r="AC138" s="14"/>
      <c r="AD138" s="14"/>
      <c r="AE138" s="14"/>
      <c r="AF138" s="14"/>
      <c r="AG138" s="14"/>
      <c r="AH138" s="14"/>
      <c r="AI138" s="14"/>
      <c r="AJ138" s="14"/>
      <c r="AK138" s="14"/>
      <c r="AL138" s="14"/>
      <c r="AM138" s="14"/>
      <c r="AN138" s="78">
        <v>80000000</v>
      </c>
      <c r="AO138" s="80"/>
      <c r="AP138" s="80"/>
    </row>
    <row r="139" spans="1:42" x14ac:dyDescent="0.25">
      <c r="A139" s="7">
        <v>29</v>
      </c>
      <c r="B139" s="7">
        <v>660000032</v>
      </c>
      <c r="C139" s="14" t="s">
        <v>40</v>
      </c>
      <c r="D139" s="8" t="s">
        <v>41</v>
      </c>
      <c r="E139" s="8" t="s">
        <v>184</v>
      </c>
      <c r="F139" s="7" t="s">
        <v>62</v>
      </c>
      <c r="G139" s="14" t="s">
        <v>63</v>
      </c>
      <c r="H139" s="9">
        <v>1</v>
      </c>
      <c r="I139" s="8" t="s">
        <v>53</v>
      </c>
      <c r="J139" s="11">
        <v>3840000</v>
      </c>
      <c r="K139" s="96"/>
      <c r="L139" s="14"/>
      <c r="M139" s="14"/>
      <c r="N139" s="14"/>
      <c r="O139" s="14"/>
      <c r="P139" s="14"/>
      <c r="Q139" s="14"/>
      <c r="R139" s="14"/>
      <c r="S139" s="14"/>
      <c r="T139" s="11">
        <v>3840000</v>
      </c>
      <c r="U139" s="11">
        <v>3840000</v>
      </c>
      <c r="V139" s="14" t="s">
        <v>184</v>
      </c>
      <c r="W139" s="13" t="b">
        <v>1</v>
      </c>
      <c r="X139" s="14" t="s">
        <v>64</v>
      </c>
      <c r="Y139" s="14"/>
      <c r="Z139" s="14" t="s">
        <v>64</v>
      </c>
      <c r="AA139" s="15"/>
      <c r="AB139" s="14"/>
      <c r="AC139" s="14"/>
      <c r="AD139" s="14"/>
      <c r="AE139" s="14"/>
      <c r="AF139" s="14"/>
      <c r="AG139" s="14"/>
      <c r="AH139" s="14"/>
      <c r="AI139" s="14"/>
      <c r="AJ139" s="14"/>
      <c r="AK139" s="14"/>
      <c r="AL139" s="14"/>
      <c r="AM139" s="14"/>
      <c r="AN139" s="78">
        <v>3840000</v>
      </c>
      <c r="AO139" s="80"/>
      <c r="AP139" s="80"/>
    </row>
    <row r="140" spans="1:42" x14ac:dyDescent="0.25">
      <c r="A140" s="7">
        <v>11</v>
      </c>
      <c r="B140" s="7">
        <v>660000032</v>
      </c>
      <c r="C140" s="14" t="s">
        <v>40</v>
      </c>
      <c r="D140" s="8" t="s">
        <v>41</v>
      </c>
      <c r="E140" s="8" t="s">
        <v>185</v>
      </c>
      <c r="F140" s="7" t="s">
        <v>34</v>
      </c>
      <c r="G140" s="8" t="s">
        <v>35</v>
      </c>
      <c r="H140" s="9"/>
      <c r="I140" s="8"/>
      <c r="J140" s="14"/>
      <c r="K140" s="94"/>
      <c r="L140" s="14"/>
      <c r="M140" s="14"/>
      <c r="N140" s="14"/>
      <c r="O140" s="14"/>
      <c r="P140" s="14"/>
      <c r="Q140" s="14"/>
      <c r="R140" s="14"/>
      <c r="S140" s="14"/>
      <c r="T140" s="14" t="s">
        <v>54</v>
      </c>
      <c r="U140" s="14" t="s">
        <v>58</v>
      </c>
      <c r="V140" s="14"/>
      <c r="W140" s="13" t="b">
        <v>1</v>
      </c>
      <c r="X140" s="14" t="s">
        <v>37</v>
      </c>
      <c r="Y140" s="14" t="s">
        <v>38</v>
      </c>
      <c r="Z140" s="15" t="s">
        <v>35</v>
      </c>
      <c r="AA140" s="15"/>
      <c r="AB140" s="14"/>
      <c r="AC140" s="14"/>
      <c r="AD140" s="14"/>
      <c r="AE140" s="14"/>
      <c r="AF140" s="14"/>
      <c r="AG140" s="14"/>
      <c r="AH140" s="14"/>
      <c r="AI140" s="14"/>
      <c r="AJ140" s="14"/>
      <c r="AK140" s="14"/>
      <c r="AL140" s="14"/>
      <c r="AM140" s="14"/>
      <c r="AN140" s="79" t="s">
        <v>54</v>
      </c>
      <c r="AO140" s="80"/>
      <c r="AP140" s="80"/>
    </row>
    <row r="141" spans="1:42" x14ac:dyDescent="0.25">
      <c r="A141" s="7">
        <v>49</v>
      </c>
      <c r="B141" s="7">
        <v>660000032</v>
      </c>
      <c r="C141" s="14" t="s">
        <v>40</v>
      </c>
      <c r="D141" s="8" t="s">
        <v>41</v>
      </c>
      <c r="E141" s="8" t="s">
        <v>185</v>
      </c>
      <c r="F141" s="7" t="s">
        <v>62</v>
      </c>
      <c r="G141" s="14" t="s">
        <v>67</v>
      </c>
      <c r="H141" s="9">
        <v>1</v>
      </c>
      <c r="I141" s="8" t="s">
        <v>53</v>
      </c>
      <c r="J141" s="11">
        <v>57280000</v>
      </c>
      <c r="K141" s="96"/>
      <c r="L141" s="14"/>
      <c r="M141" s="14"/>
      <c r="N141" s="14"/>
      <c r="O141" s="14"/>
      <c r="P141" s="14"/>
      <c r="Q141" s="14"/>
      <c r="R141" s="14"/>
      <c r="S141" s="14"/>
      <c r="T141" s="11">
        <v>57280000</v>
      </c>
      <c r="U141" s="11">
        <v>57280000</v>
      </c>
      <c r="V141" s="14"/>
      <c r="W141" s="13" t="b">
        <v>1</v>
      </c>
      <c r="X141" s="14" t="s">
        <v>37</v>
      </c>
      <c r="Y141" s="14" t="s">
        <v>38</v>
      </c>
      <c r="Z141" s="14" t="s">
        <v>67</v>
      </c>
      <c r="AA141" s="15"/>
      <c r="AB141" s="14"/>
      <c r="AC141" s="14"/>
      <c r="AD141" s="14"/>
      <c r="AE141" s="14"/>
      <c r="AF141" s="14"/>
      <c r="AG141" s="14"/>
      <c r="AH141" s="14"/>
      <c r="AI141" s="14"/>
      <c r="AJ141" s="14"/>
      <c r="AK141" s="14"/>
      <c r="AL141" s="14"/>
      <c r="AM141" s="14"/>
      <c r="AN141" s="78">
        <v>57280000</v>
      </c>
      <c r="AO141" s="100"/>
      <c r="AP141" s="100"/>
    </row>
    <row r="142" spans="1:42" x14ac:dyDescent="0.25">
      <c r="A142" s="7">
        <v>130</v>
      </c>
      <c r="B142" s="7">
        <v>660000032</v>
      </c>
      <c r="C142" s="14" t="s">
        <v>40</v>
      </c>
      <c r="D142" s="8" t="s">
        <v>41</v>
      </c>
      <c r="E142" s="8" t="s">
        <v>186</v>
      </c>
      <c r="F142" s="7" t="s">
        <v>51</v>
      </c>
      <c r="G142" s="14" t="s">
        <v>52</v>
      </c>
      <c r="H142" s="9">
        <v>12</v>
      </c>
      <c r="I142" s="8" t="s">
        <v>36</v>
      </c>
      <c r="J142" s="11">
        <v>20000000</v>
      </c>
      <c r="K142" s="102"/>
      <c r="L142" s="11">
        <v>20000000</v>
      </c>
      <c r="M142" s="11">
        <v>20000000</v>
      </c>
      <c r="N142" s="11">
        <v>20000000</v>
      </c>
      <c r="O142" s="11">
        <v>20000000</v>
      </c>
      <c r="P142" s="11">
        <v>20000000</v>
      </c>
      <c r="Q142" s="11">
        <v>20000000</v>
      </c>
      <c r="R142" s="11">
        <v>20000000</v>
      </c>
      <c r="S142" s="11">
        <v>20000000</v>
      </c>
      <c r="T142" s="11">
        <v>20000000</v>
      </c>
      <c r="U142" s="11">
        <v>240000000</v>
      </c>
      <c r="V142" s="14"/>
      <c r="W142" s="14">
        <v>0</v>
      </c>
      <c r="X142" s="14" t="s">
        <v>187</v>
      </c>
      <c r="Y142" s="14" t="s">
        <v>38</v>
      </c>
      <c r="Z142" s="14"/>
      <c r="AA142" s="15"/>
      <c r="AB142" s="14"/>
      <c r="AC142" s="14"/>
      <c r="AD142" s="14"/>
      <c r="AE142" s="14"/>
      <c r="AF142" s="14"/>
      <c r="AG142" s="14"/>
      <c r="AH142" s="14"/>
      <c r="AI142" s="14"/>
      <c r="AJ142" s="14"/>
      <c r="AK142" s="14"/>
      <c r="AL142" s="14"/>
      <c r="AM142" s="14"/>
      <c r="AN142" s="78">
        <v>240000000</v>
      </c>
      <c r="AO142" s="82" t="s">
        <v>188</v>
      </c>
      <c r="AP142" s="82" t="s">
        <v>189</v>
      </c>
    </row>
    <row r="143" spans="1:42" x14ac:dyDescent="0.25">
      <c r="A143" s="7">
        <v>131</v>
      </c>
      <c r="B143" s="7">
        <v>660000032</v>
      </c>
      <c r="C143" s="14" t="s">
        <v>40</v>
      </c>
      <c r="D143" s="8" t="s">
        <v>41</v>
      </c>
      <c r="E143" s="8" t="s">
        <v>190</v>
      </c>
      <c r="F143" s="7" t="s">
        <v>51</v>
      </c>
      <c r="G143" s="14" t="s">
        <v>52</v>
      </c>
      <c r="H143" s="9">
        <v>12</v>
      </c>
      <c r="I143" s="8" t="s">
        <v>36</v>
      </c>
      <c r="J143" s="14" t="s">
        <v>54</v>
      </c>
      <c r="K143" s="96"/>
      <c r="L143" s="14" t="s">
        <v>54</v>
      </c>
      <c r="M143" s="14" t="s">
        <v>58</v>
      </c>
      <c r="N143" s="14" t="s">
        <v>58</v>
      </c>
      <c r="O143" s="14" t="s">
        <v>58</v>
      </c>
      <c r="P143" s="14" t="s">
        <v>58</v>
      </c>
      <c r="Q143" s="14" t="s">
        <v>58</v>
      </c>
      <c r="R143" s="14" t="s">
        <v>58</v>
      </c>
      <c r="S143" s="14" t="s">
        <v>58</v>
      </c>
      <c r="T143" s="14" t="s">
        <v>58</v>
      </c>
      <c r="U143" s="14" t="s">
        <v>58</v>
      </c>
      <c r="V143" s="14" t="s">
        <v>191</v>
      </c>
      <c r="W143" s="14">
        <v>0</v>
      </c>
      <c r="X143" s="14" t="s">
        <v>187</v>
      </c>
      <c r="Y143" s="14" t="s">
        <v>38</v>
      </c>
      <c r="Z143" s="14"/>
      <c r="AA143" s="15"/>
      <c r="AB143" s="14"/>
      <c r="AC143" s="14"/>
      <c r="AD143" s="14"/>
      <c r="AE143" s="14"/>
      <c r="AF143" s="14"/>
      <c r="AG143" s="14"/>
      <c r="AH143" s="14"/>
      <c r="AI143" s="14"/>
      <c r="AJ143" s="14"/>
      <c r="AK143" s="14"/>
      <c r="AL143" s="14"/>
      <c r="AM143" s="14"/>
      <c r="AN143" s="77" t="s">
        <v>56</v>
      </c>
      <c r="AO143" s="80"/>
      <c r="AP143" s="80"/>
    </row>
    <row r="144" spans="1:42" x14ac:dyDescent="0.25">
      <c r="A144" s="7">
        <v>132</v>
      </c>
      <c r="B144" s="7">
        <v>660000032</v>
      </c>
      <c r="C144" s="14" t="s">
        <v>40</v>
      </c>
      <c r="D144" s="8" t="s">
        <v>41</v>
      </c>
      <c r="E144" s="8" t="s">
        <v>192</v>
      </c>
      <c r="F144" s="7" t="s">
        <v>51</v>
      </c>
      <c r="G144" s="14" t="s">
        <v>52</v>
      </c>
      <c r="H144" s="9">
        <v>12</v>
      </c>
      <c r="I144" s="8" t="s">
        <v>36</v>
      </c>
      <c r="J144" s="11">
        <v>3100000</v>
      </c>
      <c r="K144" s="96"/>
      <c r="L144" s="11">
        <v>3100000</v>
      </c>
      <c r="M144" s="11">
        <v>3100000</v>
      </c>
      <c r="N144" s="11">
        <v>3100000</v>
      </c>
      <c r="O144" s="11">
        <v>3100000</v>
      </c>
      <c r="P144" s="11">
        <v>3100000</v>
      </c>
      <c r="Q144" s="11">
        <v>3100000</v>
      </c>
      <c r="R144" s="11">
        <v>3100000</v>
      </c>
      <c r="S144" s="11">
        <v>3100000</v>
      </c>
      <c r="T144" s="11">
        <v>3100000</v>
      </c>
      <c r="U144" s="11">
        <v>37200000</v>
      </c>
      <c r="V144" s="14"/>
      <c r="W144" s="14">
        <v>0</v>
      </c>
      <c r="X144" s="14" t="s">
        <v>187</v>
      </c>
      <c r="Y144" s="14" t="s">
        <v>38</v>
      </c>
      <c r="Z144" s="14"/>
      <c r="AA144" s="15"/>
      <c r="AB144" s="14"/>
      <c r="AC144" s="14"/>
      <c r="AD144" s="14"/>
      <c r="AE144" s="14"/>
      <c r="AF144" s="14"/>
      <c r="AG144" s="14"/>
      <c r="AH144" s="14"/>
      <c r="AI144" s="14"/>
      <c r="AJ144" s="14"/>
      <c r="AK144" s="14"/>
      <c r="AL144" s="14"/>
      <c r="AM144" s="14"/>
      <c r="AN144" s="78">
        <v>37200000</v>
      </c>
      <c r="AO144" s="80"/>
      <c r="AP144" s="80"/>
    </row>
    <row r="145" spans="1:42" x14ac:dyDescent="0.25">
      <c r="A145" s="7">
        <v>133</v>
      </c>
      <c r="B145" s="7">
        <v>660000032</v>
      </c>
      <c r="C145" s="14" t="s">
        <v>40</v>
      </c>
      <c r="D145" s="8" t="s">
        <v>41</v>
      </c>
      <c r="E145" s="8" t="s">
        <v>193</v>
      </c>
      <c r="F145" s="7" t="s">
        <v>51</v>
      </c>
      <c r="G145" s="14" t="s">
        <v>52</v>
      </c>
      <c r="H145" s="9">
        <v>12</v>
      </c>
      <c r="I145" s="8" t="s">
        <v>36</v>
      </c>
      <c r="J145" s="11">
        <v>37500</v>
      </c>
      <c r="K145" s="96"/>
      <c r="L145" s="11">
        <v>37500</v>
      </c>
      <c r="M145" s="11">
        <v>37500</v>
      </c>
      <c r="N145" s="11">
        <v>37500</v>
      </c>
      <c r="O145" s="11">
        <v>37500</v>
      </c>
      <c r="P145" s="11">
        <v>37500</v>
      </c>
      <c r="Q145" s="11">
        <v>37500</v>
      </c>
      <c r="R145" s="11">
        <v>37500</v>
      </c>
      <c r="S145" s="11">
        <v>37500</v>
      </c>
      <c r="T145" s="11">
        <v>37500</v>
      </c>
      <c r="U145" s="11">
        <v>450000</v>
      </c>
      <c r="V145" s="14"/>
      <c r="W145" s="14">
        <v>0</v>
      </c>
      <c r="X145" s="14" t="s">
        <v>187</v>
      </c>
      <c r="Y145" s="14" t="s">
        <v>38</v>
      </c>
      <c r="Z145" s="14"/>
      <c r="AA145" s="15"/>
      <c r="AB145" s="14"/>
      <c r="AC145" s="14"/>
      <c r="AD145" s="14"/>
      <c r="AE145" s="14"/>
      <c r="AF145" s="14"/>
      <c r="AG145" s="14"/>
      <c r="AH145" s="14"/>
      <c r="AI145" s="14"/>
      <c r="AJ145" s="14"/>
      <c r="AK145" s="14"/>
      <c r="AL145" s="14"/>
      <c r="AM145" s="14"/>
      <c r="AN145" s="78">
        <v>450000</v>
      </c>
      <c r="AO145" s="80"/>
      <c r="AP145" s="80"/>
    </row>
    <row r="146" spans="1:42" x14ac:dyDescent="0.25">
      <c r="A146" s="7">
        <v>134</v>
      </c>
      <c r="B146" s="7">
        <v>660000026</v>
      </c>
      <c r="C146" s="14" t="s">
        <v>40</v>
      </c>
      <c r="D146" s="8" t="s">
        <v>77</v>
      </c>
      <c r="E146" s="8" t="s">
        <v>194</v>
      </c>
      <c r="F146" s="7" t="s">
        <v>51</v>
      </c>
      <c r="G146" s="14" t="s">
        <v>52</v>
      </c>
      <c r="H146" s="9">
        <v>12</v>
      </c>
      <c r="I146" s="8" t="s">
        <v>36</v>
      </c>
      <c r="J146" s="11">
        <v>6600000</v>
      </c>
      <c r="K146" s="96"/>
      <c r="L146" s="11">
        <v>6600000</v>
      </c>
      <c r="M146" s="11">
        <v>6600000</v>
      </c>
      <c r="N146" s="11">
        <v>6600000</v>
      </c>
      <c r="O146" s="11">
        <v>6600000</v>
      </c>
      <c r="P146" s="11">
        <v>6600000</v>
      </c>
      <c r="Q146" s="11">
        <v>6600000</v>
      </c>
      <c r="R146" s="11">
        <v>6600000</v>
      </c>
      <c r="S146" s="11">
        <v>6600000</v>
      </c>
      <c r="T146" s="11">
        <v>6600000</v>
      </c>
      <c r="U146" s="11">
        <v>79200000</v>
      </c>
      <c r="V146" s="14"/>
      <c r="W146" s="14">
        <v>0</v>
      </c>
      <c r="X146" s="14" t="s">
        <v>187</v>
      </c>
      <c r="Y146" s="14" t="s">
        <v>38</v>
      </c>
      <c r="Z146" s="14"/>
      <c r="AA146" s="15"/>
      <c r="AB146" s="14"/>
      <c r="AC146" s="14"/>
      <c r="AD146" s="14"/>
      <c r="AE146" s="14"/>
      <c r="AF146" s="14"/>
      <c r="AG146" s="14"/>
      <c r="AH146" s="14"/>
      <c r="AI146" s="14"/>
      <c r="AJ146" s="14"/>
      <c r="AK146" s="14"/>
      <c r="AL146" s="14"/>
      <c r="AM146" s="14"/>
      <c r="AN146" s="78">
        <v>79200000</v>
      </c>
      <c r="AO146" s="80"/>
      <c r="AP146" s="80"/>
    </row>
    <row r="147" spans="1:42" x14ac:dyDescent="0.25">
      <c r="A147" s="7">
        <v>135</v>
      </c>
      <c r="B147" s="7">
        <v>660000032</v>
      </c>
      <c r="C147" s="14" t="s">
        <v>40</v>
      </c>
      <c r="D147" s="8" t="s">
        <v>41</v>
      </c>
      <c r="E147" s="8" t="s">
        <v>195</v>
      </c>
      <c r="F147" s="7" t="s">
        <v>51</v>
      </c>
      <c r="G147" s="14" t="s">
        <v>52</v>
      </c>
      <c r="H147" s="9">
        <v>12</v>
      </c>
      <c r="I147" s="8" t="s">
        <v>36</v>
      </c>
      <c r="J147" s="11">
        <v>18500000</v>
      </c>
      <c r="K147" s="102"/>
      <c r="L147" s="11">
        <v>18500000</v>
      </c>
      <c r="M147" s="11">
        <v>18500000</v>
      </c>
      <c r="N147" s="11">
        <v>18500000</v>
      </c>
      <c r="O147" s="11">
        <v>18500000</v>
      </c>
      <c r="P147" s="11">
        <v>18500000</v>
      </c>
      <c r="Q147" s="11">
        <v>18500000</v>
      </c>
      <c r="R147" s="11">
        <v>18500000</v>
      </c>
      <c r="S147" s="11">
        <v>18500000</v>
      </c>
      <c r="T147" s="11">
        <v>18500000</v>
      </c>
      <c r="U147" s="11">
        <v>222000000</v>
      </c>
      <c r="V147" s="14"/>
      <c r="W147" s="14">
        <v>0</v>
      </c>
      <c r="X147" s="14" t="s">
        <v>187</v>
      </c>
      <c r="Y147" s="14" t="s">
        <v>38</v>
      </c>
      <c r="Z147" s="14"/>
      <c r="AA147" s="15"/>
      <c r="AB147" s="14"/>
      <c r="AC147" s="14"/>
      <c r="AD147" s="14"/>
      <c r="AE147" s="14"/>
      <c r="AF147" s="14"/>
      <c r="AG147" s="14"/>
      <c r="AH147" s="14"/>
      <c r="AI147" s="14"/>
      <c r="AJ147" s="14"/>
      <c r="AK147" s="14"/>
      <c r="AL147" s="14"/>
      <c r="AM147" s="14"/>
      <c r="AN147" s="78">
        <v>222000000</v>
      </c>
      <c r="AO147" s="82" t="s">
        <v>196</v>
      </c>
      <c r="AP147" s="82" t="s">
        <v>197</v>
      </c>
    </row>
    <row r="148" spans="1:42" x14ac:dyDescent="0.25">
      <c r="A148" s="7">
        <v>136</v>
      </c>
      <c r="B148" s="7">
        <v>660000032</v>
      </c>
      <c r="C148" s="14" t="s">
        <v>40</v>
      </c>
      <c r="D148" s="8" t="s">
        <v>41</v>
      </c>
      <c r="E148" s="8" t="s">
        <v>198</v>
      </c>
      <c r="F148" s="7" t="s">
        <v>51</v>
      </c>
      <c r="G148" s="14" t="s">
        <v>52</v>
      </c>
      <c r="H148" s="9">
        <v>1</v>
      </c>
      <c r="I148" s="8" t="s">
        <v>53</v>
      </c>
      <c r="J148" s="11">
        <v>2190000</v>
      </c>
      <c r="K148" s="96"/>
      <c r="L148" s="14"/>
      <c r="M148" s="14"/>
      <c r="N148" s="11">
        <v>2190000</v>
      </c>
      <c r="O148" s="14"/>
      <c r="P148" s="14"/>
      <c r="Q148" s="14"/>
      <c r="R148" s="14"/>
      <c r="S148" s="14"/>
      <c r="T148" s="14"/>
      <c r="U148" s="11">
        <v>2190000</v>
      </c>
      <c r="V148" s="14"/>
      <c r="W148" s="14">
        <v>0</v>
      </c>
      <c r="X148" s="14" t="s">
        <v>199</v>
      </c>
      <c r="Y148" s="14" t="s">
        <v>38</v>
      </c>
      <c r="Z148" s="14"/>
      <c r="AA148" s="15"/>
      <c r="AB148" s="14"/>
      <c r="AC148" s="14"/>
      <c r="AD148" s="14"/>
      <c r="AE148" s="14"/>
      <c r="AF148" s="14"/>
      <c r="AG148" s="14"/>
      <c r="AH148" s="14"/>
      <c r="AI148" s="14"/>
      <c r="AJ148" s="14"/>
      <c r="AK148" s="14"/>
      <c r="AL148" s="14"/>
      <c r="AM148" s="14"/>
      <c r="AN148" s="78">
        <v>2190000</v>
      </c>
      <c r="AO148" s="80"/>
      <c r="AP148" s="80"/>
    </row>
    <row r="149" spans="1:42" x14ac:dyDescent="0.25">
      <c r="A149" s="7">
        <v>137</v>
      </c>
      <c r="B149" s="7">
        <v>660000032</v>
      </c>
      <c r="C149" s="14" t="s">
        <v>40</v>
      </c>
      <c r="D149" s="8" t="s">
        <v>41</v>
      </c>
      <c r="E149" s="8" t="s">
        <v>200</v>
      </c>
      <c r="F149" s="7" t="s">
        <v>51</v>
      </c>
      <c r="G149" s="14" t="s">
        <v>52</v>
      </c>
      <c r="H149" s="9">
        <v>1</v>
      </c>
      <c r="I149" s="8" t="s">
        <v>53</v>
      </c>
      <c r="J149" s="11">
        <v>19404000</v>
      </c>
      <c r="K149" s="96"/>
      <c r="L149" s="14"/>
      <c r="M149" s="14"/>
      <c r="N149" s="11">
        <v>19404000</v>
      </c>
      <c r="O149" s="14"/>
      <c r="P149" s="14"/>
      <c r="Q149" s="14"/>
      <c r="R149" s="14"/>
      <c r="S149" s="14"/>
      <c r="T149" s="14"/>
      <c r="U149" s="11">
        <v>19404000</v>
      </c>
      <c r="V149" s="14"/>
      <c r="W149" s="14">
        <v>0</v>
      </c>
      <c r="X149" s="14" t="s">
        <v>199</v>
      </c>
      <c r="Y149" s="14" t="s">
        <v>38</v>
      </c>
      <c r="Z149" s="14"/>
      <c r="AA149" s="15"/>
      <c r="AB149" s="14"/>
      <c r="AC149" s="14"/>
      <c r="AD149" s="14"/>
      <c r="AE149" s="14"/>
      <c r="AF149" s="14"/>
      <c r="AG149" s="14"/>
      <c r="AH149" s="14"/>
      <c r="AI149" s="14"/>
      <c r="AJ149" s="14"/>
      <c r="AK149" s="14"/>
      <c r="AL149" s="14"/>
      <c r="AM149" s="14"/>
      <c r="AN149" s="78">
        <v>19404000</v>
      </c>
      <c r="AO149" s="80"/>
      <c r="AP149" s="80"/>
    </row>
    <row r="150" spans="1:42" x14ac:dyDescent="0.25">
      <c r="A150" s="7">
        <v>138</v>
      </c>
      <c r="B150" s="7"/>
      <c r="C150" s="14"/>
      <c r="D150" s="8"/>
      <c r="E150" s="8" t="s">
        <v>201</v>
      </c>
      <c r="F150" s="7" t="s">
        <v>51</v>
      </c>
      <c r="G150" s="14" t="s">
        <v>52</v>
      </c>
      <c r="H150" s="9">
        <v>1</v>
      </c>
      <c r="I150" s="8" t="s">
        <v>53</v>
      </c>
      <c r="J150" s="11">
        <v>13547520</v>
      </c>
      <c r="K150" s="96"/>
      <c r="L150" s="14"/>
      <c r="M150" s="14"/>
      <c r="N150" s="14"/>
      <c r="O150" s="14"/>
      <c r="P150" s="14"/>
      <c r="Q150" s="14"/>
      <c r="R150" s="14"/>
      <c r="S150" s="14"/>
      <c r="T150" s="14"/>
      <c r="U150" s="14" t="s">
        <v>58</v>
      </c>
      <c r="V150" s="14"/>
      <c r="W150" s="14" t="e">
        <v>#VALUE!</v>
      </c>
      <c r="X150" s="14" t="s">
        <v>199</v>
      </c>
      <c r="Y150" s="14" t="s">
        <v>60</v>
      </c>
      <c r="Z150" s="14"/>
      <c r="AA150" s="15"/>
      <c r="AB150" s="14"/>
      <c r="AC150" s="14"/>
      <c r="AD150" s="14"/>
      <c r="AE150" s="14"/>
      <c r="AF150" s="14"/>
      <c r="AG150" s="14"/>
      <c r="AH150" s="14"/>
      <c r="AI150" s="14"/>
      <c r="AJ150" s="14"/>
      <c r="AK150" s="14"/>
      <c r="AL150" s="14"/>
      <c r="AM150" s="14"/>
      <c r="AN150" s="77" t="s">
        <v>56</v>
      </c>
      <c r="AO150" s="80"/>
      <c r="AP150" s="80"/>
    </row>
    <row r="151" spans="1:42" x14ac:dyDescent="0.25">
      <c r="A151" s="7">
        <v>139</v>
      </c>
      <c r="B151" s="7">
        <v>660000032</v>
      </c>
      <c r="C151" s="14" t="s">
        <v>40</v>
      </c>
      <c r="D151" s="8" t="s">
        <v>41</v>
      </c>
      <c r="E151" s="8" t="s">
        <v>202</v>
      </c>
      <c r="F151" s="7" t="s">
        <v>51</v>
      </c>
      <c r="G151" s="14" t="s">
        <v>52</v>
      </c>
      <c r="H151" s="9">
        <v>1</v>
      </c>
      <c r="I151" s="8" t="s">
        <v>53</v>
      </c>
      <c r="J151" s="11">
        <v>17968500</v>
      </c>
      <c r="K151" s="96"/>
      <c r="L151" s="14"/>
      <c r="M151" s="14"/>
      <c r="N151" s="11">
        <v>17968500</v>
      </c>
      <c r="O151" s="14"/>
      <c r="P151" s="14"/>
      <c r="Q151" s="14"/>
      <c r="R151" s="14"/>
      <c r="S151" s="14"/>
      <c r="T151" s="14"/>
      <c r="U151" s="11">
        <v>17968500</v>
      </c>
      <c r="V151" s="14"/>
      <c r="W151" s="14">
        <v>0</v>
      </c>
      <c r="X151" s="14" t="s">
        <v>199</v>
      </c>
      <c r="Y151" s="14" t="s">
        <v>38</v>
      </c>
      <c r="Z151" s="14"/>
      <c r="AA151" s="15"/>
      <c r="AB151" s="14"/>
      <c r="AC151" s="14"/>
      <c r="AD151" s="14"/>
      <c r="AE151" s="14"/>
      <c r="AF151" s="14"/>
      <c r="AG151" s="14"/>
      <c r="AH151" s="14"/>
      <c r="AI151" s="14"/>
      <c r="AJ151" s="14"/>
      <c r="AK151" s="14"/>
      <c r="AL151" s="14"/>
      <c r="AM151" s="14"/>
      <c r="AN151" s="78">
        <v>17968500</v>
      </c>
      <c r="AO151" s="80"/>
      <c r="AP151" s="80"/>
    </row>
    <row r="152" spans="1:42" x14ac:dyDescent="0.25">
      <c r="A152" s="7">
        <v>140</v>
      </c>
      <c r="B152" s="7">
        <v>660000032</v>
      </c>
      <c r="C152" s="14" t="s">
        <v>40</v>
      </c>
      <c r="D152" s="8" t="s">
        <v>41</v>
      </c>
      <c r="E152" s="8" t="s">
        <v>203</v>
      </c>
      <c r="F152" s="7" t="s">
        <v>51</v>
      </c>
      <c r="G152" s="14" t="s">
        <v>52</v>
      </c>
      <c r="H152" s="9">
        <v>1</v>
      </c>
      <c r="I152" s="8" t="s">
        <v>53</v>
      </c>
      <c r="J152" s="11">
        <v>36000000</v>
      </c>
      <c r="K152" s="96"/>
      <c r="L152" s="14"/>
      <c r="M152" s="14"/>
      <c r="N152" s="11">
        <v>36000000</v>
      </c>
      <c r="O152" s="14"/>
      <c r="P152" s="14"/>
      <c r="Q152" s="14"/>
      <c r="R152" s="14"/>
      <c r="S152" s="14"/>
      <c r="T152" s="14"/>
      <c r="U152" s="11">
        <v>36000000</v>
      </c>
      <c r="V152" s="14"/>
      <c r="W152" s="14">
        <v>0</v>
      </c>
      <c r="X152" s="14" t="s">
        <v>199</v>
      </c>
      <c r="Y152" s="14" t="s">
        <v>38</v>
      </c>
      <c r="Z152" s="14"/>
      <c r="AA152" s="15"/>
      <c r="AB152" s="14"/>
      <c r="AC152" s="14"/>
      <c r="AD152" s="14"/>
      <c r="AE152" s="14"/>
      <c r="AF152" s="14"/>
      <c r="AG152" s="14"/>
      <c r="AH152" s="14"/>
      <c r="AI152" s="14"/>
      <c r="AJ152" s="14"/>
      <c r="AK152" s="14"/>
      <c r="AL152" s="14"/>
      <c r="AM152" s="14"/>
      <c r="AN152" s="78">
        <v>36000000</v>
      </c>
      <c r="AO152" s="80"/>
      <c r="AP152" s="80"/>
    </row>
    <row r="153" spans="1:42" x14ac:dyDescent="0.25">
      <c r="A153" s="7">
        <v>141</v>
      </c>
      <c r="B153" s="7">
        <v>660000032</v>
      </c>
      <c r="C153" s="14" t="s">
        <v>40</v>
      </c>
      <c r="D153" s="8" t="s">
        <v>41</v>
      </c>
      <c r="E153" s="8" t="s">
        <v>204</v>
      </c>
      <c r="F153" s="7" t="s">
        <v>51</v>
      </c>
      <c r="G153" s="14" t="s">
        <v>52</v>
      </c>
      <c r="H153" s="9">
        <v>1</v>
      </c>
      <c r="I153" s="8" t="s">
        <v>53</v>
      </c>
      <c r="J153" s="11">
        <v>18000000</v>
      </c>
      <c r="K153" s="96"/>
      <c r="L153" s="14"/>
      <c r="M153" s="14"/>
      <c r="N153" s="11">
        <v>18000000</v>
      </c>
      <c r="O153" s="14"/>
      <c r="P153" s="14"/>
      <c r="Q153" s="14"/>
      <c r="R153" s="14"/>
      <c r="S153" s="14"/>
      <c r="T153" s="14"/>
      <c r="U153" s="11">
        <v>18000000</v>
      </c>
      <c r="V153" s="14"/>
      <c r="W153" s="14">
        <v>0</v>
      </c>
      <c r="X153" s="14" t="s">
        <v>199</v>
      </c>
      <c r="Y153" s="14" t="s">
        <v>38</v>
      </c>
      <c r="Z153" s="14"/>
      <c r="AA153" s="15"/>
      <c r="AB153" s="14"/>
      <c r="AC153" s="14"/>
      <c r="AD153" s="14"/>
      <c r="AE153" s="14"/>
      <c r="AF153" s="14"/>
      <c r="AG153" s="14"/>
      <c r="AH153" s="14"/>
      <c r="AI153" s="14"/>
      <c r="AJ153" s="14"/>
      <c r="AK153" s="14"/>
      <c r="AL153" s="14"/>
      <c r="AM153" s="14"/>
      <c r="AN153" s="78">
        <v>18000000</v>
      </c>
      <c r="AO153" s="80"/>
      <c r="AP153" s="80"/>
    </row>
    <row r="154" spans="1:42" x14ac:dyDescent="0.25">
      <c r="A154" s="7">
        <v>142</v>
      </c>
      <c r="B154" s="7"/>
      <c r="C154" s="14"/>
      <c r="D154" s="8"/>
      <c r="E154" s="8" t="s">
        <v>205</v>
      </c>
      <c r="F154" s="7" t="s">
        <v>51</v>
      </c>
      <c r="G154" s="14" t="s">
        <v>52</v>
      </c>
      <c r="H154" s="9">
        <v>1</v>
      </c>
      <c r="I154" s="8" t="s">
        <v>53</v>
      </c>
      <c r="J154" s="11">
        <v>15000000</v>
      </c>
      <c r="K154" s="96"/>
      <c r="L154" s="14"/>
      <c r="M154" s="14"/>
      <c r="N154" s="14"/>
      <c r="O154" s="14"/>
      <c r="P154" s="14"/>
      <c r="Q154" s="14"/>
      <c r="R154" s="14"/>
      <c r="S154" s="14"/>
      <c r="T154" s="14"/>
      <c r="U154" s="14" t="s">
        <v>58</v>
      </c>
      <c r="V154" s="14"/>
      <c r="W154" s="14" t="e">
        <v>#VALUE!</v>
      </c>
      <c r="X154" s="14" t="s">
        <v>199</v>
      </c>
      <c r="Y154" s="14" t="s">
        <v>38</v>
      </c>
      <c r="Z154" s="14"/>
      <c r="AA154" s="15"/>
      <c r="AB154" s="14"/>
      <c r="AC154" s="14"/>
      <c r="AD154" s="14"/>
      <c r="AE154" s="14"/>
      <c r="AF154" s="14"/>
      <c r="AG154" s="14"/>
      <c r="AH154" s="14"/>
      <c r="AI154" s="14"/>
      <c r="AJ154" s="14"/>
      <c r="AK154" s="14"/>
      <c r="AL154" s="14"/>
      <c r="AM154" s="14"/>
      <c r="AN154" s="77" t="s">
        <v>56</v>
      </c>
      <c r="AO154" s="80"/>
      <c r="AP154" s="80"/>
    </row>
    <row r="155" spans="1:42" x14ac:dyDescent="0.25">
      <c r="A155" s="7">
        <v>143</v>
      </c>
      <c r="B155" s="7">
        <v>660000032</v>
      </c>
      <c r="C155" s="14" t="s">
        <v>40</v>
      </c>
      <c r="D155" s="8" t="s">
        <v>41</v>
      </c>
      <c r="E155" s="8" t="s">
        <v>206</v>
      </c>
      <c r="F155" s="7" t="s">
        <v>51</v>
      </c>
      <c r="G155" s="14" t="s">
        <v>52</v>
      </c>
      <c r="H155" s="9">
        <v>1</v>
      </c>
      <c r="I155" s="8" t="s">
        <v>53</v>
      </c>
      <c r="J155" s="11">
        <v>2000000</v>
      </c>
      <c r="K155" s="96"/>
      <c r="L155" s="14"/>
      <c r="M155" s="14"/>
      <c r="N155" s="11">
        <v>2000000</v>
      </c>
      <c r="O155" s="14"/>
      <c r="P155" s="14"/>
      <c r="Q155" s="14"/>
      <c r="R155" s="14"/>
      <c r="S155" s="14"/>
      <c r="T155" s="14"/>
      <c r="U155" s="11">
        <v>2000000</v>
      </c>
      <c r="V155" s="14"/>
      <c r="W155" s="14">
        <v>0</v>
      </c>
      <c r="X155" s="14" t="s">
        <v>199</v>
      </c>
      <c r="Y155" s="14" t="s">
        <v>38</v>
      </c>
      <c r="Z155" s="14"/>
      <c r="AA155" s="15"/>
      <c r="AB155" s="14"/>
      <c r="AC155" s="14"/>
      <c r="AD155" s="14"/>
      <c r="AE155" s="14"/>
      <c r="AF155" s="14"/>
      <c r="AG155" s="14"/>
      <c r="AH155" s="14"/>
      <c r="AI155" s="14"/>
      <c r="AJ155" s="14"/>
      <c r="AK155" s="14"/>
      <c r="AL155" s="14"/>
      <c r="AM155" s="14"/>
      <c r="AN155" s="78">
        <v>2000000</v>
      </c>
      <c r="AO155" s="80"/>
      <c r="AP155" s="80"/>
    </row>
    <row r="156" spans="1:42" x14ac:dyDescent="0.25">
      <c r="A156" s="7">
        <v>144</v>
      </c>
      <c r="B156" s="7">
        <v>660000032</v>
      </c>
      <c r="C156" s="14" t="s">
        <v>40</v>
      </c>
      <c r="D156" s="8" t="s">
        <v>41</v>
      </c>
      <c r="E156" s="8" t="s">
        <v>207</v>
      </c>
      <c r="F156" s="7" t="s">
        <v>51</v>
      </c>
      <c r="G156" s="14" t="s">
        <v>52</v>
      </c>
      <c r="H156" s="9">
        <v>1</v>
      </c>
      <c r="I156" s="8" t="s">
        <v>53</v>
      </c>
      <c r="J156" s="11">
        <v>1800000</v>
      </c>
      <c r="K156" s="96"/>
      <c r="L156" s="14"/>
      <c r="M156" s="14"/>
      <c r="N156" s="11">
        <v>1800000</v>
      </c>
      <c r="O156" s="14"/>
      <c r="P156" s="14"/>
      <c r="Q156" s="14"/>
      <c r="R156" s="14"/>
      <c r="S156" s="14"/>
      <c r="T156" s="14"/>
      <c r="U156" s="11">
        <v>1800000</v>
      </c>
      <c r="V156" s="14"/>
      <c r="W156" s="14">
        <v>0</v>
      </c>
      <c r="X156" s="14" t="s">
        <v>199</v>
      </c>
      <c r="Y156" s="14" t="s">
        <v>38</v>
      </c>
      <c r="Z156" s="14"/>
      <c r="AA156" s="15"/>
      <c r="AB156" s="14"/>
      <c r="AC156" s="14"/>
      <c r="AD156" s="14"/>
      <c r="AE156" s="14"/>
      <c r="AF156" s="14"/>
      <c r="AG156" s="14"/>
      <c r="AH156" s="14"/>
      <c r="AI156" s="14"/>
      <c r="AJ156" s="14"/>
      <c r="AK156" s="14"/>
      <c r="AL156" s="14"/>
      <c r="AM156" s="14"/>
      <c r="AN156" s="78">
        <v>1800000</v>
      </c>
      <c r="AO156" s="80"/>
      <c r="AP156" s="80"/>
    </row>
    <row r="157" spans="1:42" x14ac:dyDescent="0.25">
      <c r="A157" s="7">
        <v>145</v>
      </c>
      <c r="B157" s="7"/>
      <c r="C157" s="14"/>
      <c r="D157" s="8"/>
      <c r="E157" s="8" t="s">
        <v>208</v>
      </c>
      <c r="F157" s="7" t="s">
        <v>51</v>
      </c>
      <c r="G157" s="14" t="s">
        <v>52</v>
      </c>
      <c r="H157" s="9">
        <v>12</v>
      </c>
      <c r="I157" s="8" t="s">
        <v>36</v>
      </c>
      <c r="J157" s="11">
        <v>150000</v>
      </c>
      <c r="K157" s="96"/>
      <c r="L157" s="14"/>
      <c r="M157" s="14"/>
      <c r="N157" s="14"/>
      <c r="O157" s="14"/>
      <c r="P157" s="14"/>
      <c r="Q157" s="14"/>
      <c r="R157" s="14"/>
      <c r="S157" s="14"/>
      <c r="T157" s="14"/>
      <c r="U157" s="14" t="s">
        <v>58</v>
      </c>
      <c r="V157" s="14"/>
      <c r="W157" s="14" t="e">
        <v>#VALUE!</v>
      </c>
      <c r="X157" s="14" t="s">
        <v>209</v>
      </c>
      <c r="Y157" s="14" t="s">
        <v>38</v>
      </c>
      <c r="Z157" s="14"/>
      <c r="AA157" s="15"/>
      <c r="AB157" s="14"/>
      <c r="AC157" s="14"/>
      <c r="AD157" s="14"/>
      <c r="AE157" s="14"/>
      <c r="AF157" s="14"/>
      <c r="AG157" s="14"/>
      <c r="AH157" s="14"/>
      <c r="AI157" s="14"/>
      <c r="AJ157" s="14"/>
      <c r="AK157" s="14"/>
      <c r="AL157" s="14"/>
      <c r="AM157" s="14"/>
      <c r="AN157" s="77" t="s">
        <v>56</v>
      </c>
      <c r="AO157" s="80"/>
      <c r="AP157" s="80"/>
    </row>
    <row r="158" spans="1:42" x14ac:dyDescent="0.25">
      <c r="A158" s="7">
        <v>146</v>
      </c>
      <c r="B158" s="7"/>
      <c r="C158" s="14"/>
      <c r="D158" s="8"/>
      <c r="E158" s="8" t="s">
        <v>210</v>
      </c>
      <c r="F158" s="7" t="s">
        <v>51</v>
      </c>
      <c r="G158" s="14" t="s">
        <v>52</v>
      </c>
      <c r="H158" s="9">
        <v>12</v>
      </c>
      <c r="I158" s="8" t="s">
        <v>36</v>
      </c>
      <c r="J158" s="11">
        <v>500000</v>
      </c>
      <c r="K158" s="96"/>
      <c r="L158" s="14"/>
      <c r="M158" s="14"/>
      <c r="N158" s="14"/>
      <c r="O158" s="14"/>
      <c r="P158" s="14"/>
      <c r="Q158" s="14"/>
      <c r="R158" s="14"/>
      <c r="S158" s="14"/>
      <c r="T158" s="14"/>
      <c r="U158" s="14" t="s">
        <v>58</v>
      </c>
      <c r="V158" s="14"/>
      <c r="W158" s="14" t="e">
        <v>#VALUE!</v>
      </c>
      <c r="X158" s="14" t="s">
        <v>209</v>
      </c>
      <c r="Y158" s="14" t="s">
        <v>38</v>
      </c>
      <c r="Z158" s="14"/>
      <c r="AA158" s="15"/>
      <c r="AB158" s="14"/>
      <c r="AC158" s="14"/>
      <c r="AD158" s="14"/>
      <c r="AE158" s="14"/>
      <c r="AF158" s="14"/>
      <c r="AG158" s="14"/>
      <c r="AH158" s="14"/>
      <c r="AI158" s="14"/>
      <c r="AJ158" s="14"/>
      <c r="AK158" s="14"/>
      <c r="AL158" s="14"/>
      <c r="AM158" s="14"/>
      <c r="AN158" s="77" t="s">
        <v>56</v>
      </c>
      <c r="AO158" s="80"/>
      <c r="AP158" s="80"/>
    </row>
    <row r="159" spans="1:42" x14ac:dyDescent="0.25">
      <c r="A159" s="7">
        <v>147</v>
      </c>
      <c r="B159" s="7"/>
      <c r="C159" s="14"/>
      <c r="D159" s="8"/>
      <c r="E159" s="8" t="s">
        <v>211</v>
      </c>
      <c r="F159" s="7" t="s">
        <v>51</v>
      </c>
      <c r="G159" s="14" t="s">
        <v>52</v>
      </c>
      <c r="H159" s="9">
        <v>12</v>
      </c>
      <c r="I159" s="8" t="s">
        <v>36</v>
      </c>
      <c r="J159" s="11">
        <v>5000000</v>
      </c>
      <c r="K159" s="96"/>
      <c r="L159" s="14"/>
      <c r="M159" s="14"/>
      <c r="N159" s="14"/>
      <c r="O159" s="14"/>
      <c r="P159" s="14"/>
      <c r="Q159" s="14"/>
      <c r="R159" s="14"/>
      <c r="S159" s="14"/>
      <c r="T159" s="14"/>
      <c r="U159" s="14" t="s">
        <v>58</v>
      </c>
      <c r="V159" s="14"/>
      <c r="W159" s="14" t="e">
        <v>#VALUE!</v>
      </c>
      <c r="X159" s="14" t="s">
        <v>209</v>
      </c>
      <c r="Y159" s="14" t="s">
        <v>38</v>
      </c>
      <c r="Z159" s="14"/>
      <c r="AA159" s="15"/>
      <c r="AB159" s="14"/>
      <c r="AC159" s="14"/>
      <c r="AD159" s="14"/>
      <c r="AE159" s="14"/>
      <c r="AF159" s="14"/>
      <c r="AG159" s="14"/>
      <c r="AH159" s="14"/>
      <c r="AI159" s="14"/>
      <c r="AJ159" s="14"/>
      <c r="AK159" s="14"/>
      <c r="AL159" s="14"/>
      <c r="AM159" s="14"/>
      <c r="AN159" s="77" t="s">
        <v>56</v>
      </c>
      <c r="AO159" s="80"/>
      <c r="AP159" s="80"/>
    </row>
    <row r="160" spans="1:42" x14ac:dyDescent="0.25">
      <c r="A160" s="7">
        <v>148</v>
      </c>
      <c r="B160" s="7"/>
      <c r="C160" s="14"/>
      <c r="D160" s="8"/>
      <c r="E160" s="8" t="s">
        <v>212</v>
      </c>
      <c r="F160" s="7" t="s">
        <v>51</v>
      </c>
      <c r="G160" s="14" t="s">
        <v>52</v>
      </c>
      <c r="H160" s="9">
        <v>12</v>
      </c>
      <c r="I160" s="8" t="s">
        <v>36</v>
      </c>
      <c r="J160" s="11">
        <v>150000</v>
      </c>
      <c r="K160" s="96"/>
      <c r="L160" s="14"/>
      <c r="M160" s="14"/>
      <c r="N160" s="14"/>
      <c r="O160" s="14"/>
      <c r="P160" s="14"/>
      <c r="Q160" s="14"/>
      <c r="R160" s="14"/>
      <c r="S160" s="14"/>
      <c r="T160" s="14"/>
      <c r="U160" s="14" t="s">
        <v>58</v>
      </c>
      <c r="V160" s="14"/>
      <c r="W160" s="14" t="e">
        <v>#VALUE!</v>
      </c>
      <c r="X160" s="14" t="s">
        <v>209</v>
      </c>
      <c r="Y160" s="14" t="s">
        <v>38</v>
      </c>
      <c r="Z160" s="14"/>
      <c r="AA160" s="15"/>
      <c r="AB160" s="14"/>
      <c r="AC160" s="14"/>
      <c r="AD160" s="14"/>
      <c r="AE160" s="14"/>
      <c r="AF160" s="14"/>
      <c r="AG160" s="14"/>
      <c r="AH160" s="14"/>
      <c r="AI160" s="14"/>
      <c r="AJ160" s="14"/>
      <c r="AK160" s="14"/>
      <c r="AL160" s="14"/>
      <c r="AM160" s="14"/>
      <c r="AN160" s="77" t="s">
        <v>56</v>
      </c>
      <c r="AO160" s="80"/>
      <c r="AP160" s="80"/>
    </row>
    <row r="161" spans="1:42" x14ac:dyDescent="0.25">
      <c r="A161" s="7">
        <v>149</v>
      </c>
      <c r="B161" s="7"/>
      <c r="C161" s="14"/>
      <c r="D161" s="8"/>
      <c r="E161" s="8" t="s">
        <v>213</v>
      </c>
      <c r="F161" s="7" t="s">
        <v>51</v>
      </c>
      <c r="G161" s="14" t="s">
        <v>52</v>
      </c>
      <c r="H161" s="9">
        <v>12</v>
      </c>
      <c r="I161" s="8" t="s">
        <v>36</v>
      </c>
      <c r="J161" s="11">
        <v>150000</v>
      </c>
      <c r="K161" s="96"/>
      <c r="L161" s="14"/>
      <c r="M161" s="14"/>
      <c r="N161" s="14"/>
      <c r="O161" s="14"/>
      <c r="P161" s="14"/>
      <c r="Q161" s="14"/>
      <c r="R161" s="14"/>
      <c r="S161" s="14"/>
      <c r="T161" s="14"/>
      <c r="U161" s="14" t="s">
        <v>58</v>
      </c>
      <c r="V161" s="14"/>
      <c r="W161" s="14" t="e">
        <v>#VALUE!</v>
      </c>
      <c r="X161" s="14" t="s">
        <v>209</v>
      </c>
      <c r="Y161" s="14" t="s">
        <v>38</v>
      </c>
      <c r="Z161" s="14"/>
      <c r="AA161" s="15"/>
      <c r="AB161" s="14"/>
      <c r="AC161" s="14"/>
      <c r="AD161" s="14"/>
      <c r="AE161" s="14"/>
      <c r="AF161" s="14"/>
      <c r="AG161" s="14"/>
      <c r="AH161" s="14"/>
      <c r="AI161" s="14"/>
      <c r="AJ161" s="14"/>
      <c r="AK161" s="14"/>
      <c r="AL161" s="14"/>
      <c r="AM161" s="14"/>
      <c r="AN161" s="77" t="s">
        <v>56</v>
      </c>
      <c r="AO161" s="80"/>
      <c r="AP161" s="80"/>
    </row>
    <row r="162" spans="1:42" x14ac:dyDescent="0.25">
      <c r="A162" s="7">
        <v>150</v>
      </c>
      <c r="B162" s="7">
        <v>660000038</v>
      </c>
      <c r="C162" s="14" t="s">
        <v>84</v>
      </c>
      <c r="D162" s="8" t="s">
        <v>85</v>
      </c>
      <c r="E162" s="8" t="s">
        <v>214</v>
      </c>
      <c r="F162" s="7" t="s">
        <v>51</v>
      </c>
      <c r="G162" s="14" t="s">
        <v>52</v>
      </c>
      <c r="H162" s="9">
        <v>12</v>
      </c>
      <c r="I162" s="8" t="s">
        <v>36</v>
      </c>
      <c r="J162" s="11">
        <v>10000000</v>
      </c>
      <c r="K162" s="96"/>
      <c r="L162" s="11">
        <v>10000000</v>
      </c>
      <c r="M162" s="11">
        <v>10000000</v>
      </c>
      <c r="N162" s="11">
        <v>10000000</v>
      </c>
      <c r="O162" s="11">
        <v>10000000</v>
      </c>
      <c r="P162" s="11">
        <v>10000000</v>
      </c>
      <c r="Q162" s="11">
        <v>10000000</v>
      </c>
      <c r="R162" s="11">
        <v>10000000</v>
      </c>
      <c r="S162" s="11">
        <v>10000000</v>
      </c>
      <c r="T162" s="11">
        <v>10000000</v>
      </c>
      <c r="U162" s="11">
        <v>120000000</v>
      </c>
      <c r="V162" s="14"/>
      <c r="W162" s="14"/>
      <c r="X162" s="14" t="s">
        <v>37</v>
      </c>
      <c r="Y162" s="14" t="s">
        <v>60</v>
      </c>
      <c r="Z162" s="14"/>
      <c r="AA162" s="15"/>
      <c r="AB162" s="14"/>
      <c r="AC162" s="14"/>
      <c r="AD162" s="14"/>
      <c r="AE162" s="14"/>
      <c r="AF162" s="14"/>
      <c r="AG162" s="14"/>
      <c r="AH162" s="14"/>
      <c r="AI162" s="14"/>
      <c r="AJ162" s="14"/>
      <c r="AK162" s="14"/>
      <c r="AL162" s="14"/>
      <c r="AM162" s="14"/>
      <c r="AN162" s="78">
        <v>120000000</v>
      </c>
      <c r="AO162" s="80"/>
      <c r="AP162" s="80"/>
    </row>
    <row r="163" spans="1:42" x14ac:dyDescent="0.25">
      <c r="A163" s="7">
        <v>151</v>
      </c>
      <c r="B163" s="7">
        <v>660000028</v>
      </c>
      <c r="C163" s="14" t="s">
        <v>215</v>
      </c>
      <c r="D163" s="8" t="s">
        <v>216</v>
      </c>
      <c r="E163" s="8" t="s">
        <v>217</v>
      </c>
      <c r="F163" s="7" t="s">
        <v>51</v>
      </c>
      <c r="G163" s="14" t="s">
        <v>52</v>
      </c>
      <c r="H163" s="9">
        <v>12</v>
      </c>
      <c r="I163" s="8" t="s">
        <v>36</v>
      </c>
      <c r="J163" s="11">
        <v>1500000</v>
      </c>
      <c r="K163" s="96"/>
      <c r="L163" s="11">
        <v>1500000</v>
      </c>
      <c r="M163" s="11">
        <v>1500000</v>
      </c>
      <c r="N163" s="11">
        <v>1500000</v>
      </c>
      <c r="O163" s="11">
        <v>1500000</v>
      </c>
      <c r="P163" s="11">
        <v>1500000</v>
      </c>
      <c r="Q163" s="11">
        <v>1500000</v>
      </c>
      <c r="R163" s="11">
        <v>1500000</v>
      </c>
      <c r="S163" s="11">
        <v>1500000</v>
      </c>
      <c r="T163" s="11">
        <v>1500000</v>
      </c>
      <c r="U163" s="11">
        <v>18000000</v>
      </c>
      <c r="V163" s="14"/>
      <c r="W163" s="14"/>
      <c r="X163" s="14" t="s">
        <v>37</v>
      </c>
      <c r="Y163" s="14" t="s">
        <v>38</v>
      </c>
      <c r="Z163" s="14"/>
      <c r="AA163" s="15"/>
      <c r="AB163" s="14"/>
      <c r="AC163" s="14"/>
      <c r="AD163" s="14"/>
      <c r="AE163" s="14"/>
      <c r="AF163" s="14"/>
      <c r="AG163" s="14"/>
      <c r="AH163" s="14"/>
      <c r="AI163" s="14"/>
      <c r="AJ163" s="14"/>
      <c r="AK163" s="14"/>
      <c r="AL163" s="14"/>
      <c r="AM163" s="14"/>
      <c r="AN163" s="78">
        <v>18000000</v>
      </c>
      <c r="AO163" s="80"/>
      <c r="AP163" s="80"/>
    </row>
    <row r="164" spans="1:42" x14ac:dyDescent="0.25">
      <c r="A164" s="7">
        <v>152</v>
      </c>
      <c r="B164" s="7"/>
      <c r="C164" s="14"/>
      <c r="D164" s="8"/>
      <c r="E164" s="8" t="s">
        <v>106</v>
      </c>
      <c r="F164" s="7" t="s">
        <v>51</v>
      </c>
      <c r="G164" s="14" t="s">
        <v>52</v>
      </c>
      <c r="H164" s="9">
        <v>12</v>
      </c>
      <c r="I164" s="8" t="s">
        <v>36</v>
      </c>
      <c r="J164" s="11">
        <v>50000000</v>
      </c>
      <c r="K164" s="96"/>
      <c r="L164" s="14"/>
      <c r="M164" s="14"/>
      <c r="N164" s="14"/>
      <c r="O164" s="14"/>
      <c r="P164" s="14"/>
      <c r="Q164" s="14"/>
      <c r="R164" s="14"/>
      <c r="S164" s="14"/>
      <c r="T164" s="14"/>
      <c r="U164" s="14" t="s">
        <v>58</v>
      </c>
      <c r="V164" s="14" t="s">
        <v>218</v>
      </c>
      <c r="W164" s="14"/>
      <c r="X164" s="14" t="s">
        <v>37</v>
      </c>
      <c r="Y164" s="14" t="s">
        <v>60</v>
      </c>
      <c r="Z164" s="14"/>
      <c r="AA164" s="15"/>
      <c r="AB164" s="14"/>
      <c r="AC164" s="14"/>
      <c r="AD164" s="14"/>
      <c r="AE164" s="14"/>
      <c r="AF164" s="14"/>
      <c r="AG164" s="14"/>
      <c r="AH164" s="14"/>
      <c r="AI164" s="14"/>
      <c r="AJ164" s="14"/>
      <c r="AK164" s="14"/>
      <c r="AL164" s="14"/>
      <c r="AM164" s="14"/>
      <c r="AN164" s="77" t="s">
        <v>56</v>
      </c>
      <c r="AO164" s="80"/>
      <c r="AP164" s="80"/>
    </row>
    <row r="165" spans="1:42" x14ac:dyDescent="0.25">
      <c r="A165" s="7">
        <v>153</v>
      </c>
      <c r="B165" s="7">
        <v>660000030</v>
      </c>
      <c r="C165" s="14" t="s">
        <v>219</v>
      </c>
      <c r="D165" s="8" t="s">
        <v>220</v>
      </c>
      <c r="E165" s="8" t="s">
        <v>109</v>
      </c>
      <c r="F165" s="7" t="s">
        <v>51</v>
      </c>
      <c r="G165" s="14" t="s">
        <v>52</v>
      </c>
      <c r="H165" s="9">
        <v>12</v>
      </c>
      <c r="I165" s="8" t="s">
        <v>36</v>
      </c>
      <c r="J165" s="11">
        <v>5000000</v>
      </c>
      <c r="K165" s="102"/>
      <c r="L165" s="11">
        <v>5000000</v>
      </c>
      <c r="M165" s="11">
        <v>5000000</v>
      </c>
      <c r="N165" s="11">
        <v>5000000</v>
      </c>
      <c r="O165" s="11">
        <v>5000000</v>
      </c>
      <c r="P165" s="11">
        <v>5000000</v>
      </c>
      <c r="Q165" s="11">
        <v>5000000</v>
      </c>
      <c r="R165" s="11">
        <v>5000000</v>
      </c>
      <c r="S165" s="11">
        <v>5000000</v>
      </c>
      <c r="T165" s="11">
        <v>5000000</v>
      </c>
      <c r="U165" s="11">
        <v>60000000</v>
      </c>
      <c r="V165" s="14"/>
      <c r="W165" s="14"/>
      <c r="X165" s="14" t="s">
        <v>37</v>
      </c>
      <c r="Y165" s="14" t="s">
        <v>60</v>
      </c>
      <c r="Z165" s="14"/>
      <c r="AA165" s="15"/>
      <c r="AB165" s="14"/>
      <c r="AC165" s="14"/>
      <c r="AD165" s="14"/>
      <c r="AE165" s="14"/>
      <c r="AF165" s="14"/>
      <c r="AG165" s="14"/>
      <c r="AH165" s="14"/>
      <c r="AI165" s="14"/>
      <c r="AJ165" s="14"/>
      <c r="AK165" s="14"/>
      <c r="AL165" s="14"/>
      <c r="AM165" s="14"/>
      <c r="AN165" s="78">
        <v>60000000</v>
      </c>
      <c r="AO165" s="82" t="s">
        <v>221</v>
      </c>
      <c r="AP165" s="82" t="s">
        <v>111</v>
      </c>
    </row>
    <row r="166" spans="1:42" x14ac:dyDescent="0.25">
      <c r="A166" s="7">
        <v>154</v>
      </c>
      <c r="B166" s="7">
        <v>660000019</v>
      </c>
      <c r="C166" s="14" t="s">
        <v>31</v>
      </c>
      <c r="D166" s="8" t="s">
        <v>32</v>
      </c>
      <c r="E166" s="8" t="s">
        <v>39</v>
      </c>
      <c r="F166" s="7" t="s">
        <v>51</v>
      </c>
      <c r="G166" s="14" t="s">
        <v>52</v>
      </c>
      <c r="H166" s="9">
        <v>12</v>
      </c>
      <c r="I166" s="8" t="s">
        <v>36</v>
      </c>
      <c r="J166" s="11">
        <v>6916667</v>
      </c>
      <c r="K166" s="102"/>
      <c r="L166" s="11">
        <v>6916667</v>
      </c>
      <c r="M166" s="11">
        <v>6916667</v>
      </c>
      <c r="N166" s="11">
        <v>6916667</v>
      </c>
      <c r="O166" s="11">
        <v>6916667</v>
      </c>
      <c r="P166" s="11">
        <v>6916667</v>
      </c>
      <c r="Q166" s="11">
        <v>6916667</v>
      </c>
      <c r="R166" s="11">
        <v>6916667</v>
      </c>
      <c r="S166" s="11">
        <v>6916667</v>
      </c>
      <c r="T166" s="11">
        <v>6916667</v>
      </c>
      <c r="U166" s="11">
        <v>83000000</v>
      </c>
      <c r="V166" s="14" t="s">
        <v>108</v>
      </c>
      <c r="W166" s="14"/>
      <c r="X166" s="14" t="s">
        <v>37</v>
      </c>
      <c r="Y166" s="14" t="s">
        <v>38</v>
      </c>
      <c r="Z166" s="14"/>
      <c r="AA166" s="15"/>
      <c r="AB166" s="14"/>
      <c r="AC166" s="14"/>
      <c r="AD166" s="14"/>
      <c r="AE166" s="14"/>
      <c r="AF166" s="14"/>
      <c r="AG166" s="14"/>
      <c r="AH166" s="14"/>
      <c r="AI166" s="14"/>
      <c r="AJ166" s="14"/>
      <c r="AK166" s="14"/>
      <c r="AL166" s="14"/>
      <c r="AM166" s="14"/>
      <c r="AN166" s="78">
        <v>83000000</v>
      </c>
      <c r="AO166" s="82" t="s">
        <v>222</v>
      </c>
      <c r="AP166" s="82" t="s">
        <v>223</v>
      </c>
    </row>
    <row r="167" spans="1:42" x14ac:dyDescent="0.25">
      <c r="A167" s="7"/>
      <c r="B167" s="7">
        <v>660000019</v>
      </c>
      <c r="C167" s="14" t="s">
        <v>31</v>
      </c>
      <c r="D167" s="8" t="s">
        <v>32</v>
      </c>
      <c r="E167" s="8" t="s">
        <v>39</v>
      </c>
      <c r="F167" s="7" t="s">
        <v>51</v>
      </c>
      <c r="G167" s="14" t="s">
        <v>52</v>
      </c>
      <c r="H167" s="9">
        <v>12</v>
      </c>
      <c r="I167" s="8" t="s">
        <v>36</v>
      </c>
      <c r="J167" s="11"/>
      <c r="K167" s="102"/>
      <c r="L167" s="11"/>
      <c r="M167" s="11"/>
      <c r="N167" s="11"/>
      <c r="O167" s="11"/>
      <c r="P167" s="11"/>
      <c r="Q167" s="11"/>
      <c r="R167" s="11"/>
      <c r="S167" s="11"/>
      <c r="T167" s="11"/>
      <c r="U167" s="11"/>
      <c r="V167" s="14"/>
      <c r="W167" s="14"/>
      <c r="X167" s="14"/>
      <c r="Y167" s="14"/>
      <c r="Z167" s="14"/>
      <c r="AA167" s="15"/>
      <c r="AB167" s="14"/>
      <c r="AC167" s="14"/>
      <c r="AD167" s="14"/>
      <c r="AE167" s="14"/>
      <c r="AF167" s="14"/>
      <c r="AG167" s="14"/>
      <c r="AH167" s="14"/>
      <c r="AI167" s="14"/>
      <c r="AJ167" s="14"/>
      <c r="AK167" s="14"/>
      <c r="AL167" s="14"/>
      <c r="AM167" s="14"/>
      <c r="AN167" s="78"/>
      <c r="AO167" s="82" t="s">
        <v>224</v>
      </c>
      <c r="AP167" s="82" t="s">
        <v>225</v>
      </c>
    </row>
    <row r="168" spans="1:42" x14ac:dyDescent="0.25">
      <c r="A168" s="7">
        <v>154</v>
      </c>
      <c r="B168" s="7">
        <v>660000019</v>
      </c>
      <c r="C168" s="14" t="s">
        <v>31</v>
      </c>
      <c r="D168" s="8" t="s">
        <v>32</v>
      </c>
      <c r="E168" s="8" t="s">
        <v>39</v>
      </c>
      <c r="F168" s="7" t="s">
        <v>51</v>
      </c>
      <c r="G168" s="14" t="s">
        <v>52</v>
      </c>
      <c r="H168" s="9">
        <v>12</v>
      </c>
      <c r="I168" s="8" t="s">
        <v>36</v>
      </c>
      <c r="J168" s="11">
        <v>6916667</v>
      </c>
      <c r="K168" s="102"/>
      <c r="L168" s="11"/>
      <c r="M168" s="11"/>
      <c r="N168" s="11"/>
      <c r="O168" s="11"/>
      <c r="P168" s="11"/>
      <c r="Q168" s="11"/>
      <c r="R168" s="11"/>
      <c r="S168" s="11"/>
      <c r="T168" s="11"/>
      <c r="U168" s="11"/>
      <c r="V168" s="14"/>
      <c r="W168" s="14"/>
      <c r="X168" s="14"/>
      <c r="Y168" s="14"/>
      <c r="Z168" s="14"/>
      <c r="AA168" s="15"/>
      <c r="AB168" s="14"/>
      <c r="AC168" s="14"/>
      <c r="AD168" s="14"/>
      <c r="AE168" s="14"/>
      <c r="AF168" s="14"/>
      <c r="AG168" s="14"/>
      <c r="AH168" s="14"/>
      <c r="AI168" s="14"/>
      <c r="AJ168" s="14"/>
      <c r="AK168" s="14"/>
      <c r="AL168" s="14"/>
      <c r="AM168" s="14"/>
      <c r="AN168" s="78"/>
      <c r="AO168" s="82" t="s">
        <v>226</v>
      </c>
      <c r="AP168" s="82" t="s">
        <v>227</v>
      </c>
    </row>
    <row r="169" spans="1:42" x14ac:dyDescent="0.25">
      <c r="A169" s="7">
        <v>155</v>
      </c>
      <c r="B169" s="7">
        <v>660000022</v>
      </c>
      <c r="C169" s="14" t="s">
        <v>228</v>
      </c>
      <c r="D169" s="8" t="s">
        <v>229</v>
      </c>
      <c r="E169" s="8" t="s">
        <v>229</v>
      </c>
      <c r="F169" s="7" t="s">
        <v>51</v>
      </c>
      <c r="G169" s="14" t="s">
        <v>52</v>
      </c>
      <c r="H169" s="9">
        <v>12</v>
      </c>
      <c r="I169" s="8" t="s">
        <v>36</v>
      </c>
      <c r="J169" s="11">
        <v>500000</v>
      </c>
      <c r="K169" s="96"/>
      <c r="L169" s="11">
        <v>500000</v>
      </c>
      <c r="M169" s="11">
        <v>500000</v>
      </c>
      <c r="N169" s="11">
        <v>500000</v>
      </c>
      <c r="O169" s="11">
        <v>500000</v>
      </c>
      <c r="P169" s="11">
        <v>500000</v>
      </c>
      <c r="Q169" s="11">
        <v>500000</v>
      </c>
      <c r="R169" s="11">
        <v>500000</v>
      </c>
      <c r="S169" s="11">
        <v>500000</v>
      </c>
      <c r="T169" s="11">
        <v>500000</v>
      </c>
      <c r="U169" s="11">
        <v>6000000</v>
      </c>
      <c r="V169" s="14"/>
      <c r="W169" s="14"/>
      <c r="X169" s="14" t="s">
        <v>37</v>
      </c>
      <c r="Y169" s="14" t="s">
        <v>38</v>
      </c>
      <c r="Z169" s="14"/>
      <c r="AA169" s="15"/>
      <c r="AB169" s="14"/>
      <c r="AC169" s="14"/>
      <c r="AD169" s="14"/>
      <c r="AE169" s="14"/>
      <c r="AF169" s="14"/>
      <c r="AG169" s="14"/>
      <c r="AH169" s="14"/>
      <c r="AI169" s="14"/>
      <c r="AJ169" s="14"/>
      <c r="AK169" s="14"/>
      <c r="AL169" s="14"/>
      <c r="AM169" s="14"/>
      <c r="AN169" s="78">
        <v>6000000</v>
      </c>
      <c r="AO169" s="80"/>
      <c r="AP169" s="80"/>
    </row>
    <row r="170" spans="1:42" x14ac:dyDescent="0.25">
      <c r="A170" s="7">
        <v>156</v>
      </c>
      <c r="B170" s="7"/>
      <c r="C170" s="14"/>
      <c r="D170" s="8"/>
      <c r="E170" s="8" t="s">
        <v>230</v>
      </c>
      <c r="F170" s="7" t="s">
        <v>51</v>
      </c>
      <c r="G170" s="14" t="s">
        <v>52</v>
      </c>
      <c r="H170" s="9">
        <v>1</v>
      </c>
      <c r="I170" s="8" t="s">
        <v>53</v>
      </c>
      <c r="J170" s="11">
        <v>12000000</v>
      </c>
      <c r="K170" s="96"/>
      <c r="L170" s="14"/>
      <c r="M170" s="14"/>
      <c r="N170" s="14"/>
      <c r="O170" s="14"/>
      <c r="P170" s="14"/>
      <c r="Q170" s="14"/>
      <c r="R170" s="14"/>
      <c r="S170" s="14"/>
      <c r="T170" s="14"/>
      <c r="U170" s="14" t="s">
        <v>58</v>
      </c>
      <c r="V170" s="14"/>
      <c r="W170" s="14"/>
      <c r="X170" s="14" t="s">
        <v>37</v>
      </c>
      <c r="Y170" s="14" t="s">
        <v>60</v>
      </c>
      <c r="Z170" s="14"/>
      <c r="AA170" s="15"/>
      <c r="AB170" s="14"/>
      <c r="AC170" s="14"/>
      <c r="AD170" s="14"/>
      <c r="AE170" s="14"/>
      <c r="AF170" s="14"/>
      <c r="AG170" s="14"/>
      <c r="AH170" s="14"/>
      <c r="AI170" s="14"/>
      <c r="AJ170" s="14"/>
      <c r="AK170" s="14"/>
      <c r="AL170" s="14"/>
      <c r="AM170" s="14"/>
      <c r="AN170" s="77" t="s">
        <v>56</v>
      </c>
      <c r="AO170" s="80"/>
      <c r="AP170" s="80"/>
    </row>
    <row r="171" spans="1:42" x14ac:dyDescent="0.25">
      <c r="A171" s="7">
        <v>157</v>
      </c>
      <c r="B171" s="7">
        <v>660000024</v>
      </c>
      <c r="C171" s="14" t="s">
        <v>228</v>
      </c>
      <c r="D171" s="8" t="s">
        <v>231</v>
      </c>
      <c r="E171" s="8" t="s">
        <v>231</v>
      </c>
      <c r="F171" s="7" t="s">
        <v>51</v>
      </c>
      <c r="G171" s="14" t="s">
        <v>52</v>
      </c>
      <c r="H171" s="9">
        <v>12</v>
      </c>
      <c r="I171" s="8" t="s">
        <v>36</v>
      </c>
      <c r="J171" s="11">
        <v>1000000</v>
      </c>
      <c r="K171" s="96"/>
      <c r="L171" s="11">
        <v>1000000</v>
      </c>
      <c r="M171" s="11">
        <v>1000000</v>
      </c>
      <c r="N171" s="11">
        <v>1000000</v>
      </c>
      <c r="O171" s="11">
        <v>1000000</v>
      </c>
      <c r="P171" s="11">
        <v>1000000</v>
      </c>
      <c r="Q171" s="11">
        <v>1000000</v>
      </c>
      <c r="R171" s="11">
        <v>1000000</v>
      </c>
      <c r="S171" s="11">
        <v>1000000</v>
      </c>
      <c r="T171" s="11">
        <v>1000000</v>
      </c>
      <c r="U171" s="11">
        <v>12000000</v>
      </c>
      <c r="V171" s="14"/>
      <c r="W171" s="14"/>
      <c r="X171" s="14" t="s">
        <v>37</v>
      </c>
      <c r="Y171" s="14" t="s">
        <v>38</v>
      </c>
      <c r="Z171" s="14"/>
      <c r="AA171" s="15"/>
      <c r="AB171" s="14"/>
      <c r="AC171" s="14"/>
      <c r="AD171" s="14"/>
      <c r="AE171" s="14"/>
      <c r="AF171" s="14"/>
      <c r="AG171" s="14"/>
      <c r="AH171" s="14"/>
      <c r="AI171" s="14"/>
      <c r="AJ171" s="14"/>
      <c r="AK171" s="14"/>
      <c r="AL171" s="14"/>
      <c r="AM171" s="14"/>
      <c r="AN171" s="78">
        <v>12000000</v>
      </c>
      <c r="AO171" s="80"/>
      <c r="AP171" s="80"/>
    </row>
    <row r="172" spans="1:42" x14ac:dyDescent="0.25">
      <c r="A172" s="7">
        <v>125</v>
      </c>
      <c r="B172" s="7">
        <v>660000032</v>
      </c>
      <c r="C172" s="14" t="s">
        <v>40</v>
      </c>
      <c r="D172" s="8" t="s">
        <v>41</v>
      </c>
      <c r="E172" s="8" t="s">
        <v>232</v>
      </c>
      <c r="F172" s="7" t="s">
        <v>51</v>
      </c>
      <c r="G172" s="14" t="s">
        <v>52</v>
      </c>
      <c r="H172" s="9">
        <v>1</v>
      </c>
      <c r="I172" s="8" t="s">
        <v>53</v>
      </c>
      <c r="J172" s="11">
        <v>10800000</v>
      </c>
      <c r="K172" s="96"/>
      <c r="L172" s="14"/>
      <c r="M172" s="14"/>
      <c r="N172" s="14"/>
      <c r="O172" s="14"/>
      <c r="P172" s="14"/>
      <c r="Q172" s="11">
        <v>10800000</v>
      </c>
      <c r="R172" s="14"/>
      <c r="S172" s="14"/>
      <c r="T172" s="14"/>
      <c r="U172" s="11">
        <v>10800000</v>
      </c>
      <c r="V172" s="14"/>
      <c r="W172" s="14">
        <v>0</v>
      </c>
      <c r="X172" s="14" t="s">
        <v>37</v>
      </c>
      <c r="Y172" s="14" t="s">
        <v>38</v>
      </c>
      <c r="Z172" s="14"/>
      <c r="AA172" s="15"/>
      <c r="AB172" s="14"/>
      <c r="AC172" s="14"/>
      <c r="AD172" s="14"/>
      <c r="AE172" s="14"/>
      <c r="AF172" s="14"/>
      <c r="AG172" s="14"/>
      <c r="AH172" s="14"/>
      <c r="AI172" s="14"/>
      <c r="AJ172" s="14"/>
      <c r="AK172" s="14"/>
      <c r="AL172" s="14"/>
      <c r="AM172" s="14"/>
      <c r="AN172" s="78">
        <v>10800000</v>
      </c>
      <c r="AO172" s="80"/>
      <c r="AP172" s="80"/>
    </row>
    <row r="173" spans="1:42" x14ac:dyDescent="0.25">
      <c r="A173" s="7">
        <v>129</v>
      </c>
      <c r="B173" s="7">
        <v>660000026</v>
      </c>
      <c r="C173" s="14" t="s">
        <v>40</v>
      </c>
      <c r="D173" s="8" t="s">
        <v>77</v>
      </c>
      <c r="E173" s="8" t="s">
        <v>78</v>
      </c>
      <c r="F173" s="7" t="s">
        <v>51</v>
      </c>
      <c r="G173" s="14" t="s">
        <v>52</v>
      </c>
      <c r="H173" s="9">
        <v>1</v>
      </c>
      <c r="I173" s="8" t="s">
        <v>53</v>
      </c>
      <c r="J173" s="11">
        <v>9000000</v>
      </c>
      <c r="K173" s="96"/>
      <c r="L173" s="14"/>
      <c r="M173" s="14"/>
      <c r="N173" s="14"/>
      <c r="O173" s="14"/>
      <c r="P173" s="14"/>
      <c r="Q173" s="14"/>
      <c r="R173" s="14"/>
      <c r="S173" s="14"/>
      <c r="T173" s="14"/>
      <c r="U173" s="11">
        <v>9000000</v>
      </c>
      <c r="V173" s="14"/>
      <c r="W173" s="14">
        <v>0</v>
      </c>
      <c r="X173" s="14" t="s">
        <v>37</v>
      </c>
      <c r="Y173" s="14" t="s">
        <v>38</v>
      </c>
      <c r="Z173" s="14"/>
      <c r="AA173" s="15"/>
      <c r="AB173" s="14"/>
      <c r="AC173" s="14"/>
      <c r="AD173" s="14"/>
      <c r="AE173" s="14"/>
      <c r="AF173" s="14"/>
      <c r="AG173" s="14"/>
      <c r="AH173" s="14"/>
      <c r="AI173" s="14"/>
      <c r="AJ173" s="14"/>
      <c r="AK173" s="14"/>
      <c r="AL173" s="14"/>
      <c r="AM173" s="14"/>
      <c r="AN173" s="78">
        <v>9000000</v>
      </c>
      <c r="AO173" s="80"/>
      <c r="AP173" s="80"/>
    </row>
    <row r="174" spans="1:42" x14ac:dyDescent="0.25">
      <c r="A174" s="7">
        <v>50</v>
      </c>
      <c r="B174" s="7">
        <v>660000032</v>
      </c>
      <c r="C174" s="14" t="s">
        <v>40</v>
      </c>
      <c r="D174" s="8" t="s">
        <v>41</v>
      </c>
      <c r="E174" s="8" t="s">
        <v>185</v>
      </c>
      <c r="F174" s="7" t="s">
        <v>62</v>
      </c>
      <c r="G174" s="14" t="s">
        <v>68</v>
      </c>
      <c r="H174" s="9">
        <v>1</v>
      </c>
      <c r="I174" s="8" t="s">
        <v>53</v>
      </c>
      <c r="J174" s="14" t="s">
        <v>54</v>
      </c>
      <c r="K174" s="96"/>
      <c r="L174" s="14"/>
      <c r="M174" s="14"/>
      <c r="N174" s="14"/>
      <c r="O174" s="14"/>
      <c r="P174" s="14"/>
      <c r="Q174" s="14"/>
      <c r="R174" s="14"/>
      <c r="S174" s="14"/>
      <c r="T174" s="14" t="s">
        <v>54</v>
      </c>
      <c r="U174" s="14" t="s">
        <v>58</v>
      </c>
      <c r="V174" s="14"/>
      <c r="W174" s="13" t="b">
        <v>1</v>
      </c>
      <c r="X174" s="14" t="s">
        <v>37</v>
      </c>
      <c r="Y174" s="14" t="s">
        <v>38</v>
      </c>
      <c r="Z174" s="14" t="s">
        <v>68</v>
      </c>
      <c r="AA174" s="15"/>
      <c r="AB174" s="14"/>
      <c r="AC174" s="14"/>
      <c r="AD174" s="14"/>
      <c r="AE174" s="14"/>
      <c r="AF174" s="14"/>
      <c r="AG174" s="14"/>
      <c r="AH174" s="14"/>
      <c r="AI174" s="14"/>
      <c r="AJ174" s="14"/>
      <c r="AK174" s="14"/>
      <c r="AL174" s="14"/>
      <c r="AM174" s="14"/>
      <c r="AN174" s="77" t="s">
        <v>56</v>
      </c>
      <c r="AO174" s="80"/>
      <c r="AP174" s="80"/>
    </row>
    <row r="175" spans="1:42" x14ac:dyDescent="0.25">
      <c r="A175" s="7">
        <v>88</v>
      </c>
      <c r="B175" s="7">
        <v>660000032</v>
      </c>
      <c r="C175" s="14" t="s">
        <v>40</v>
      </c>
      <c r="D175" s="8" t="s">
        <v>41</v>
      </c>
      <c r="E175" s="8" t="s">
        <v>185</v>
      </c>
      <c r="F175" s="7" t="s">
        <v>62</v>
      </c>
      <c r="G175" s="14" t="s">
        <v>69</v>
      </c>
      <c r="H175" s="9">
        <v>1</v>
      </c>
      <c r="I175" s="8" t="s">
        <v>53</v>
      </c>
      <c r="J175" s="11">
        <v>9280000</v>
      </c>
      <c r="K175" s="96"/>
      <c r="L175" s="14"/>
      <c r="M175" s="14"/>
      <c r="N175" s="14"/>
      <c r="O175" s="14"/>
      <c r="P175" s="14"/>
      <c r="Q175" s="14"/>
      <c r="R175" s="14"/>
      <c r="S175" s="14"/>
      <c r="T175" s="11">
        <v>9280000</v>
      </c>
      <c r="U175" s="11">
        <v>9280000</v>
      </c>
      <c r="V175" s="14"/>
      <c r="W175" s="13" t="b">
        <v>1</v>
      </c>
      <c r="X175" s="14" t="s">
        <v>37</v>
      </c>
      <c r="Y175" s="14" t="s">
        <v>38</v>
      </c>
      <c r="Z175" s="14" t="s">
        <v>69</v>
      </c>
      <c r="AA175" s="15"/>
      <c r="AB175" s="14"/>
      <c r="AC175" s="14"/>
      <c r="AD175" s="14"/>
      <c r="AE175" s="14"/>
      <c r="AF175" s="14"/>
      <c r="AG175" s="14"/>
      <c r="AH175" s="14"/>
      <c r="AI175" s="14"/>
      <c r="AJ175" s="14"/>
      <c r="AK175" s="14"/>
      <c r="AL175" s="14"/>
      <c r="AM175" s="14"/>
      <c r="AN175" s="78">
        <v>9280000</v>
      </c>
      <c r="AO175" s="80"/>
      <c r="AP175" s="80"/>
    </row>
    <row r="176" spans="1:42" x14ac:dyDescent="0.25">
      <c r="A176" s="7">
        <v>162</v>
      </c>
      <c r="B176" s="7">
        <v>660000019</v>
      </c>
      <c r="C176" s="14" t="s">
        <v>31</v>
      </c>
      <c r="D176" s="8" t="s">
        <v>32</v>
      </c>
      <c r="E176" s="8" t="s">
        <v>72</v>
      </c>
      <c r="F176" s="7" t="s">
        <v>51</v>
      </c>
      <c r="G176" s="14" t="s">
        <v>52</v>
      </c>
      <c r="H176" s="9">
        <v>1</v>
      </c>
      <c r="I176" s="8" t="s">
        <v>53</v>
      </c>
      <c r="J176" s="14" t="s">
        <v>54</v>
      </c>
      <c r="K176" s="96"/>
      <c r="L176" s="14"/>
      <c r="M176" s="14"/>
      <c r="N176" s="14"/>
      <c r="O176" s="14"/>
      <c r="P176" s="14"/>
      <c r="Q176" s="14"/>
      <c r="R176" s="14"/>
      <c r="S176" s="14"/>
      <c r="T176" s="14"/>
      <c r="U176" s="14" t="s">
        <v>54</v>
      </c>
      <c r="V176" s="14" t="s">
        <v>73</v>
      </c>
      <c r="W176" s="14"/>
      <c r="X176" s="14" t="s">
        <v>37</v>
      </c>
      <c r="Y176" s="14" t="s">
        <v>60</v>
      </c>
      <c r="Z176" s="14"/>
      <c r="AA176" s="15"/>
      <c r="AB176" s="14"/>
      <c r="AC176" s="14"/>
      <c r="AD176" s="14"/>
      <c r="AE176" s="14"/>
      <c r="AF176" s="14"/>
      <c r="AG176" s="14"/>
      <c r="AH176" s="14"/>
      <c r="AI176" s="14"/>
      <c r="AJ176" s="14"/>
      <c r="AK176" s="14"/>
      <c r="AL176" s="14"/>
      <c r="AM176" s="14"/>
      <c r="AN176" s="77" t="s">
        <v>56</v>
      </c>
      <c r="AO176" s="80"/>
      <c r="AP176" s="80"/>
    </row>
    <row r="177" spans="1:42" x14ac:dyDescent="0.25">
      <c r="A177" s="7">
        <v>126</v>
      </c>
      <c r="B177" s="7">
        <v>660000032</v>
      </c>
      <c r="C177" s="14" t="s">
        <v>40</v>
      </c>
      <c r="D177" s="8" t="s">
        <v>41</v>
      </c>
      <c r="E177" s="8" t="s">
        <v>233</v>
      </c>
      <c r="F177" s="7" t="s">
        <v>51</v>
      </c>
      <c r="G177" s="14" t="s">
        <v>52</v>
      </c>
      <c r="H177" s="9">
        <v>1</v>
      </c>
      <c r="I177" s="8" t="s">
        <v>53</v>
      </c>
      <c r="J177" s="11">
        <v>6000000</v>
      </c>
      <c r="K177" s="96"/>
      <c r="L177" s="14"/>
      <c r="M177" s="14"/>
      <c r="N177" s="14"/>
      <c r="O177" s="14"/>
      <c r="P177" s="14"/>
      <c r="Q177" s="14"/>
      <c r="R177" s="14"/>
      <c r="S177" s="11">
        <v>6000000</v>
      </c>
      <c r="T177" s="14"/>
      <c r="U177" s="11">
        <v>6000000</v>
      </c>
      <c r="V177" s="14" t="s">
        <v>234</v>
      </c>
      <c r="W177" s="14">
        <v>0</v>
      </c>
      <c r="X177" s="14" t="s">
        <v>37</v>
      </c>
      <c r="Y177" s="14" t="s">
        <v>38</v>
      </c>
      <c r="Z177" s="14"/>
      <c r="AA177" s="15"/>
      <c r="AB177" s="14"/>
      <c r="AC177" s="14"/>
      <c r="AD177" s="14"/>
      <c r="AE177" s="14"/>
      <c r="AF177" s="14"/>
      <c r="AG177" s="14"/>
      <c r="AH177" s="14"/>
      <c r="AI177" s="14"/>
      <c r="AJ177" s="14"/>
      <c r="AK177" s="14"/>
      <c r="AL177" s="14"/>
      <c r="AM177" s="14"/>
      <c r="AN177" s="78">
        <v>6000000</v>
      </c>
      <c r="AO177" s="80"/>
      <c r="AP177" s="80"/>
    </row>
    <row r="178" spans="1:42" x14ac:dyDescent="0.25">
      <c r="A178" s="7">
        <v>127</v>
      </c>
      <c r="B178" s="7">
        <v>660000032</v>
      </c>
      <c r="C178" s="14" t="s">
        <v>40</v>
      </c>
      <c r="D178" s="32" t="s">
        <v>41</v>
      </c>
      <c r="E178" s="8" t="s">
        <v>185</v>
      </c>
      <c r="F178" s="7" t="s">
        <v>51</v>
      </c>
      <c r="G178" s="14" t="s">
        <v>52</v>
      </c>
      <c r="H178" s="9">
        <v>1</v>
      </c>
      <c r="I178" s="8" t="s">
        <v>53</v>
      </c>
      <c r="J178" s="11">
        <v>121180000</v>
      </c>
      <c r="K178" s="96"/>
      <c r="L178" s="14"/>
      <c r="M178" s="14"/>
      <c r="N178" s="14"/>
      <c r="O178" s="14"/>
      <c r="P178" s="14"/>
      <c r="Q178" s="14"/>
      <c r="R178" s="14"/>
      <c r="S178" s="14"/>
      <c r="T178" s="14" t="s">
        <v>58</v>
      </c>
      <c r="U178" s="11">
        <v>121180000</v>
      </c>
      <c r="V178" s="14"/>
      <c r="W178" s="14">
        <v>0</v>
      </c>
      <c r="X178" s="14" t="s">
        <v>37</v>
      </c>
      <c r="Y178" s="14" t="s">
        <v>38</v>
      </c>
      <c r="Z178" s="14"/>
      <c r="AA178" s="15"/>
      <c r="AB178" s="14"/>
      <c r="AC178" s="14"/>
      <c r="AD178" s="14"/>
      <c r="AE178" s="14"/>
      <c r="AF178" s="14"/>
      <c r="AG178" s="14"/>
      <c r="AH178" s="14"/>
      <c r="AI178" s="14"/>
      <c r="AJ178" s="14"/>
      <c r="AK178" s="14"/>
      <c r="AL178" s="14"/>
      <c r="AM178" s="14"/>
      <c r="AN178" s="78">
        <v>121180000</v>
      </c>
      <c r="AO178" s="80"/>
      <c r="AP178" s="80"/>
    </row>
    <row r="179" spans="1:42" x14ac:dyDescent="0.25">
      <c r="A179" s="7">
        <v>178</v>
      </c>
      <c r="B179" s="7">
        <v>660000032</v>
      </c>
      <c r="C179" s="14" t="s">
        <v>40</v>
      </c>
      <c r="D179" s="8" t="s">
        <v>41</v>
      </c>
      <c r="E179" s="8" t="s">
        <v>185</v>
      </c>
      <c r="F179" s="7" t="s">
        <v>80</v>
      </c>
      <c r="G179" s="14" t="s">
        <v>81</v>
      </c>
      <c r="H179" s="9">
        <v>1</v>
      </c>
      <c r="I179" s="8" t="s">
        <v>53</v>
      </c>
      <c r="J179" s="11">
        <v>35680000</v>
      </c>
      <c r="K179" s="96"/>
      <c r="L179" s="14"/>
      <c r="M179" s="14"/>
      <c r="N179" s="14"/>
      <c r="O179" s="14"/>
      <c r="P179" s="14"/>
      <c r="Q179" s="14"/>
      <c r="R179" s="14"/>
      <c r="S179" s="14"/>
      <c r="T179" s="11">
        <v>35680000</v>
      </c>
      <c r="U179" s="11">
        <v>35680000</v>
      </c>
      <c r="V179" s="14"/>
      <c r="W179" s="14"/>
      <c r="X179" s="14" t="s">
        <v>235</v>
      </c>
      <c r="Y179" s="14" t="s">
        <v>38</v>
      </c>
      <c r="Z179" s="14"/>
      <c r="AA179" s="15"/>
      <c r="AB179" s="14"/>
      <c r="AC179" s="14"/>
      <c r="AD179" s="14"/>
      <c r="AE179" s="14"/>
      <c r="AF179" s="14"/>
      <c r="AG179" s="14"/>
      <c r="AH179" s="14"/>
      <c r="AI179" s="14"/>
      <c r="AJ179" s="14"/>
      <c r="AK179" s="14"/>
      <c r="AL179" s="14"/>
      <c r="AM179" s="14"/>
      <c r="AN179" s="78">
        <v>35680000</v>
      </c>
      <c r="AO179" s="80"/>
      <c r="AP179" s="80"/>
    </row>
    <row r="180" spans="1:42" x14ac:dyDescent="0.25">
      <c r="A180" s="7">
        <v>195</v>
      </c>
      <c r="B180" s="7">
        <v>660000032</v>
      </c>
      <c r="C180" s="14" t="s">
        <v>40</v>
      </c>
      <c r="D180" s="8" t="s">
        <v>41</v>
      </c>
      <c r="E180" s="8" t="s">
        <v>185</v>
      </c>
      <c r="F180" s="7" t="s">
        <v>80</v>
      </c>
      <c r="G180" s="14" t="s">
        <v>82</v>
      </c>
      <c r="H180" s="9">
        <v>1</v>
      </c>
      <c r="I180" s="8" t="s">
        <v>53</v>
      </c>
      <c r="J180" s="11">
        <v>30240000</v>
      </c>
      <c r="K180" s="96"/>
      <c r="L180" s="14"/>
      <c r="M180" s="14"/>
      <c r="N180" s="14"/>
      <c r="O180" s="14"/>
      <c r="P180" s="14"/>
      <c r="Q180" s="14"/>
      <c r="R180" s="14"/>
      <c r="S180" s="14"/>
      <c r="T180" s="11">
        <v>30240000</v>
      </c>
      <c r="U180" s="11">
        <v>30240000</v>
      </c>
      <c r="V180" s="14"/>
      <c r="W180" s="14"/>
      <c r="X180" s="14"/>
      <c r="Y180" s="14" t="s">
        <v>38</v>
      </c>
      <c r="Z180" s="14"/>
      <c r="AA180" s="15"/>
      <c r="AB180" s="14"/>
      <c r="AC180" s="14"/>
      <c r="AD180" s="14"/>
      <c r="AE180" s="14"/>
      <c r="AF180" s="14"/>
      <c r="AG180" s="14"/>
      <c r="AH180" s="14"/>
      <c r="AI180" s="14"/>
      <c r="AJ180" s="14"/>
      <c r="AK180" s="14"/>
      <c r="AL180" s="14"/>
      <c r="AM180" s="14"/>
      <c r="AN180" s="78">
        <v>30240000</v>
      </c>
      <c r="AO180" s="80"/>
      <c r="AP180" s="80"/>
    </row>
    <row r="181" spans="1:42" x14ac:dyDescent="0.25">
      <c r="A181" s="7">
        <v>128</v>
      </c>
      <c r="B181" s="7">
        <v>660000032</v>
      </c>
      <c r="C181" s="14" t="s">
        <v>40</v>
      </c>
      <c r="D181" s="8" t="s">
        <v>41</v>
      </c>
      <c r="E181" s="8" t="s">
        <v>236</v>
      </c>
      <c r="F181" s="7" t="s">
        <v>51</v>
      </c>
      <c r="G181" s="14" t="s">
        <v>52</v>
      </c>
      <c r="H181" s="9">
        <v>1</v>
      </c>
      <c r="I181" s="8" t="s">
        <v>53</v>
      </c>
      <c r="J181" s="11">
        <v>2000000</v>
      </c>
      <c r="K181" s="96"/>
      <c r="L181" s="14"/>
      <c r="M181" s="14"/>
      <c r="N181" s="14"/>
      <c r="O181" s="14"/>
      <c r="P181" s="14"/>
      <c r="Q181" s="11">
        <v>2000000</v>
      </c>
      <c r="R181" s="14"/>
      <c r="S181" s="14"/>
      <c r="T181" s="14"/>
      <c r="U181" s="11">
        <v>2000000</v>
      </c>
      <c r="V181" s="14"/>
      <c r="W181" s="14">
        <v>0</v>
      </c>
      <c r="X181" s="14" t="s">
        <v>37</v>
      </c>
      <c r="Y181" s="14" t="s">
        <v>38</v>
      </c>
      <c r="Z181" s="14"/>
      <c r="AA181" s="15"/>
      <c r="AB181" s="14"/>
      <c r="AC181" s="14"/>
      <c r="AD181" s="14"/>
      <c r="AE181" s="14"/>
      <c r="AF181" s="14"/>
      <c r="AG181" s="14"/>
      <c r="AH181" s="14"/>
      <c r="AI181" s="14"/>
      <c r="AJ181" s="14"/>
      <c r="AK181" s="14"/>
      <c r="AL181" s="14"/>
      <c r="AM181" s="14"/>
      <c r="AN181" s="78">
        <v>2000000</v>
      </c>
      <c r="AO181" s="80"/>
      <c r="AP181" s="80"/>
    </row>
    <row r="182" spans="1:42" x14ac:dyDescent="0.25">
      <c r="A182" s="7">
        <v>226</v>
      </c>
      <c r="B182" s="7">
        <v>660000032</v>
      </c>
      <c r="C182" s="14" t="s">
        <v>40</v>
      </c>
      <c r="D182" s="8" t="s">
        <v>41</v>
      </c>
      <c r="E182" s="8" t="s">
        <v>185</v>
      </c>
      <c r="F182" s="7" t="s">
        <v>80</v>
      </c>
      <c r="G182" s="14" t="s">
        <v>83</v>
      </c>
      <c r="H182" s="9">
        <v>1</v>
      </c>
      <c r="I182" s="8" t="s">
        <v>53</v>
      </c>
      <c r="J182" s="11">
        <v>30240000</v>
      </c>
      <c r="K182" s="26">
        <v>30240000</v>
      </c>
      <c r="L182" s="14"/>
      <c r="M182" s="14"/>
      <c r="N182" s="14"/>
      <c r="O182" s="14"/>
      <c r="P182" s="14"/>
      <c r="Q182" s="14"/>
      <c r="R182" s="14"/>
      <c r="S182" s="14"/>
      <c r="T182" s="11">
        <v>30240000</v>
      </c>
      <c r="U182" s="11">
        <v>30240000</v>
      </c>
      <c r="V182" s="14"/>
      <c r="W182" s="14"/>
      <c r="X182" s="14"/>
      <c r="Y182" s="14" t="s">
        <v>38</v>
      </c>
      <c r="Z182" s="14" t="s">
        <v>237</v>
      </c>
      <c r="AA182" s="15"/>
      <c r="AB182" s="14">
        <v>17500000</v>
      </c>
      <c r="AC182" s="14"/>
      <c r="AD182" s="14"/>
      <c r="AE182" s="14"/>
      <c r="AF182" s="14"/>
      <c r="AG182" s="14"/>
      <c r="AH182" s="14"/>
      <c r="AI182" s="14"/>
      <c r="AJ182" s="14"/>
      <c r="AK182" s="14"/>
      <c r="AL182" s="14"/>
      <c r="AM182" s="14"/>
      <c r="AN182" s="78">
        <v>12740000</v>
      </c>
      <c r="AO182" s="80"/>
      <c r="AP182" s="80"/>
    </row>
    <row r="183" spans="1:42" x14ac:dyDescent="0.25">
      <c r="A183" s="7"/>
      <c r="B183" s="7"/>
      <c r="C183" s="14" t="s">
        <v>40</v>
      </c>
      <c r="D183" s="8" t="s">
        <v>41</v>
      </c>
      <c r="E183" s="8" t="s">
        <v>145</v>
      </c>
      <c r="F183" s="7" t="s">
        <v>80</v>
      </c>
      <c r="G183" s="21" t="s">
        <v>87</v>
      </c>
      <c r="H183" s="9">
        <v>1</v>
      </c>
      <c r="I183" s="8" t="s">
        <v>53</v>
      </c>
      <c r="J183" s="11"/>
      <c r="K183" s="102"/>
      <c r="L183" s="14"/>
      <c r="M183" s="14"/>
      <c r="N183" s="14"/>
      <c r="O183" s="14"/>
      <c r="P183" s="14"/>
      <c r="Q183" s="14"/>
      <c r="R183" s="14"/>
      <c r="S183" s="14"/>
      <c r="T183" s="11"/>
      <c r="U183" s="11"/>
      <c r="V183" s="14"/>
      <c r="W183" s="14"/>
      <c r="X183" s="14"/>
      <c r="Y183" s="14"/>
      <c r="Z183" s="14"/>
      <c r="AA183" s="15"/>
      <c r="AB183" s="14"/>
      <c r="AC183" s="14"/>
      <c r="AD183" s="14"/>
      <c r="AE183" s="14"/>
      <c r="AF183" s="14"/>
      <c r="AG183" s="14"/>
      <c r="AH183" s="14"/>
      <c r="AI183" s="14"/>
      <c r="AJ183" s="14"/>
      <c r="AK183" s="14"/>
      <c r="AL183" s="14"/>
      <c r="AM183" s="14"/>
      <c r="AN183" s="78"/>
      <c r="AO183" s="82" t="s">
        <v>148</v>
      </c>
      <c r="AP183" s="82" t="s">
        <v>149</v>
      </c>
    </row>
    <row r="184" spans="1:42" x14ac:dyDescent="0.25">
      <c r="A184" s="7">
        <v>243</v>
      </c>
      <c r="B184" s="7">
        <v>660000032</v>
      </c>
      <c r="C184" s="14" t="s">
        <v>40</v>
      </c>
      <c r="D184" s="8" t="s">
        <v>41</v>
      </c>
      <c r="E184" s="8" t="s">
        <v>185</v>
      </c>
      <c r="F184" s="7" t="s">
        <v>80</v>
      </c>
      <c r="G184" s="14" t="s">
        <v>87</v>
      </c>
      <c r="H184" s="9">
        <v>1</v>
      </c>
      <c r="I184" s="8" t="s">
        <v>53</v>
      </c>
      <c r="J184" s="11">
        <v>35680000</v>
      </c>
      <c r="K184" s="99">
        <v>35680000</v>
      </c>
      <c r="L184" s="14"/>
      <c r="M184" s="14"/>
      <c r="N184" s="14"/>
      <c r="O184" s="14"/>
      <c r="P184" s="14"/>
      <c r="Q184" s="14"/>
      <c r="R184" s="14"/>
      <c r="S184" s="14"/>
      <c r="T184" s="11">
        <v>35680000</v>
      </c>
      <c r="U184" s="11">
        <v>35680000</v>
      </c>
      <c r="V184" s="14"/>
      <c r="W184" s="14"/>
      <c r="X184" s="14"/>
      <c r="Y184" s="14" t="s">
        <v>38</v>
      </c>
      <c r="Z184" s="14"/>
      <c r="AA184" s="15"/>
      <c r="AB184" s="14"/>
      <c r="AC184" s="14"/>
      <c r="AD184" s="14"/>
      <c r="AE184" s="14"/>
      <c r="AF184" s="14"/>
      <c r="AG184" s="14"/>
      <c r="AH184" s="14"/>
      <c r="AI184" s="14"/>
      <c r="AJ184" s="14"/>
      <c r="AK184" s="14"/>
      <c r="AL184" s="14"/>
      <c r="AM184" s="14"/>
      <c r="AN184" s="78">
        <v>35680000</v>
      </c>
      <c r="AO184" s="80"/>
      <c r="AP184" s="80"/>
    </row>
    <row r="185" spans="1:42" x14ac:dyDescent="0.25">
      <c r="A185" s="7">
        <v>274</v>
      </c>
      <c r="B185" s="7">
        <v>660000032</v>
      </c>
      <c r="C185" s="14" t="s">
        <v>40</v>
      </c>
      <c r="D185" s="8" t="s">
        <v>41</v>
      </c>
      <c r="E185" s="8" t="s">
        <v>185</v>
      </c>
      <c r="F185" s="7" t="s">
        <v>80</v>
      </c>
      <c r="G185" s="14" t="s">
        <v>88</v>
      </c>
      <c r="H185" s="9">
        <v>1</v>
      </c>
      <c r="I185" s="8" t="s">
        <v>53</v>
      </c>
      <c r="J185" s="11">
        <v>35680000</v>
      </c>
      <c r="K185" s="91">
        <v>35680000</v>
      </c>
      <c r="L185" s="14"/>
      <c r="M185" s="14"/>
      <c r="N185" s="14"/>
      <c r="O185" s="14"/>
      <c r="P185" s="14"/>
      <c r="Q185" s="14"/>
      <c r="R185" s="14"/>
      <c r="S185" s="14"/>
      <c r="T185" s="11">
        <v>35680000</v>
      </c>
      <c r="U185" s="11">
        <v>35680000</v>
      </c>
      <c r="V185" s="14"/>
      <c r="W185" s="14"/>
      <c r="X185" s="14"/>
      <c r="Y185" s="14" t="s">
        <v>38</v>
      </c>
      <c r="Z185" s="14"/>
      <c r="AA185" s="15"/>
      <c r="AB185" s="14"/>
      <c r="AC185" s="14"/>
      <c r="AD185" s="14"/>
      <c r="AE185" s="14"/>
      <c r="AF185" s="14"/>
      <c r="AG185" s="14"/>
      <c r="AH185" s="14"/>
      <c r="AI185" s="14"/>
      <c r="AJ185" s="14"/>
      <c r="AK185" s="14"/>
      <c r="AL185" s="14"/>
      <c r="AM185" s="14"/>
      <c r="AN185" s="78">
        <v>35680000</v>
      </c>
      <c r="AO185" s="80"/>
      <c r="AP185" s="80"/>
    </row>
    <row r="186" spans="1:42" x14ac:dyDescent="0.25">
      <c r="A186" s="7">
        <v>268</v>
      </c>
      <c r="B186" s="7"/>
      <c r="C186" s="14"/>
      <c r="D186" s="8"/>
      <c r="E186" s="8" t="s">
        <v>238</v>
      </c>
      <c r="F186" s="7" t="s">
        <v>80</v>
      </c>
      <c r="G186" s="14" t="s">
        <v>87</v>
      </c>
      <c r="H186" s="9">
        <v>12</v>
      </c>
      <c r="I186" s="8" t="s">
        <v>239</v>
      </c>
      <c r="J186" s="11">
        <v>15000000</v>
      </c>
      <c r="K186" s="14"/>
      <c r="L186" s="14"/>
      <c r="M186" s="14"/>
      <c r="N186" s="14"/>
      <c r="O186" s="14"/>
      <c r="P186" s="14"/>
      <c r="Q186" s="14"/>
      <c r="R186" s="14"/>
      <c r="S186" s="14"/>
      <c r="T186" s="14"/>
      <c r="U186" s="14" t="s">
        <v>58</v>
      </c>
      <c r="V186" s="14"/>
      <c r="W186" s="14"/>
      <c r="X186" s="14"/>
      <c r="Y186" s="14" t="s">
        <v>119</v>
      </c>
      <c r="Z186" s="14"/>
      <c r="AA186" s="15"/>
      <c r="AB186" s="14"/>
      <c r="AC186" s="14"/>
      <c r="AD186" s="14"/>
      <c r="AE186" s="14"/>
      <c r="AF186" s="14"/>
      <c r="AG186" s="14"/>
      <c r="AH186" s="14"/>
      <c r="AI186" s="14"/>
      <c r="AJ186" s="14"/>
      <c r="AK186" s="14"/>
      <c r="AL186" s="14"/>
      <c r="AM186" s="14"/>
      <c r="AN186" s="77" t="s">
        <v>56</v>
      </c>
      <c r="AO186" s="80"/>
      <c r="AP186" s="80"/>
    </row>
    <row r="187" spans="1:42" x14ac:dyDescent="0.25">
      <c r="A187" s="7">
        <v>172</v>
      </c>
      <c r="B187" s="7">
        <v>660000014</v>
      </c>
      <c r="C187" s="14" t="s">
        <v>228</v>
      </c>
      <c r="D187" s="8" t="s">
        <v>240</v>
      </c>
      <c r="E187" s="8" t="s">
        <v>241</v>
      </c>
      <c r="F187" s="7" t="s">
        <v>51</v>
      </c>
      <c r="G187" s="14" t="s">
        <v>52</v>
      </c>
      <c r="H187" s="9">
        <v>2</v>
      </c>
      <c r="I187" s="8" t="s">
        <v>6</v>
      </c>
      <c r="J187" s="11">
        <v>3000000</v>
      </c>
      <c r="K187" s="91">
        <v>6000000</v>
      </c>
      <c r="L187" s="11">
        <v>6000000</v>
      </c>
      <c r="M187" s="14"/>
      <c r="N187" s="14"/>
      <c r="O187" s="14"/>
      <c r="P187" s="14"/>
      <c r="Q187" s="14"/>
      <c r="R187" s="14"/>
      <c r="S187" s="14"/>
      <c r="T187" s="14"/>
      <c r="U187" s="11">
        <v>6000000</v>
      </c>
      <c r="V187" s="14" t="s">
        <v>242</v>
      </c>
      <c r="W187" s="14">
        <v>0</v>
      </c>
      <c r="X187" s="14" t="s">
        <v>37</v>
      </c>
      <c r="Y187" s="14" t="s">
        <v>38</v>
      </c>
      <c r="Z187" s="14"/>
      <c r="AA187" s="15"/>
      <c r="AB187" s="14"/>
      <c r="AC187" s="14"/>
      <c r="AD187" s="14"/>
      <c r="AE187" s="14"/>
      <c r="AF187" s="14"/>
      <c r="AG187" s="14"/>
      <c r="AH187" s="14"/>
      <c r="AI187" s="14"/>
      <c r="AJ187" s="14"/>
      <c r="AK187" s="14"/>
      <c r="AL187" s="14"/>
      <c r="AM187" s="14"/>
      <c r="AN187" s="78">
        <v>6000000</v>
      </c>
      <c r="AO187" s="80"/>
      <c r="AP187" s="80"/>
    </row>
    <row r="188" spans="1:42" x14ac:dyDescent="0.25">
      <c r="A188" s="7">
        <v>173</v>
      </c>
      <c r="B188" s="7">
        <v>660000014</v>
      </c>
      <c r="C188" s="14" t="s">
        <v>228</v>
      </c>
      <c r="D188" s="8" t="s">
        <v>240</v>
      </c>
      <c r="E188" s="8" t="s">
        <v>243</v>
      </c>
      <c r="F188" s="7" t="s">
        <v>51</v>
      </c>
      <c r="G188" s="14" t="s">
        <v>52</v>
      </c>
      <c r="H188" s="9">
        <v>10</v>
      </c>
      <c r="I188" s="8" t="s">
        <v>6</v>
      </c>
      <c r="J188" s="11">
        <v>3815000</v>
      </c>
      <c r="K188" s="91">
        <v>38150000</v>
      </c>
      <c r="L188" s="11">
        <v>38150000</v>
      </c>
      <c r="M188" s="14"/>
      <c r="N188" s="14"/>
      <c r="O188" s="14"/>
      <c r="P188" s="14"/>
      <c r="Q188" s="14"/>
      <c r="R188" s="14"/>
      <c r="S188" s="14"/>
      <c r="T188" s="14"/>
      <c r="U188" s="11">
        <v>38150000</v>
      </c>
      <c r="V188" s="14" t="s">
        <v>242</v>
      </c>
      <c r="W188" s="14">
        <v>0</v>
      </c>
      <c r="X188" s="14" t="s">
        <v>37</v>
      </c>
      <c r="Y188" s="14" t="s">
        <v>38</v>
      </c>
      <c r="Z188" s="14"/>
      <c r="AA188" s="15"/>
      <c r="AB188" s="14"/>
      <c r="AC188" s="14"/>
      <c r="AD188" s="14"/>
      <c r="AE188" s="14"/>
      <c r="AF188" s="14"/>
      <c r="AG188" s="14"/>
      <c r="AH188" s="14"/>
      <c r="AI188" s="14"/>
      <c r="AJ188" s="14"/>
      <c r="AK188" s="14"/>
      <c r="AL188" s="14"/>
      <c r="AM188" s="14"/>
      <c r="AN188" s="78">
        <v>38150000</v>
      </c>
      <c r="AO188" s="80"/>
      <c r="AP188" s="80"/>
    </row>
    <row r="189" spans="1:42" x14ac:dyDescent="0.25">
      <c r="A189" s="7">
        <v>174</v>
      </c>
      <c r="B189" s="7">
        <v>660000014</v>
      </c>
      <c r="C189" s="14" t="s">
        <v>228</v>
      </c>
      <c r="D189" s="8" t="s">
        <v>240</v>
      </c>
      <c r="E189" s="8" t="s">
        <v>244</v>
      </c>
      <c r="F189" s="7" t="s">
        <v>51</v>
      </c>
      <c r="G189" s="14" t="s">
        <v>52</v>
      </c>
      <c r="H189" s="9">
        <v>1</v>
      </c>
      <c r="I189" s="8" t="s">
        <v>6</v>
      </c>
      <c r="J189" s="11">
        <v>1600000</v>
      </c>
      <c r="K189" s="91">
        <v>1600000</v>
      </c>
      <c r="L189" s="11">
        <v>1600000</v>
      </c>
      <c r="M189" s="14"/>
      <c r="N189" s="14"/>
      <c r="O189" s="14"/>
      <c r="P189" s="14"/>
      <c r="Q189" s="14"/>
      <c r="R189" s="14"/>
      <c r="S189" s="14"/>
      <c r="T189" s="14"/>
      <c r="U189" s="11">
        <v>1600000</v>
      </c>
      <c r="V189" s="14" t="s">
        <v>242</v>
      </c>
      <c r="W189" s="14">
        <v>0</v>
      </c>
      <c r="X189" s="14" t="s">
        <v>37</v>
      </c>
      <c r="Y189" s="14" t="s">
        <v>38</v>
      </c>
      <c r="Z189" s="14"/>
      <c r="AA189" s="15"/>
      <c r="AB189" s="14"/>
      <c r="AC189" s="14"/>
      <c r="AD189" s="14"/>
      <c r="AE189" s="14"/>
      <c r="AF189" s="14"/>
      <c r="AG189" s="14"/>
      <c r="AH189" s="14"/>
      <c r="AI189" s="14"/>
      <c r="AJ189" s="14"/>
      <c r="AK189" s="14"/>
      <c r="AL189" s="14"/>
      <c r="AM189" s="14"/>
      <c r="AN189" s="78">
        <v>1600000</v>
      </c>
      <c r="AO189" s="80"/>
      <c r="AP189" s="80"/>
    </row>
    <row r="190" spans="1:42" x14ac:dyDescent="0.25">
      <c r="A190" s="7">
        <v>266</v>
      </c>
      <c r="B190" s="7">
        <v>660000032</v>
      </c>
      <c r="C190" s="14" t="s">
        <v>40</v>
      </c>
      <c r="D190" s="8" t="s">
        <v>41</v>
      </c>
      <c r="E190" s="8" t="s">
        <v>245</v>
      </c>
      <c r="F190" s="7" t="s">
        <v>80</v>
      </c>
      <c r="G190" s="14" t="s">
        <v>87</v>
      </c>
      <c r="H190" s="9">
        <v>1</v>
      </c>
      <c r="I190" s="8" t="s">
        <v>53</v>
      </c>
      <c r="J190" s="11">
        <v>69120000</v>
      </c>
      <c r="K190" s="91">
        <v>69120000</v>
      </c>
      <c r="L190" s="14"/>
      <c r="M190" s="14"/>
      <c r="N190" s="14"/>
      <c r="O190" s="14"/>
      <c r="P190" s="14"/>
      <c r="Q190" s="14"/>
      <c r="R190" s="14"/>
      <c r="S190" s="14"/>
      <c r="T190" s="11">
        <v>69120000</v>
      </c>
      <c r="U190" s="11">
        <v>69120000</v>
      </c>
      <c r="V190" s="14"/>
      <c r="W190" s="14"/>
      <c r="X190" s="14"/>
      <c r="Y190" s="14" t="s">
        <v>119</v>
      </c>
      <c r="Z190" s="14"/>
      <c r="AA190" s="15"/>
      <c r="AB190" s="14"/>
      <c r="AC190" s="14"/>
      <c r="AD190" s="14"/>
      <c r="AE190" s="14"/>
      <c r="AF190" s="14"/>
      <c r="AG190" s="14"/>
      <c r="AH190" s="14"/>
      <c r="AI190" s="14"/>
      <c r="AJ190" s="14"/>
      <c r="AK190" s="14"/>
      <c r="AL190" s="14"/>
      <c r="AM190" s="14"/>
      <c r="AN190" s="78">
        <v>69120000</v>
      </c>
      <c r="AO190" s="80"/>
      <c r="AP190" s="80"/>
    </row>
    <row r="191" spans="1:42" x14ac:dyDescent="0.25">
      <c r="A191" s="7">
        <v>43</v>
      </c>
      <c r="B191" s="7">
        <v>660000032</v>
      </c>
      <c r="C191" s="14" t="s">
        <v>40</v>
      </c>
      <c r="D191" s="8" t="s">
        <v>41</v>
      </c>
      <c r="E191" s="8" t="s">
        <v>246</v>
      </c>
      <c r="F191" s="7" t="s">
        <v>62</v>
      </c>
      <c r="G191" s="14" t="s">
        <v>63</v>
      </c>
      <c r="H191" s="9">
        <v>1</v>
      </c>
      <c r="I191" s="8" t="s">
        <v>53</v>
      </c>
      <c r="J191" s="11">
        <v>40000000</v>
      </c>
      <c r="K191" s="11">
        <v>40000000</v>
      </c>
      <c r="L191" s="14"/>
      <c r="M191" s="11">
        <v>20000000</v>
      </c>
      <c r="N191" s="14"/>
      <c r="O191" s="11">
        <v>20000000</v>
      </c>
      <c r="P191" s="14"/>
      <c r="Q191" s="14"/>
      <c r="R191" s="14"/>
      <c r="S191" s="14"/>
      <c r="T191" s="14"/>
      <c r="U191" s="11">
        <v>40000000</v>
      </c>
      <c r="V191" s="14" t="s">
        <v>246</v>
      </c>
      <c r="W191" s="13" t="b">
        <v>1</v>
      </c>
      <c r="X191" s="14" t="s">
        <v>64</v>
      </c>
      <c r="Y191" s="14"/>
      <c r="Z191" s="14" t="s">
        <v>64</v>
      </c>
      <c r="AA191" s="15"/>
      <c r="AB191" s="14"/>
      <c r="AC191" s="14"/>
      <c r="AD191" s="14"/>
      <c r="AE191" s="14"/>
      <c r="AF191" s="14"/>
      <c r="AG191" s="14"/>
      <c r="AH191" s="14"/>
      <c r="AI191" s="14"/>
      <c r="AJ191" s="14"/>
      <c r="AK191" s="14"/>
      <c r="AL191" s="14"/>
      <c r="AM191" s="14"/>
      <c r="AN191" s="78">
        <v>40000000</v>
      </c>
      <c r="AO191" s="80"/>
      <c r="AP191" s="80"/>
    </row>
    <row r="192" spans="1:42" x14ac:dyDescent="0.25">
      <c r="A192" s="7">
        <v>264</v>
      </c>
      <c r="B192" s="7">
        <v>660000032</v>
      </c>
      <c r="C192" s="14" t="s">
        <v>40</v>
      </c>
      <c r="D192" s="8" t="s">
        <v>41</v>
      </c>
      <c r="E192" s="8" t="s">
        <v>246</v>
      </c>
      <c r="F192" s="7" t="s">
        <v>80</v>
      </c>
      <c r="G192" s="14" t="s">
        <v>87</v>
      </c>
      <c r="H192" s="9">
        <v>1</v>
      </c>
      <c r="I192" s="8" t="s">
        <v>53</v>
      </c>
      <c r="J192" s="11">
        <v>34560000</v>
      </c>
      <c r="K192" s="91">
        <v>34560000</v>
      </c>
      <c r="L192" s="14"/>
      <c r="M192" s="14"/>
      <c r="N192" s="14"/>
      <c r="O192" s="14"/>
      <c r="P192" s="14"/>
      <c r="Q192" s="14"/>
      <c r="R192" s="14"/>
      <c r="S192" s="14"/>
      <c r="T192" s="11">
        <v>34560000</v>
      </c>
      <c r="U192" s="11">
        <v>34560000</v>
      </c>
      <c r="V192" s="14"/>
      <c r="W192" s="14"/>
      <c r="X192" s="14"/>
      <c r="Y192" s="14" t="s">
        <v>119</v>
      </c>
      <c r="Z192" s="14"/>
      <c r="AA192" s="15"/>
      <c r="AB192" s="14"/>
      <c r="AC192" s="14"/>
      <c r="AD192" s="14"/>
      <c r="AE192" s="14"/>
      <c r="AF192" s="14"/>
      <c r="AG192" s="14"/>
      <c r="AH192" s="14"/>
      <c r="AI192" s="14"/>
      <c r="AJ192" s="14"/>
      <c r="AK192" s="14"/>
      <c r="AL192" s="14"/>
      <c r="AM192" s="14"/>
      <c r="AN192" s="78">
        <v>34560000</v>
      </c>
      <c r="AO192" s="80"/>
      <c r="AP192" s="80"/>
    </row>
    <row r="193" spans="1:42" x14ac:dyDescent="0.25">
      <c r="A193" s="33">
        <v>294</v>
      </c>
      <c r="B193" s="87">
        <v>660000032</v>
      </c>
      <c r="C193" s="88" t="s">
        <v>40</v>
      </c>
      <c r="D193" s="8" t="s">
        <v>41</v>
      </c>
      <c r="E193" s="8" t="s">
        <v>246</v>
      </c>
      <c r="F193" s="7" t="s">
        <v>80</v>
      </c>
      <c r="G193" s="14" t="s">
        <v>247</v>
      </c>
      <c r="H193" s="9">
        <v>1</v>
      </c>
      <c r="I193" s="8" t="s">
        <v>53</v>
      </c>
      <c r="J193" s="11">
        <v>18000000</v>
      </c>
      <c r="K193" s="91">
        <v>18000000</v>
      </c>
      <c r="L193" s="11">
        <v>1500000</v>
      </c>
      <c r="M193" s="11">
        <v>1500000</v>
      </c>
      <c r="N193" s="11">
        <v>1500000</v>
      </c>
      <c r="O193" s="11">
        <v>1500000</v>
      </c>
      <c r="P193" s="11">
        <v>1500000</v>
      </c>
      <c r="Q193" s="11">
        <v>1500000</v>
      </c>
      <c r="R193" s="11">
        <v>1500000</v>
      </c>
      <c r="S193" s="11">
        <v>1500000</v>
      </c>
      <c r="T193" s="11">
        <v>1500000</v>
      </c>
      <c r="U193" s="11">
        <v>18000000</v>
      </c>
      <c r="V193" s="14" t="s">
        <v>248</v>
      </c>
      <c r="W193" s="14"/>
      <c r="X193" s="14"/>
      <c r="Y193" s="14" t="s">
        <v>60</v>
      </c>
      <c r="Z193" s="14"/>
      <c r="AA193" s="15"/>
      <c r="AB193" s="14"/>
      <c r="AC193" s="14"/>
      <c r="AD193" s="14"/>
      <c r="AE193" s="14"/>
      <c r="AF193" s="14"/>
      <c r="AG193" s="14"/>
      <c r="AH193" s="14"/>
      <c r="AI193" s="14"/>
      <c r="AJ193" s="14"/>
      <c r="AK193" s="14"/>
      <c r="AL193" s="14"/>
      <c r="AM193" s="14"/>
      <c r="AN193" s="78">
        <v>18000000</v>
      </c>
      <c r="AO193" s="80"/>
      <c r="AP193" s="80"/>
    </row>
    <row r="194" spans="1:42" x14ac:dyDescent="0.25">
      <c r="A194" s="7">
        <v>179</v>
      </c>
      <c r="B194" s="7">
        <v>660000032</v>
      </c>
      <c r="C194" s="14" t="s">
        <v>40</v>
      </c>
      <c r="D194" s="8" t="s">
        <v>41</v>
      </c>
      <c r="E194" s="8" t="s">
        <v>78</v>
      </c>
      <c r="F194" s="7" t="s">
        <v>80</v>
      </c>
      <c r="G194" s="14" t="s">
        <v>81</v>
      </c>
      <c r="H194" s="9">
        <v>1</v>
      </c>
      <c r="I194" s="8" t="s">
        <v>53</v>
      </c>
      <c r="J194" s="11">
        <v>800000</v>
      </c>
      <c r="K194" s="91">
        <v>800000</v>
      </c>
      <c r="L194" s="14"/>
      <c r="M194" s="11">
        <v>400000</v>
      </c>
      <c r="N194" s="14"/>
      <c r="O194" s="14"/>
      <c r="P194" s="14"/>
      <c r="Q194" s="14"/>
      <c r="R194" s="11">
        <v>400000</v>
      </c>
      <c r="S194" s="14"/>
      <c r="T194" s="14"/>
      <c r="U194" s="11">
        <v>800000</v>
      </c>
      <c r="V194" s="14"/>
      <c r="W194" s="14"/>
      <c r="X194" s="14"/>
      <c r="Y194" s="14" t="s">
        <v>38</v>
      </c>
      <c r="Z194" s="14"/>
      <c r="AA194" s="15"/>
      <c r="AB194" s="14"/>
      <c r="AC194" s="14"/>
      <c r="AD194" s="14"/>
      <c r="AE194" s="14"/>
      <c r="AF194" s="14"/>
      <c r="AG194" s="14"/>
      <c r="AH194" s="14"/>
      <c r="AI194" s="14"/>
      <c r="AJ194" s="14"/>
      <c r="AK194" s="14"/>
      <c r="AL194" s="14"/>
      <c r="AM194" s="14"/>
      <c r="AN194" s="78">
        <v>800000</v>
      </c>
      <c r="AO194" s="80"/>
      <c r="AP194" s="80"/>
    </row>
    <row r="195" spans="1:42" x14ac:dyDescent="0.25">
      <c r="A195" s="7">
        <v>180</v>
      </c>
      <c r="B195" s="7">
        <v>660000038</v>
      </c>
      <c r="C195" s="14" t="s">
        <v>84</v>
      </c>
      <c r="D195" s="8" t="s">
        <v>85</v>
      </c>
      <c r="E195" s="8" t="s">
        <v>86</v>
      </c>
      <c r="F195" s="7" t="s">
        <v>80</v>
      </c>
      <c r="G195" s="14" t="s">
        <v>81</v>
      </c>
      <c r="H195" s="9">
        <v>12</v>
      </c>
      <c r="I195" s="8" t="s">
        <v>36</v>
      </c>
      <c r="J195" s="11">
        <v>10000000</v>
      </c>
      <c r="K195" s="91">
        <v>120000000</v>
      </c>
      <c r="L195" s="11">
        <v>10000000</v>
      </c>
      <c r="M195" s="11">
        <v>10000000</v>
      </c>
      <c r="N195" s="11">
        <v>10000000</v>
      </c>
      <c r="O195" s="11">
        <v>10000000</v>
      </c>
      <c r="P195" s="11">
        <v>10000000</v>
      </c>
      <c r="Q195" s="11">
        <v>10000000</v>
      </c>
      <c r="R195" s="11">
        <v>10000000</v>
      </c>
      <c r="S195" s="11">
        <v>10000000</v>
      </c>
      <c r="T195" s="11">
        <v>10000000</v>
      </c>
      <c r="U195" s="11">
        <v>120000000</v>
      </c>
      <c r="V195" s="14"/>
      <c r="W195" s="14"/>
      <c r="X195" s="14"/>
      <c r="Y195" s="14" t="s">
        <v>38</v>
      </c>
      <c r="Z195" s="14"/>
      <c r="AA195" s="15"/>
      <c r="AB195" s="14"/>
      <c r="AC195" s="14"/>
      <c r="AD195" s="14"/>
      <c r="AE195" s="14"/>
      <c r="AF195" s="14"/>
      <c r="AG195" s="14"/>
      <c r="AH195" s="14"/>
      <c r="AI195" s="14"/>
      <c r="AJ195" s="14"/>
      <c r="AK195" s="14"/>
      <c r="AL195" s="14"/>
      <c r="AM195" s="14"/>
      <c r="AN195" s="78">
        <v>120000000</v>
      </c>
      <c r="AO195" s="80"/>
      <c r="AP195" s="80"/>
    </row>
    <row r="196" spans="1:42" x14ac:dyDescent="0.25">
      <c r="A196" s="7">
        <v>181</v>
      </c>
      <c r="B196" s="7"/>
      <c r="C196" s="14"/>
      <c r="D196" s="8"/>
      <c r="E196" s="8" t="s">
        <v>106</v>
      </c>
      <c r="F196" s="7" t="s">
        <v>80</v>
      </c>
      <c r="G196" s="14" t="s">
        <v>81</v>
      </c>
      <c r="H196" s="9">
        <v>12</v>
      </c>
      <c r="I196" s="8" t="s">
        <v>36</v>
      </c>
      <c r="J196" s="11">
        <v>70000000</v>
      </c>
      <c r="K196" s="25"/>
      <c r="L196" s="14"/>
      <c r="M196" s="14"/>
      <c r="N196" s="14"/>
      <c r="O196" s="14"/>
      <c r="P196" s="14"/>
      <c r="Q196" s="14"/>
      <c r="R196" s="14"/>
      <c r="S196" s="14"/>
      <c r="T196" s="14"/>
      <c r="U196" s="14" t="s">
        <v>58</v>
      </c>
      <c r="V196" s="14"/>
      <c r="W196" s="14"/>
      <c r="X196" s="14"/>
      <c r="Y196" s="14" t="s">
        <v>60</v>
      </c>
      <c r="Z196" s="14"/>
      <c r="AA196" s="15"/>
      <c r="AB196" s="14"/>
      <c r="AC196" s="14"/>
      <c r="AD196" s="14"/>
      <c r="AE196" s="14"/>
      <c r="AF196" s="14"/>
      <c r="AG196" s="14"/>
      <c r="AH196" s="14"/>
      <c r="AI196" s="14"/>
      <c r="AJ196" s="14"/>
      <c r="AK196" s="14"/>
      <c r="AL196" s="14"/>
      <c r="AM196" s="14"/>
      <c r="AN196" s="77" t="s">
        <v>56</v>
      </c>
      <c r="AO196" s="80"/>
      <c r="AP196" s="80"/>
    </row>
    <row r="197" spans="1:42" x14ac:dyDescent="0.25">
      <c r="A197" s="7">
        <v>182</v>
      </c>
      <c r="B197" s="7">
        <v>660000030</v>
      </c>
      <c r="C197" s="14" t="s">
        <v>219</v>
      </c>
      <c r="D197" s="8" t="s">
        <v>249</v>
      </c>
      <c r="E197" s="8" t="s">
        <v>109</v>
      </c>
      <c r="F197" s="7" t="s">
        <v>80</v>
      </c>
      <c r="G197" s="14" t="s">
        <v>81</v>
      </c>
      <c r="H197" s="9">
        <v>12</v>
      </c>
      <c r="I197" s="8" t="s">
        <v>36</v>
      </c>
      <c r="J197" s="11">
        <v>600000</v>
      </c>
      <c r="K197" s="101">
        <v>7200000</v>
      </c>
      <c r="L197" s="11">
        <v>600000</v>
      </c>
      <c r="M197" s="11">
        <v>600000</v>
      </c>
      <c r="N197" s="11">
        <v>600000</v>
      </c>
      <c r="O197" s="11">
        <v>600000</v>
      </c>
      <c r="P197" s="11">
        <v>600000</v>
      </c>
      <c r="Q197" s="11">
        <v>600000</v>
      </c>
      <c r="R197" s="11">
        <v>600000</v>
      </c>
      <c r="S197" s="11">
        <v>600000</v>
      </c>
      <c r="T197" s="11">
        <v>600000</v>
      </c>
      <c r="U197" s="11">
        <v>7200000</v>
      </c>
      <c r="V197" s="14"/>
      <c r="W197" s="14"/>
      <c r="X197" s="14"/>
      <c r="Y197" s="14" t="s">
        <v>60</v>
      </c>
      <c r="Z197" s="14"/>
      <c r="AA197" s="15"/>
      <c r="AB197" s="14"/>
      <c r="AC197" s="14"/>
      <c r="AD197" s="14"/>
      <c r="AE197" s="14"/>
      <c r="AF197" s="14"/>
      <c r="AG197" s="14"/>
      <c r="AH197" s="14"/>
      <c r="AI197" s="14"/>
      <c r="AJ197" s="14"/>
      <c r="AK197" s="14"/>
      <c r="AL197" s="14"/>
      <c r="AM197" s="14"/>
      <c r="AN197" s="78">
        <v>7200000</v>
      </c>
      <c r="AO197" s="82" t="s">
        <v>250</v>
      </c>
      <c r="AP197" s="82" t="s">
        <v>111</v>
      </c>
    </row>
    <row r="198" spans="1:42" x14ac:dyDescent="0.25">
      <c r="A198" s="7">
        <v>183</v>
      </c>
      <c r="B198" s="7">
        <v>660000019</v>
      </c>
      <c r="C198" s="14" t="s">
        <v>31</v>
      </c>
      <c r="D198" s="8" t="s">
        <v>32</v>
      </c>
      <c r="E198" s="8" t="s">
        <v>39</v>
      </c>
      <c r="F198" s="7" t="s">
        <v>80</v>
      </c>
      <c r="G198" s="14" t="s">
        <v>81</v>
      </c>
      <c r="H198" s="9">
        <v>12</v>
      </c>
      <c r="I198" s="8" t="s">
        <v>36</v>
      </c>
      <c r="J198" s="26">
        <v>1625000</v>
      </c>
      <c r="K198" s="91">
        <v>19500000</v>
      </c>
      <c r="L198" s="11">
        <v>1625000</v>
      </c>
      <c r="M198" s="11">
        <v>1625000</v>
      </c>
      <c r="N198" s="11">
        <v>1625000</v>
      </c>
      <c r="O198" s="11">
        <v>1625000</v>
      </c>
      <c r="P198" s="11">
        <v>1625000</v>
      </c>
      <c r="Q198" s="11">
        <v>1625000</v>
      </c>
      <c r="R198" s="11">
        <v>1625000</v>
      </c>
      <c r="S198" s="11">
        <v>1625000</v>
      </c>
      <c r="T198" s="11">
        <v>1625000</v>
      </c>
      <c r="U198" s="11">
        <v>19500000</v>
      </c>
      <c r="V198" s="14" t="s">
        <v>108</v>
      </c>
      <c r="W198" s="14"/>
      <c r="X198" s="14"/>
      <c r="Y198" s="14" t="s">
        <v>38</v>
      </c>
      <c r="Z198" s="14"/>
      <c r="AA198" s="15"/>
      <c r="AB198" s="14"/>
      <c r="AC198" s="14"/>
      <c r="AD198" s="14"/>
      <c r="AE198" s="14"/>
      <c r="AF198" s="14"/>
      <c r="AG198" s="14"/>
      <c r="AH198" s="14"/>
      <c r="AI198" s="14"/>
      <c r="AJ198" s="14"/>
      <c r="AK198" s="14"/>
      <c r="AL198" s="14"/>
      <c r="AM198" s="14"/>
      <c r="AN198" s="78">
        <v>19500000</v>
      </c>
      <c r="AO198" s="82" t="s">
        <v>251</v>
      </c>
      <c r="AP198" s="82" t="s">
        <v>252</v>
      </c>
    </row>
    <row r="199" spans="1:42" x14ac:dyDescent="0.25">
      <c r="A199" s="7">
        <v>40</v>
      </c>
      <c r="B199" s="7">
        <v>660000032</v>
      </c>
      <c r="C199" s="14" t="s">
        <v>40</v>
      </c>
      <c r="D199" s="8" t="s">
        <v>41</v>
      </c>
      <c r="E199" s="8" t="s">
        <v>253</v>
      </c>
      <c r="F199" s="7" t="s">
        <v>62</v>
      </c>
      <c r="G199" s="14" t="s">
        <v>63</v>
      </c>
      <c r="H199" s="9">
        <v>1</v>
      </c>
      <c r="I199" s="8" t="s">
        <v>53</v>
      </c>
      <c r="J199" s="86"/>
      <c r="K199" s="98"/>
      <c r="L199" s="14"/>
      <c r="M199" s="14"/>
      <c r="N199" s="11">
        <v>30000000</v>
      </c>
      <c r="O199" s="14"/>
      <c r="P199" s="14"/>
      <c r="Q199" s="14"/>
      <c r="R199" s="14"/>
      <c r="S199" s="14"/>
      <c r="T199" s="14"/>
      <c r="U199" s="11">
        <v>30000000</v>
      </c>
      <c r="V199" s="14" t="s">
        <v>253</v>
      </c>
      <c r="W199" s="13" t="b">
        <v>1</v>
      </c>
      <c r="X199" s="14" t="s">
        <v>64</v>
      </c>
      <c r="Y199" s="14"/>
      <c r="Z199" s="14" t="s">
        <v>64</v>
      </c>
      <c r="AA199" s="15"/>
      <c r="AB199" s="14"/>
      <c r="AC199" s="14"/>
      <c r="AD199" s="14"/>
      <c r="AE199" s="14"/>
      <c r="AF199" s="14"/>
      <c r="AG199" s="14"/>
      <c r="AH199" s="14"/>
      <c r="AI199" s="14"/>
      <c r="AJ199" s="14"/>
      <c r="AK199" s="14"/>
      <c r="AL199" s="14"/>
      <c r="AM199" s="14"/>
      <c r="AN199" s="78">
        <v>30000000</v>
      </c>
      <c r="AO199" s="80"/>
      <c r="AP199" s="80"/>
    </row>
    <row r="200" spans="1:42" x14ac:dyDescent="0.25">
      <c r="A200" s="7">
        <v>265</v>
      </c>
      <c r="B200" s="7"/>
      <c r="C200" s="14"/>
      <c r="D200" s="8"/>
      <c r="E200" s="8" t="s">
        <v>253</v>
      </c>
      <c r="F200" s="7" t="s">
        <v>80</v>
      </c>
      <c r="G200" s="14" t="s">
        <v>87</v>
      </c>
      <c r="H200" s="9">
        <v>12</v>
      </c>
      <c r="I200" s="8" t="s">
        <v>239</v>
      </c>
      <c r="J200" s="86"/>
      <c r="K200" s="98"/>
      <c r="L200" s="14"/>
      <c r="M200" s="14"/>
      <c r="N200" s="14"/>
      <c r="O200" s="14"/>
      <c r="P200" s="14"/>
      <c r="Q200" s="14"/>
      <c r="R200" s="14"/>
      <c r="S200" s="14"/>
      <c r="T200" s="14"/>
      <c r="U200" s="14" t="s">
        <v>58</v>
      </c>
      <c r="V200" s="14" t="s">
        <v>254</v>
      </c>
      <c r="W200" s="14"/>
      <c r="X200" s="14"/>
      <c r="Y200" s="14" t="s">
        <v>119</v>
      </c>
      <c r="Z200" s="14"/>
      <c r="AA200" s="15"/>
      <c r="AB200" s="14"/>
      <c r="AC200" s="14"/>
      <c r="AD200" s="14"/>
      <c r="AE200" s="14"/>
      <c r="AF200" s="14"/>
      <c r="AG200" s="14"/>
      <c r="AH200" s="14"/>
      <c r="AI200" s="14"/>
      <c r="AJ200" s="14"/>
      <c r="AK200" s="14"/>
      <c r="AL200" s="14"/>
      <c r="AM200" s="14"/>
      <c r="AN200" s="77" t="s">
        <v>56</v>
      </c>
      <c r="AO200" s="80"/>
      <c r="AP200" s="80"/>
    </row>
    <row r="201" spans="1:42" x14ac:dyDescent="0.25">
      <c r="A201" s="7">
        <v>41</v>
      </c>
      <c r="B201" s="7">
        <v>660000032</v>
      </c>
      <c r="C201" s="14" t="s">
        <v>40</v>
      </c>
      <c r="D201" s="8" t="s">
        <v>41</v>
      </c>
      <c r="E201" s="8" t="s">
        <v>255</v>
      </c>
      <c r="F201" s="7" t="s">
        <v>62</v>
      </c>
      <c r="G201" s="14" t="s">
        <v>63</v>
      </c>
      <c r="H201" s="9">
        <v>1</v>
      </c>
      <c r="I201" s="8" t="s">
        <v>53</v>
      </c>
      <c r="J201" s="86"/>
      <c r="K201" s="98"/>
      <c r="L201" s="14"/>
      <c r="M201" s="14"/>
      <c r="N201" s="14"/>
      <c r="O201" s="14"/>
      <c r="P201" s="14"/>
      <c r="Q201" s="11">
        <v>20000000</v>
      </c>
      <c r="R201" s="14"/>
      <c r="S201" s="14"/>
      <c r="T201" s="14"/>
      <c r="U201" s="11">
        <v>30000000</v>
      </c>
      <c r="V201" s="14" t="s">
        <v>255</v>
      </c>
      <c r="W201" s="13" t="b">
        <v>1</v>
      </c>
      <c r="X201" s="14" t="s">
        <v>64</v>
      </c>
      <c r="Y201" s="14"/>
      <c r="Z201" s="14" t="s">
        <v>64</v>
      </c>
      <c r="AA201" s="15"/>
      <c r="AB201" s="14"/>
      <c r="AC201" s="14"/>
      <c r="AD201" s="14"/>
      <c r="AE201" s="14"/>
      <c r="AF201" s="14"/>
      <c r="AG201" s="14"/>
      <c r="AH201" s="14"/>
      <c r="AI201" s="14"/>
      <c r="AJ201" s="14"/>
      <c r="AK201" s="14"/>
      <c r="AL201" s="14"/>
      <c r="AM201" s="14"/>
      <c r="AN201" s="78">
        <v>30000000</v>
      </c>
      <c r="AO201" s="80"/>
      <c r="AP201" s="80"/>
    </row>
    <row r="202" spans="1:42" x14ac:dyDescent="0.25">
      <c r="A202" s="7">
        <v>171</v>
      </c>
      <c r="B202" s="7">
        <v>660000032</v>
      </c>
      <c r="C202" s="14" t="s">
        <v>40</v>
      </c>
      <c r="D202" s="8" t="s">
        <v>41</v>
      </c>
      <c r="E202" s="8" t="s">
        <v>256</v>
      </c>
      <c r="F202" s="7" t="s">
        <v>51</v>
      </c>
      <c r="G202" s="14" t="s">
        <v>52</v>
      </c>
      <c r="H202" s="9">
        <v>1</v>
      </c>
      <c r="I202" s="8" t="s">
        <v>53</v>
      </c>
      <c r="J202" s="86"/>
      <c r="K202" s="98"/>
      <c r="L202" s="14"/>
      <c r="M202" s="14"/>
      <c r="N202" s="14"/>
      <c r="O202" s="14"/>
      <c r="P202" s="14"/>
      <c r="Q202" s="14"/>
      <c r="R202" s="14"/>
      <c r="S202" s="14"/>
      <c r="T202" s="14"/>
      <c r="U202" s="14" t="s">
        <v>54</v>
      </c>
      <c r="V202" s="14" t="s">
        <v>257</v>
      </c>
      <c r="W202" s="14">
        <v>0</v>
      </c>
      <c r="X202" s="14" t="s">
        <v>37</v>
      </c>
      <c r="Y202" s="14" t="s">
        <v>38</v>
      </c>
      <c r="Z202" s="14"/>
      <c r="AA202" s="15"/>
      <c r="AB202" s="14"/>
      <c r="AC202" s="14"/>
      <c r="AD202" s="14"/>
      <c r="AE202" s="14"/>
      <c r="AF202" s="14"/>
      <c r="AG202" s="14"/>
      <c r="AH202" s="14"/>
      <c r="AI202" s="14"/>
      <c r="AJ202" s="14"/>
      <c r="AK202" s="14"/>
      <c r="AL202" s="14"/>
      <c r="AM202" s="14"/>
      <c r="AN202" s="77" t="s">
        <v>56</v>
      </c>
      <c r="AO202" s="80"/>
      <c r="AP202" s="80"/>
    </row>
    <row r="203" spans="1:42" x14ac:dyDescent="0.25">
      <c r="A203" s="7"/>
      <c r="B203" s="7">
        <v>660000019</v>
      </c>
      <c r="C203" s="14" t="s">
        <v>31</v>
      </c>
      <c r="D203" s="8" t="s">
        <v>32</v>
      </c>
      <c r="E203" s="8" t="s">
        <v>39</v>
      </c>
      <c r="F203" s="7" t="s">
        <v>80</v>
      </c>
      <c r="G203" s="14" t="s">
        <v>81</v>
      </c>
      <c r="H203" s="9">
        <v>12</v>
      </c>
      <c r="I203" s="8" t="s">
        <v>36</v>
      </c>
      <c r="J203" s="86"/>
      <c r="K203" s="91"/>
      <c r="L203" s="14"/>
      <c r="M203" s="14"/>
      <c r="N203" s="14"/>
      <c r="O203" s="14"/>
      <c r="P203" s="14"/>
      <c r="Q203" s="14"/>
      <c r="R203" s="14"/>
      <c r="S203" s="14"/>
      <c r="T203" s="14"/>
      <c r="U203" s="14"/>
      <c r="V203" s="14"/>
      <c r="W203" s="14"/>
      <c r="X203" s="14"/>
      <c r="Y203" s="14"/>
      <c r="Z203" s="14"/>
      <c r="AA203" s="15"/>
      <c r="AB203" s="14"/>
      <c r="AC203" s="14"/>
      <c r="AD203" s="14"/>
      <c r="AE203" s="14"/>
      <c r="AF203" s="14"/>
      <c r="AG203" s="14"/>
      <c r="AH203" s="14"/>
      <c r="AI203" s="14"/>
      <c r="AJ203" s="14"/>
      <c r="AK203" s="14"/>
      <c r="AL203" s="14"/>
      <c r="AM203" s="14"/>
      <c r="AN203" s="77"/>
      <c r="AO203" s="82" t="s">
        <v>258</v>
      </c>
      <c r="AP203" s="82" t="s">
        <v>259</v>
      </c>
    </row>
    <row r="204" spans="1:42" x14ac:dyDescent="0.25">
      <c r="A204" s="7"/>
      <c r="B204" s="7">
        <v>660000019</v>
      </c>
      <c r="C204" s="14" t="s">
        <v>31</v>
      </c>
      <c r="D204" s="8" t="s">
        <v>32</v>
      </c>
      <c r="E204" s="8" t="s">
        <v>39</v>
      </c>
      <c r="F204" s="7" t="s">
        <v>80</v>
      </c>
      <c r="G204" s="14" t="s">
        <v>81</v>
      </c>
      <c r="H204" s="9">
        <v>12</v>
      </c>
      <c r="I204" s="8" t="s">
        <v>36</v>
      </c>
      <c r="J204" s="31"/>
      <c r="K204" s="91"/>
      <c r="L204" s="14"/>
      <c r="M204" s="14"/>
      <c r="N204" s="14"/>
      <c r="O204" s="14"/>
      <c r="P204" s="14"/>
      <c r="Q204" s="14"/>
      <c r="R204" s="14"/>
      <c r="S204" s="14"/>
      <c r="T204" s="14"/>
      <c r="U204" s="14"/>
      <c r="V204" s="14"/>
      <c r="W204" s="14"/>
      <c r="X204" s="14"/>
      <c r="Y204" s="14"/>
      <c r="Z204" s="14"/>
      <c r="AA204" s="15"/>
      <c r="AB204" s="14"/>
      <c r="AC204" s="14"/>
      <c r="AD204" s="14"/>
      <c r="AE204" s="14"/>
      <c r="AF204" s="14"/>
      <c r="AG204" s="14"/>
      <c r="AH204" s="14"/>
      <c r="AI204" s="14"/>
      <c r="AJ204" s="14"/>
      <c r="AK204" s="14"/>
      <c r="AL204" s="14"/>
      <c r="AM204" s="14"/>
      <c r="AN204" s="77"/>
      <c r="AO204" s="82" t="s">
        <v>260</v>
      </c>
      <c r="AP204" s="82" t="s">
        <v>261</v>
      </c>
    </row>
    <row r="205" spans="1:42" x14ac:dyDescent="0.25">
      <c r="A205" s="7">
        <v>188</v>
      </c>
      <c r="B205" s="7">
        <v>660000019</v>
      </c>
      <c r="C205" s="14" t="s">
        <v>31</v>
      </c>
      <c r="D205" s="8" t="s">
        <v>32</v>
      </c>
      <c r="E205" s="8" t="s">
        <v>72</v>
      </c>
      <c r="F205" s="7" t="s">
        <v>80</v>
      </c>
      <c r="G205" s="14" t="s">
        <v>81</v>
      </c>
      <c r="H205" s="9">
        <v>1</v>
      </c>
      <c r="I205" s="8" t="s">
        <v>53</v>
      </c>
      <c r="J205" s="14" t="s">
        <v>54</v>
      </c>
      <c r="K205" s="30" t="s">
        <v>55</v>
      </c>
      <c r="L205" s="14"/>
      <c r="M205" s="14"/>
      <c r="N205" s="14"/>
      <c r="O205" s="14"/>
      <c r="P205" s="14"/>
      <c r="Q205" s="14"/>
      <c r="R205" s="14"/>
      <c r="S205" s="14"/>
      <c r="T205" s="14"/>
      <c r="U205" s="14" t="s">
        <v>54</v>
      </c>
      <c r="V205" s="14" t="s">
        <v>73</v>
      </c>
      <c r="W205" s="14"/>
      <c r="X205" s="14"/>
      <c r="Y205" s="14" t="s">
        <v>60</v>
      </c>
      <c r="Z205" s="14"/>
      <c r="AA205" s="15"/>
      <c r="AB205" s="14"/>
      <c r="AC205" s="14"/>
      <c r="AD205" s="14"/>
      <c r="AE205" s="14"/>
      <c r="AF205" s="14"/>
      <c r="AG205" s="14"/>
      <c r="AH205" s="14"/>
      <c r="AI205" s="14"/>
      <c r="AJ205" s="14"/>
      <c r="AK205" s="14"/>
      <c r="AL205" s="14"/>
      <c r="AM205" s="14"/>
      <c r="AN205" s="77" t="s">
        <v>56</v>
      </c>
      <c r="AO205" s="80"/>
      <c r="AP205" s="80"/>
    </row>
    <row r="206" spans="1:42" x14ac:dyDescent="0.25">
      <c r="A206" s="7">
        <v>189</v>
      </c>
      <c r="B206" s="7">
        <v>660000032</v>
      </c>
      <c r="C206" s="14" t="s">
        <v>40</v>
      </c>
      <c r="D206" s="8" t="s">
        <v>41</v>
      </c>
      <c r="E206" s="8" t="s">
        <v>92</v>
      </c>
      <c r="F206" s="7" t="s">
        <v>80</v>
      </c>
      <c r="G206" s="14" t="s">
        <v>81</v>
      </c>
      <c r="H206" s="9">
        <v>12</v>
      </c>
      <c r="I206" s="8" t="s">
        <v>36</v>
      </c>
      <c r="J206" s="11">
        <v>4436943</v>
      </c>
      <c r="K206" s="11">
        <v>53243312</v>
      </c>
      <c r="L206" s="11">
        <v>4436943</v>
      </c>
      <c r="M206" s="11">
        <v>4436943</v>
      </c>
      <c r="N206" s="11">
        <v>4436943</v>
      </c>
      <c r="O206" s="11">
        <v>4436943</v>
      </c>
      <c r="P206" s="11">
        <v>4436943</v>
      </c>
      <c r="Q206" s="11">
        <v>4436943</v>
      </c>
      <c r="R206" s="11">
        <v>4436943</v>
      </c>
      <c r="S206" s="11">
        <v>4436943</v>
      </c>
      <c r="T206" s="11">
        <v>4436943</v>
      </c>
      <c r="U206" s="11">
        <v>53243312</v>
      </c>
      <c r="V206" s="14"/>
      <c r="W206" s="14"/>
      <c r="X206" s="14"/>
      <c r="Y206" s="14" t="s">
        <v>60</v>
      </c>
      <c r="Z206" s="14"/>
      <c r="AA206" s="15"/>
      <c r="AB206" s="14"/>
      <c r="AC206" s="14"/>
      <c r="AD206" s="14"/>
      <c r="AE206" s="14"/>
      <c r="AF206" s="14"/>
      <c r="AG206" s="14"/>
      <c r="AH206" s="14"/>
      <c r="AI206" s="14"/>
      <c r="AJ206" s="14"/>
      <c r="AK206" s="14"/>
      <c r="AL206" s="14"/>
      <c r="AM206" s="14"/>
      <c r="AN206" s="78">
        <v>53243312</v>
      </c>
      <c r="AO206" s="80"/>
      <c r="AP206" s="80"/>
    </row>
    <row r="207" spans="1:42" x14ac:dyDescent="0.25">
      <c r="A207" s="7">
        <v>190</v>
      </c>
      <c r="B207" s="7">
        <v>660000032</v>
      </c>
      <c r="C207" s="14" t="s">
        <v>40</v>
      </c>
      <c r="D207" s="8" t="s">
        <v>41</v>
      </c>
      <c r="E207" s="8" t="s">
        <v>101</v>
      </c>
      <c r="F207" s="7" t="s">
        <v>80</v>
      </c>
      <c r="G207" s="14" t="s">
        <v>81</v>
      </c>
      <c r="H207" s="9">
        <v>5</v>
      </c>
      <c r="I207" s="8" t="s">
        <v>36</v>
      </c>
      <c r="J207" s="11">
        <v>2144370</v>
      </c>
      <c r="K207" s="91">
        <v>10721850.68</v>
      </c>
      <c r="L207" s="14"/>
      <c r="M207" s="14"/>
      <c r="N207" s="14"/>
      <c r="O207" s="14"/>
      <c r="P207" s="11">
        <v>2144370</v>
      </c>
      <c r="Q207" s="11">
        <v>2144370</v>
      </c>
      <c r="R207" s="11">
        <v>2144370</v>
      </c>
      <c r="S207" s="11">
        <v>2144370</v>
      </c>
      <c r="T207" s="11">
        <v>2144370</v>
      </c>
      <c r="U207" s="11">
        <v>10721851</v>
      </c>
      <c r="V207" s="14" t="s">
        <v>262</v>
      </c>
      <c r="W207" s="14"/>
      <c r="X207" s="14" t="s">
        <v>263</v>
      </c>
      <c r="Y207" s="14" t="s">
        <v>60</v>
      </c>
      <c r="Z207" s="14"/>
      <c r="AA207" s="15"/>
      <c r="AB207" s="14"/>
      <c r="AC207" s="14"/>
      <c r="AD207" s="14"/>
      <c r="AE207" s="14"/>
      <c r="AF207" s="14"/>
      <c r="AG207" s="14"/>
      <c r="AH207" s="14"/>
      <c r="AI207" s="14"/>
      <c r="AJ207" s="14"/>
      <c r="AK207" s="14"/>
      <c r="AL207" s="14"/>
      <c r="AM207" s="14"/>
      <c r="AN207" s="78">
        <v>10721851</v>
      </c>
      <c r="AO207" s="80"/>
      <c r="AP207" s="80"/>
    </row>
    <row r="208" spans="1:42" x14ac:dyDescent="0.25">
      <c r="A208" s="7">
        <v>169</v>
      </c>
      <c r="B208" s="7">
        <v>660000032</v>
      </c>
      <c r="C208" s="14" t="s">
        <v>40</v>
      </c>
      <c r="D208" s="8" t="s">
        <v>41</v>
      </c>
      <c r="E208" s="8" t="s">
        <v>264</v>
      </c>
      <c r="F208" s="7" t="s">
        <v>51</v>
      </c>
      <c r="G208" s="14" t="s">
        <v>52</v>
      </c>
      <c r="H208" s="9">
        <v>1</v>
      </c>
      <c r="I208" s="8" t="s">
        <v>53</v>
      </c>
      <c r="J208" s="14"/>
      <c r="K208" s="14" t="s">
        <v>55</v>
      </c>
      <c r="L208" s="14"/>
      <c r="M208" s="14"/>
      <c r="N208" s="14"/>
      <c r="O208" s="14"/>
      <c r="P208" s="14"/>
      <c r="Q208" s="14"/>
      <c r="R208" s="14"/>
      <c r="S208" s="14"/>
      <c r="T208" s="14"/>
      <c r="U208" s="14" t="s">
        <v>54</v>
      </c>
      <c r="V208" s="14" t="s">
        <v>265</v>
      </c>
      <c r="W208" s="14">
        <v>0</v>
      </c>
      <c r="X208" s="14" t="s">
        <v>37</v>
      </c>
      <c r="Y208" s="14" t="s">
        <v>38</v>
      </c>
      <c r="Z208" s="14"/>
      <c r="AA208" s="15"/>
      <c r="AB208" s="14"/>
      <c r="AC208" s="14"/>
      <c r="AD208" s="14"/>
      <c r="AE208" s="14"/>
      <c r="AF208" s="14"/>
      <c r="AG208" s="14"/>
      <c r="AH208" s="14"/>
      <c r="AI208" s="14"/>
      <c r="AJ208" s="14"/>
      <c r="AK208" s="14"/>
      <c r="AL208" s="14"/>
      <c r="AM208" s="14"/>
      <c r="AN208" s="77" t="s">
        <v>56</v>
      </c>
      <c r="AO208" s="80"/>
      <c r="AP208" s="80"/>
    </row>
    <row r="209" spans="1:42" x14ac:dyDescent="0.25">
      <c r="A209" s="7">
        <v>170</v>
      </c>
      <c r="B209" s="7">
        <v>660000032</v>
      </c>
      <c r="C209" s="14" t="s">
        <v>40</v>
      </c>
      <c r="D209" s="8" t="s">
        <v>41</v>
      </c>
      <c r="E209" s="8" t="s">
        <v>266</v>
      </c>
      <c r="F209" s="7" t="s">
        <v>51</v>
      </c>
      <c r="G209" s="14" t="s">
        <v>52</v>
      </c>
      <c r="H209" s="9">
        <v>1</v>
      </c>
      <c r="I209" s="8" t="s">
        <v>53</v>
      </c>
      <c r="J209" s="14"/>
      <c r="K209" s="14" t="s">
        <v>55</v>
      </c>
      <c r="L209" s="14"/>
      <c r="M209" s="14"/>
      <c r="N209" s="14"/>
      <c r="O209" s="14"/>
      <c r="P209" s="14"/>
      <c r="Q209" s="14"/>
      <c r="R209" s="14"/>
      <c r="S209" s="14"/>
      <c r="T209" s="14"/>
      <c r="U209" s="14" t="s">
        <v>54</v>
      </c>
      <c r="V209" s="14" t="s">
        <v>267</v>
      </c>
      <c r="W209" s="14">
        <v>0</v>
      </c>
      <c r="X209" s="14" t="s">
        <v>37</v>
      </c>
      <c r="Y209" s="14" t="s">
        <v>38</v>
      </c>
      <c r="Z209" s="14"/>
      <c r="AA209" s="15"/>
      <c r="AB209" s="14"/>
      <c r="AC209" s="14"/>
      <c r="AD209" s="14"/>
      <c r="AE209" s="14"/>
      <c r="AF209" s="14"/>
      <c r="AG209" s="14"/>
      <c r="AH209" s="14"/>
      <c r="AI209" s="14"/>
      <c r="AJ209" s="14"/>
      <c r="AK209" s="14"/>
      <c r="AL209" s="14"/>
      <c r="AM209" s="14"/>
      <c r="AN209" s="77" t="s">
        <v>56</v>
      </c>
      <c r="AO209" s="80"/>
      <c r="AP209" s="80"/>
    </row>
    <row r="210" spans="1:42" x14ac:dyDescent="0.25">
      <c r="A210" s="7">
        <v>267</v>
      </c>
      <c r="B210" s="7"/>
      <c r="C210" s="14"/>
      <c r="D210" s="8"/>
      <c r="E210" s="8" t="s">
        <v>268</v>
      </c>
      <c r="F210" s="7" t="s">
        <v>80</v>
      </c>
      <c r="G210" s="14" t="s">
        <v>87</v>
      </c>
      <c r="H210" s="9">
        <v>12</v>
      </c>
      <c r="I210" s="8" t="s">
        <v>239</v>
      </c>
      <c r="J210" s="11">
        <v>2800000</v>
      </c>
      <c r="K210" s="14"/>
      <c r="L210" s="14"/>
      <c r="M210" s="14"/>
      <c r="N210" s="14"/>
      <c r="O210" s="14"/>
      <c r="P210" s="14"/>
      <c r="Q210" s="14"/>
      <c r="R210" s="14"/>
      <c r="S210" s="14"/>
      <c r="T210" s="14"/>
      <c r="U210" s="14" t="s">
        <v>58</v>
      </c>
      <c r="V210" s="14"/>
      <c r="W210" s="14"/>
      <c r="X210" s="14"/>
      <c r="Y210" s="14" t="s">
        <v>119</v>
      </c>
      <c r="Z210" s="14"/>
      <c r="AA210" s="15"/>
      <c r="AB210" s="14"/>
      <c r="AC210" s="14"/>
      <c r="AD210" s="14"/>
      <c r="AE210" s="14"/>
      <c r="AF210" s="14"/>
      <c r="AG210" s="14"/>
      <c r="AH210" s="14"/>
      <c r="AI210" s="14"/>
      <c r="AJ210" s="14"/>
      <c r="AK210" s="14"/>
      <c r="AL210" s="14"/>
      <c r="AM210" s="14"/>
      <c r="AN210" s="77" t="s">
        <v>56</v>
      </c>
      <c r="AO210" s="80"/>
      <c r="AP210" s="80"/>
    </row>
    <row r="211" spans="1:42" x14ac:dyDescent="0.25">
      <c r="A211" s="7">
        <v>42</v>
      </c>
      <c r="B211" s="7">
        <v>660000032</v>
      </c>
      <c r="C211" s="14" t="s">
        <v>40</v>
      </c>
      <c r="D211" s="8" t="s">
        <v>41</v>
      </c>
      <c r="E211" s="8" t="s">
        <v>269</v>
      </c>
      <c r="F211" s="7" t="s">
        <v>62</v>
      </c>
      <c r="G211" s="14" t="s">
        <v>63</v>
      </c>
      <c r="H211" s="9">
        <v>1</v>
      </c>
      <c r="I211" s="8" t="s">
        <v>53</v>
      </c>
      <c r="J211" s="11">
        <v>50000000</v>
      </c>
      <c r="K211" s="11">
        <v>50000000</v>
      </c>
      <c r="L211" s="14"/>
      <c r="M211" s="14"/>
      <c r="N211" s="14"/>
      <c r="O211" s="14"/>
      <c r="P211" s="14"/>
      <c r="Q211" s="14"/>
      <c r="R211" s="11">
        <v>25000000</v>
      </c>
      <c r="S211" s="14"/>
      <c r="T211" s="11">
        <v>25000000</v>
      </c>
      <c r="U211" s="11">
        <v>50000000</v>
      </c>
      <c r="V211" s="14" t="s">
        <v>269</v>
      </c>
      <c r="W211" s="13" t="b">
        <v>1</v>
      </c>
      <c r="X211" s="14" t="s">
        <v>64</v>
      </c>
      <c r="Y211" s="14"/>
      <c r="Z211" s="14" t="s">
        <v>64</v>
      </c>
      <c r="AA211" s="15"/>
      <c r="AB211" s="14"/>
      <c r="AC211" s="14"/>
      <c r="AD211" s="14"/>
      <c r="AE211" s="14"/>
      <c r="AF211" s="14"/>
      <c r="AG211" s="14"/>
      <c r="AH211" s="14"/>
      <c r="AI211" s="14"/>
      <c r="AJ211" s="14"/>
      <c r="AK211" s="14"/>
      <c r="AL211" s="14"/>
      <c r="AM211" s="14"/>
      <c r="AN211" s="78">
        <v>50000000</v>
      </c>
      <c r="AO211" s="80"/>
      <c r="AP211" s="80"/>
    </row>
    <row r="212" spans="1:42" x14ac:dyDescent="0.25">
      <c r="A212" s="7">
        <v>168</v>
      </c>
      <c r="B212" s="7">
        <v>660000032</v>
      </c>
      <c r="C212" s="14" t="s">
        <v>40</v>
      </c>
      <c r="D212" s="8" t="s">
        <v>41</v>
      </c>
      <c r="E212" s="34" t="s">
        <v>270</v>
      </c>
      <c r="F212" s="35" t="s">
        <v>51</v>
      </c>
      <c r="G212" s="36" t="s">
        <v>52</v>
      </c>
      <c r="H212" s="37">
        <v>1</v>
      </c>
      <c r="I212" s="34" t="s">
        <v>53</v>
      </c>
      <c r="J212" s="38">
        <v>17500000</v>
      </c>
      <c r="K212" s="91">
        <v>17500000</v>
      </c>
      <c r="L212" s="14"/>
      <c r="M212" s="14"/>
      <c r="N212" s="14"/>
      <c r="O212" s="14"/>
      <c r="P212" s="14"/>
      <c r="Q212" s="14"/>
      <c r="R212" s="14"/>
      <c r="S212" s="14"/>
      <c r="T212" s="14"/>
      <c r="U212" s="11">
        <v>17500000</v>
      </c>
      <c r="V212" s="14" t="s">
        <v>271</v>
      </c>
      <c r="W212" s="14">
        <v>0</v>
      </c>
      <c r="X212" s="14" t="s">
        <v>37</v>
      </c>
      <c r="Y212" s="14" t="s">
        <v>38</v>
      </c>
      <c r="Z212" s="14"/>
      <c r="AA212" s="15"/>
      <c r="AB212" s="14"/>
      <c r="AC212" s="14"/>
      <c r="AD212" s="14"/>
      <c r="AE212" s="14"/>
      <c r="AF212" s="14"/>
      <c r="AG212" s="14"/>
      <c r="AH212" s="14"/>
      <c r="AI212" s="14"/>
      <c r="AJ212" s="14"/>
      <c r="AK212" s="14"/>
      <c r="AL212" s="14"/>
      <c r="AM212" s="14"/>
      <c r="AN212" s="78">
        <v>17500000</v>
      </c>
      <c r="AO212" s="80"/>
      <c r="AP212" s="80"/>
    </row>
    <row r="213" spans="1:42" x14ac:dyDescent="0.25">
      <c r="A213" s="7">
        <v>196</v>
      </c>
      <c r="B213" s="7">
        <v>660000032</v>
      </c>
      <c r="C213" s="14" t="s">
        <v>40</v>
      </c>
      <c r="D213" s="8" t="s">
        <v>41</v>
      </c>
      <c r="E213" s="8" t="s">
        <v>78</v>
      </c>
      <c r="F213" s="7" t="s">
        <v>80</v>
      </c>
      <c r="G213" s="14" t="s">
        <v>82</v>
      </c>
      <c r="H213" s="9">
        <v>1</v>
      </c>
      <c r="I213" s="8" t="s">
        <v>53</v>
      </c>
      <c r="J213" s="11">
        <v>300000</v>
      </c>
      <c r="K213" s="91">
        <v>300000</v>
      </c>
      <c r="L213" s="14"/>
      <c r="M213" s="14"/>
      <c r="N213" s="14"/>
      <c r="O213" s="14"/>
      <c r="P213" s="14"/>
      <c r="Q213" s="14"/>
      <c r="R213" s="14"/>
      <c r="S213" s="14"/>
      <c r="T213" s="14"/>
      <c r="U213" s="11">
        <v>300000</v>
      </c>
      <c r="V213" s="14"/>
      <c r="W213" s="14"/>
      <c r="X213" s="14"/>
      <c r="Y213" s="14" t="s">
        <v>38</v>
      </c>
      <c r="Z213" s="14"/>
      <c r="AA213" s="15"/>
      <c r="AB213" s="14"/>
      <c r="AC213" s="14"/>
      <c r="AD213" s="14"/>
      <c r="AE213" s="14"/>
      <c r="AF213" s="14"/>
      <c r="AG213" s="14"/>
      <c r="AH213" s="14"/>
      <c r="AI213" s="14"/>
      <c r="AJ213" s="14"/>
      <c r="AK213" s="14"/>
      <c r="AL213" s="14"/>
      <c r="AM213" s="14"/>
      <c r="AN213" s="78">
        <v>300000</v>
      </c>
      <c r="AO213" s="80"/>
      <c r="AP213" s="80"/>
    </row>
    <row r="214" spans="1:42" x14ac:dyDescent="0.25">
      <c r="A214" s="7">
        <v>197</v>
      </c>
      <c r="B214" s="7">
        <v>660000038</v>
      </c>
      <c r="C214" s="14" t="s">
        <v>84</v>
      </c>
      <c r="D214" s="8" t="s">
        <v>85</v>
      </c>
      <c r="E214" s="8" t="s">
        <v>86</v>
      </c>
      <c r="F214" s="7" t="s">
        <v>80</v>
      </c>
      <c r="G214" s="14" t="s">
        <v>82</v>
      </c>
      <c r="H214" s="9">
        <v>12</v>
      </c>
      <c r="I214" s="8" t="s">
        <v>36</v>
      </c>
      <c r="J214" s="11">
        <v>16000000</v>
      </c>
      <c r="K214" s="91">
        <v>192000000</v>
      </c>
      <c r="L214" s="11">
        <v>19000000</v>
      </c>
      <c r="M214" s="11">
        <v>19000000</v>
      </c>
      <c r="N214" s="11">
        <v>19000000</v>
      </c>
      <c r="O214" s="11">
        <v>11000000</v>
      </c>
      <c r="P214" s="11">
        <v>11000000</v>
      </c>
      <c r="Q214" s="11">
        <v>11000000</v>
      </c>
      <c r="R214" s="11">
        <v>11000000</v>
      </c>
      <c r="S214" s="11">
        <v>11000000</v>
      </c>
      <c r="T214" s="11">
        <v>11000000</v>
      </c>
      <c r="U214" s="11">
        <v>192000000</v>
      </c>
      <c r="V214" s="14"/>
      <c r="W214" s="14"/>
      <c r="X214" s="14"/>
      <c r="Y214" s="14" t="s">
        <v>38</v>
      </c>
      <c r="Z214" s="14"/>
      <c r="AA214" s="15"/>
      <c r="AB214" s="14"/>
      <c r="AC214" s="14"/>
      <c r="AD214" s="14"/>
      <c r="AE214" s="14"/>
      <c r="AF214" s="14"/>
      <c r="AG214" s="14"/>
      <c r="AH214" s="14"/>
      <c r="AI214" s="14"/>
      <c r="AJ214" s="14"/>
      <c r="AK214" s="14"/>
      <c r="AL214" s="14"/>
      <c r="AM214" s="14"/>
      <c r="AN214" s="78">
        <v>192000000</v>
      </c>
      <c r="AO214" s="80"/>
      <c r="AP214" s="80"/>
    </row>
    <row r="215" spans="1:42" x14ac:dyDescent="0.25">
      <c r="A215" s="7">
        <v>198</v>
      </c>
      <c r="B215" s="7"/>
      <c r="C215" s="14"/>
      <c r="D215" s="8"/>
      <c r="E215" s="8" t="s">
        <v>106</v>
      </c>
      <c r="F215" s="7" t="s">
        <v>80</v>
      </c>
      <c r="G215" s="14" t="s">
        <v>82</v>
      </c>
      <c r="H215" s="9">
        <v>12</v>
      </c>
      <c r="I215" s="8" t="s">
        <v>36</v>
      </c>
      <c r="J215" s="11">
        <v>50000000</v>
      </c>
      <c r="K215" s="25"/>
      <c r="L215" s="14"/>
      <c r="M215" s="14"/>
      <c r="N215" s="14"/>
      <c r="O215" s="14"/>
      <c r="P215" s="14"/>
      <c r="Q215" s="14"/>
      <c r="R215" s="14"/>
      <c r="S215" s="14"/>
      <c r="T215" s="14"/>
      <c r="U215" s="14" t="s">
        <v>58</v>
      </c>
      <c r="V215" s="14" t="s">
        <v>105</v>
      </c>
      <c r="W215" s="14"/>
      <c r="X215" s="14"/>
      <c r="Y215" s="14" t="s">
        <v>60</v>
      </c>
      <c r="Z215" s="14"/>
      <c r="AA215" s="15"/>
      <c r="AB215" s="14"/>
      <c r="AC215" s="14"/>
      <c r="AD215" s="14"/>
      <c r="AE215" s="14"/>
      <c r="AF215" s="14"/>
      <c r="AG215" s="14"/>
      <c r="AH215" s="14"/>
      <c r="AI215" s="14"/>
      <c r="AJ215" s="14"/>
      <c r="AK215" s="14"/>
      <c r="AL215" s="14"/>
      <c r="AM215" s="14"/>
      <c r="AN215" s="77" t="s">
        <v>56</v>
      </c>
      <c r="AO215" s="80"/>
      <c r="AP215" s="80"/>
    </row>
    <row r="216" spans="1:42" x14ac:dyDescent="0.25">
      <c r="A216" s="7">
        <v>199</v>
      </c>
      <c r="B216" s="7">
        <v>660000030</v>
      </c>
      <c r="C216" s="14" t="s">
        <v>219</v>
      </c>
      <c r="D216" s="8" t="s">
        <v>249</v>
      </c>
      <c r="E216" s="8" t="s">
        <v>109</v>
      </c>
      <c r="F216" s="7" t="s">
        <v>80</v>
      </c>
      <c r="G216" s="14" t="s">
        <v>82</v>
      </c>
      <c r="H216" s="9">
        <v>12</v>
      </c>
      <c r="I216" s="8" t="s">
        <v>36</v>
      </c>
      <c r="J216" s="11">
        <v>600000</v>
      </c>
      <c r="K216" s="101">
        <v>7200000</v>
      </c>
      <c r="L216" s="11">
        <v>600000</v>
      </c>
      <c r="M216" s="11">
        <v>600000</v>
      </c>
      <c r="N216" s="11">
        <v>600000</v>
      </c>
      <c r="O216" s="11">
        <v>600000</v>
      </c>
      <c r="P216" s="11">
        <v>600000</v>
      </c>
      <c r="Q216" s="11">
        <v>600000</v>
      </c>
      <c r="R216" s="11">
        <v>600000</v>
      </c>
      <c r="S216" s="11">
        <v>600000</v>
      </c>
      <c r="T216" s="11">
        <v>600000</v>
      </c>
      <c r="U216" s="11">
        <v>7200000</v>
      </c>
      <c r="V216" s="14"/>
      <c r="W216" s="14"/>
      <c r="X216" s="14"/>
      <c r="Y216" s="14" t="s">
        <v>60</v>
      </c>
      <c r="Z216" s="14"/>
      <c r="AA216" s="15"/>
      <c r="AB216" s="14"/>
      <c r="AC216" s="14"/>
      <c r="AD216" s="14"/>
      <c r="AE216" s="14"/>
      <c r="AF216" s="14"/>
      <c r="AG216" s="14"/>
      <c r="AH216" s="14"/>
      <c r="AI216" s="14"/>
      <c r="AJ216" s="14"/>
      <c r="AK216" s="14"/>
      <c r="AL216" s="14"/>
      <c r="AM216" s="14"/>
      <c r="AN216" s="78">
        <v>7200000</v>
      </c>
      <c r="AO216" s="82" t="s">
        <v>272</v>
      </c>
      <c r="AP216" s="82" t="s">
        <v>111</v>
      </c>
    </row>
    <row r="217" spans="1:42" x14ac:dyDescent="0.25">
      <c r="A217" s="7">
        <v>200</v>
      </c>
      <c r="B217" s="7">
        <v>660000019</v>
      </c>
      <c r="C217" s="14" t="s">
        <v>31</v>
      </c>
      <c r="D217" s="8" t="s">
        <v>32</v>
      </c>
      <c r="E217" s="8" t="s">
        <v>39</v>
      </c>
      <c r="F217" s="7" t="s">
        <v>80</v>
      </c>
      <c r="G217" s="14" t="s">
        <v>82</v>
      </c>
      <c r="H217" s="9">
        <v>12</v>
      </c>
      <c r="I217" s="8" t="s">
        <v>36</v>
      </c>
      <c r="J217" s="11">
        <v>1791667</v>
      </c>
      <c r="K217" s="99">
        <v>21500000</v>
      </c>
      <c r="L217" s="11">
        <v>1791667</v>
      </c>
      <c r="M217" s="11">
        <v>1791667</v>
      </c>
      <c r="N217" s="11">
        <v>1791667</v>
      </c>
      <c r="O217" s="11">
        <v>1791667</v>
      </c>
      <c r="P217" s="11">
        <v>1791667</v>
      </c>
      <c r="Q217" s="11">
        <v>1791667</v>
      </c>
      <c r="R217" s="11">
        <v>1791667</v>
      </c>
      <c r="S217" s="11">
        <v>1791667</v>
      </c>
      <c r="T217" s="11">
        <v>1791667</v>
      </c>
      <c r="U217" s="11">
        <v>21500000</v>
      </c>
      <c r="V217" s="14" t="s">
        <v>108</v>
      </c>
      <c r="W217" s="14"/>
      <c r="X217" s="14"/>
      <c r="Y217" s="14" t="s">
        <v>38</v>
      </c>
      <c r="Z217" s="14"/>
      <c r="AA217" s="15"/>
      <c r="AB217" s="14"/>
      <c r="AC217" s="14"/>
      <c r="AD217" s="14"/>
      <c r="AE217" s="14"/>
      <c r="AF217" s="14"/>
      <c r="AG217" s="14"/>
      <c r="AH217" s="14"/>
      <c r="AI217" s="14"/>
      <c r="AJ217" s="14"/>
      <c r="AK217" s="14"/>
      <c r="AL217" s="14"/>
      <c r="AM217" s="14"/>
      <c r="AN217" s="78">
        <v>21500000</v>
      </c>
      <c r="AO217" s="80"/>
      <c r="AP217" s="80"/>
    </row>
    <row r="218" spans="1:42" x14ac:dyDescent="0.25">
      <c r="A218" s="7">
        <v>30</v>
      </c>
      <c r="B218" s="7">
        <v>660000032</v>
      </c>
      <c r="C218" s="14" t="s">
        <v>40</v>
      </c>
      <c r="D218" s="8" t="s">
        <v>41</v>
      </c>
      <c r="E218" s="8" t="s">
        <v>273</v>
      </c>
      <c r="F218" s="7" t="s">
        <v>62</v>
      </c>
      <c r="G218" s="14" t="s">
        <v>63</v>
      </c>
      <c r="H218" s="9">
        <v>1</v>
      </c>
      <c r="I218" s="8" t="s">
        <v>53</v>
      </c>
      <c r="J218" s="11">
        <v>200000000</v>
      </c>
      <c r="K218" s="26">
        <v>200000000</v>
      </c>
      <c r="L218" s="14"/>
      <c r="M218" s="14"/>
      <c r="N218" s="14"/>
      <c r="O218" s="14"/>
      <c r="P218" s="14"/>
      <c r="Q218" s="14"/>
      <c r="R218" s="14"/>
      <c r="S218" s="14"/>
      <c r="T218" s="14"/>
      <c r="U218" s="11">
        <v>200000000</v>
      </c>
      <c r="V218" s="14" t="s">
        <v>273</v>
      </c>
      <c r="W218" s="13" t="b">
        <v>1</v>
      </c>
      <c r="X218" s="14" t="s">
        <v>64</v>
      </c>
      <c r="Y218" s="14"/>
      <c r="Z218" s="14" t="s">
        <v>64</v>
      </c>
      <c r="AA218" s="15"/>
      <c r="AB218" s="14"/>
      <c r="AC218" s="14"/>
      <c r="AD218" s="14"/>
      <c r="AE218" s="14"/>
      <c r="AF218" s="14"/>
      <c r="AG218" s="14"/>
      <c r="AH218" s="14"/>
      <c r="AI218" s="14"/>
      <c r="AJ218" s="14"/>
      <c r="AK218" s="14"/>
      <c r="AL218" s="14"/>
      <c r="AM218" s="14"/>
      <c r="AN218" s="78">
        <v>200000000</v>
      </c>
      <c r="AO218" s="80"/>
      <c r="AP218" s="80"/>
    </row>
    <row r="219" spans="1:42" x14ac:dyDescent="0.25">
      <c r="A219" s="7">
        <v>18</v>
      </c>
      <c r="B219" s="7">
        <v>660000032</v>
      </c>
      <c r="C219" s="14" t="s">
        <v>40</v>
      </c>
      <c r="D219" s="8" t="s">
        <v>41</v>
      </c>
      <c r="E219" s="8" t="s">
        <v>274</v>
      </c>
      <c r="F219" s="7" t="s">
        <v>34</v>
      </c>
      <c r="G219" s="8" t="s">
        <v>35</v>
      </c>
      <c r="H219" s="9">
        <v>12</v>
      </c>
      <c r="I219" s="8" t="s">
        <v>36</v>
      </c>
      <c r="J219" s="11">
        <v>760000</v>
      </c>
      <c r="K219" s="91">
        <v>9120000</v>
      </c>
      <c r="L219" s="11">
        <v>760000</v>
      </c>
      <c r="M219" s="11">
        <v>760000</v>
      </c>
      <c r="N219" s="11">
        <v>760000</v>
      </c>
      <c r="O219" s="11">
        <v>760000</v>
      </c>
      <c r="P219" s="11">
        <v>760000</v>
      </c>
      <c r="Q219" s="11">
        <v>760000</v>
      </c>
      <c r="R219" s="11">
        <v>760000</v>
      </c>
      <c r="S219" s="11">
        <v>760000</v>
      </c>
      <c r="T219" s="11">
        <v>760000</v>
      </c>
      <c r="U219" s="11">
        <v>9120000</v>
      </c>
      <c r="V219" s="14"/>
      <c r="W219" s="13" t="b">
        <v>1</v>
      </c>
      <c r="X219" s="14" t="s">
        <v>37</v>
      </c>
      <c r="Y219" s="12" t="s">
        <v>60</v>
      </c>
      <c r="Z219" s="15" t="s">
        <v>35</v>
      </c>
      <c r="AA219" s="14" t="s">
        <v>61</v>
      </c>
      <c r="AB219" s="14"/>
      <c r="AC219" s="14"/>
      <c r="AD219" s="14"/>
      <c r="AE219" s="14"/>
      <c r="AF219" s="14"/>
      <c r="AG219" s="14"/>
      <c r="AH219" s="14"/>
      <c r="AI219" s="14"/>
      <c r="AJ219" s="14"/>
      <c r="AK219" s="14"/>
      <c r="AL219" s="14"/>
      <c r="AM219" s="14"/>
      <c r="AN219" s="78">
        <v>9120000</v>
      </c>
      <c r="AO219" s="80"/>
      <c r="AP219" s="80"/>
    </row>
    <row r="220" spans="1:42" x14ac:dyDescent="0.25">
      <c r="A220" s="7">
        <v>34</v>
      </c>
      <c r="B220" s="7">
        <v>660000032</v>
      </c>
      <c r="C220" s="14" t="s">
        <v>40</v>
      </c>
      <c r="D220" s="8" t="s">
        <v>41</v>
      </c>
      <c r="E220" s="8" t="s">
        <v>274</v>
      </c>
      <c r="F220" s="7" t="s">
        <v>62</v>
      </c>
      <c r="G220" s="14" t="s">
        <v>63</v>
      </c>
      <c r="H220" s="9">
        <v>12</v>
      </c>
      <c r="I220" s="8" t="s">
        <v>36</v>
      </c>
      <c r="J220" s="11">
        <v>9372000</v>
      </c>
      <c r="K220" s="99">
        <v>112464000</v>
      </c>
      <c r="L220" s="11">
        <v>9372000</v>
      </c>
      <c r="M220" s="11">
        <v>9372000</v>
      </c>
      <c r="N220" s="11">
        <v>9372000</v>
      </c>
      <c r="O220" s="11">
        <v>9372000</v>
      </c>
      <c r="P220" s="11">
        <v>9372000</v>
      </c>
      <c r="Q220" s="11">
        <v>9372000</v>
      </c>
      <c r="R220" s="11">
        <v>9372000</v>
      </c>
      <c r="S220" s="11">
        <v>9372000</v>
      </c>
      <c r="T220" s="11">
        <v>9372000</v>
      </c>
      <c r="U220" s="11">
        <v>112464000</v>
      </c>
      <c r="V220" s="14" t="s">
        <v>274</v>
      </c>
      <c r="W220" s="13" t="b">
        <v>1</v>
      </c>
      <c r="X220" s="14" t="s">
        <v>64</v>
      </c>
      <c r="Y220" s="14"/>
      <c r="Z220" s="14" t="s">
        <v>64</v>
      </c>
      <c r="AA220" s="15"/>
      <c r="AB220" s="14"/>
      <c r="AC220" s="14"/>
      <c r="AD220" s="14"/>
      <c r="AE220" s="14"/>
      <c r="AF220" s="14"/>
      <c r="AG220" s="14"/>
      <c r="AH220" s="14"/>
      <c r="AI220" s="14"/>
      <c r="AJ220" s="14"/>
      <c r="AK220" s="14"/>
      <c r="AL220" s="14"/>
      <c r="AM220" s="14"/>
      <c r="AN220" s="78">
        <v>112464000</v>
      </c>
      <c r="AO220" s="100"/>
      <c r="AP220" s="100"/>
    </row>
    <row r="221" spans="1:42" x14ac:dyDescent="0.25">
      <c r="A221" s="7">
        <v>67</v>
      </c>
      <c r="B221" s="7">
        <v>660000032</v>
      </c>
      <c r="C221" s="14" t="s">
        <v>40</v>
      </c>
      <c r="D221" s="8" t="s">
        <v>41</v>
      </c>
      <c r="E221" s="8" t="s">
        <v>274</v>
      </c>
      <c r="F221" s="7" t="s">
        <v>62</v>
      </c>
      <c r="G221" s="14" t="s">
        <v>67</v>
      </c>
      <c r="H221" s="9">
        <v>12</v>
      </c>
      <c r="I221" s="8" t="s">
        <v>36</v>
      </c>
      <c r="J221" s="11">
        <v>852000</v>
      </c>
      <c r="K221" s="11">
        <v>10224000</v>
      </c>
      <c r="L221" s="11">
        <v>852000</v>
      </c>
      <c r="M221" s="11">
        <v>852000</v>
      </c>
      <c r="N221" s="11">
        <v>852000</v>
      </c>
      <c r="O221" s="11">
        <v>852000</v>
      </c>
      <c r="P221" s="11">
        <v>852000</v>
      </c>
      <c r="Q221" s="11">
        <v>852000</v>
      </c>
      <c r="R221" s="11">
        <v>852000</v>
      </c>
      <c r="S221" s="11">
        <v>852000</v>
      </c>
      <c r="T221" s="11">
        <v>852000</v>
      </c>
      <c r="U221" s="11">
        <v>10224000</v>
      </c>
      <c r="V221" s="14" t="s">
        <v>275</v>
      </c>
      <c r="W221" s="13" t="b">
        <v>1</v>
      </c>
      <c r="X221" s="14" t="s">
        <v>37</v>
      </c>
      <c r="Y221" s="14" t="s">
        <v>60</v>
      </c>
      <c r="Z221" s="14" t="s">
        <v>67</v>
      </c>
      <c r="AA221" s="15"/>
      <c r="AB221" s="14"/>
      <c r="AC221" s="14"/>
      <c r="AD221" s="14"/>
      <c r="AE221" s="14"/>
      <c r="AF221" s="14"/>
      <c r="AG221" s="14"/>
      <c r="AH221" s="14"/>
      <c r="AI221" s="14"/>
      <c r="AJ221" s="14"/>
      <c r="AK221" s="14"/>
      <c r="AL221" s="14"/>
      <c r="AM221" s="14"/>
      <c r="AN221" s="78">
        <v>10224000</v>
      </c>
      <c r="AO221" s="80"/>
      <c r="AP221" s="80"/>
    </row>
    <row r="222" spans="1:42" x14ac:dyDescent="0.25">
      <c r="A222" s="7">
        <v>205</v>
      </c>
      <c r="B222" s="7">
        <v>660000019</v>
      </c>
      <c r="C222" s="14" t="s">
        <v>31</v>
      </c>
      <c r="D222" s="8" t="s">
        <v>32</v>
      </c>
      <c r="E222" s="8" t="s">
        <v>72</v>
      </c>
      <c r="F222" s="7" t="s">
        <v>80</v>
      </c>
      <c r="G222" s="14" t="s">
        <v>82</v>
      </c>
      <c r="H222" s="9">
        <v>1</v>
      </c>
      <c r="I222" s="8" t="s">
        <v>53</v>
      </c>
      <c r="J222" s="14" t="s">
        <v>54</v>
      </c>
      <c r="K222" s="14" t="s">
        <v>55</v>
      </c>
      <c r="L222" s="14"/>
      <c r="M222" s="14"/>
      <c r="N222" s="14"/>
      <c r="O222" s="14"/>
      <c r="P222" s="14"/>
      <c r="Q222" s="14"/>
      <c r="R222" s="14"/>
      <c r="S222" s="14"/>
      <c r="T222" s="14"/>
      <c r="U222" s="14" t="s">
        <v>54</v>
      </c>
      <c r="V222" s="14" t="s">
        <v>73</v>
      </c>
      <c r="W222" s="14"/>
      <c r="X222" s="14"/>
      <c r="Y222" s="14" t="s">
        <v>60</v>
      </c>
      <c r="Z222" s="14"/>
      <c r="AA222" s="15"/>
      <c r="AB222" s="14"/>
      <c r="AC222" s="14"/>
      <c r="AD222" s="14"/>
      <c r="AE222" s="14"/>
      <c r="AF222" s="14"/>
      <c r="AG222" s="14"/>
      <c r="AH222" s="14"/>
      <c r="AI222" s="14"/>
      <c r="AJ222" s="14"/>
      <c r="AK222" s="14"/>
      <c r="AL222" s="14"/>
      <c r="AM222" s="14"/>
      <c r="AN222" s="77" t="s">
        <v>56</v>
      </c>
      <c r="AO222" s="80"/>
      <c r="AP222" s="80"/>
    </row>
    <row r="223" spans="1:42" x14ac:dyDescent="0.25">
      <c r="A223" s="7">
        <v>206</v>
      </c>
      <c r="B223" s="7">
        <v>660000032</v>
      </c>
      <c r="C223" s="14" t="s">
        <v>40</v>
      </c>
      <c r="D223" s="8" t="s">
        <v>41</v>
      </c>
      <c r="E223" s="8" t="s">
        <v>92</v>
      </c>
      <c r="F223" s="7" t="s">
        <v>80</v>
      </c>
      <c r="G223" s="14" t="s">
        <v>82</v>
      </c>
      <c r="H223" s="9">
        <v>12</v>
      </c>
      <c r="I223" s="8" t="s">
        <v>36</v>
      </c>
      <c r="J223" s="11">
        <v>4952866</v>
      </c>
      <c r="K223" s="11">
        <v>59434395</v>
      </c>
      <c r="L223" s="11">
        <v>4952866</v>
      </c>
      <c r="M223" s="11">
        <v>4952866</v>
      </c>
      <c r="N223" s="11">
        <v>4952866</v>
      </c>
      <c r="O223" s="11">
        <v>4952866</v>
      </c>
      <c r="P223" s="11">
        <v>4952866</v>
      </c>
      <c r="Q223" s="11">
        <v>4952866</v>
      </c>
      <c r="R223" s="11">
        <v>4952866</v>
      </c>
      <c r="S223" s="11">
        <v>4952866</v>
      </c>
      <c r="T223" s="11">
        <v>4952866</v>
      </c>
      <c r="U223" s="11">
        <v>59434395</v>
      </c>
      <c r="V223" s="14"/>
      <c r="W223" s="14"/>
      <c r="X223" s="14"/>
      <c r="Y223" s="14" t="s">
        <v>60</v>
      </c>
      <c r="Z223" s="14"/>
      <c r="AA223" s="15"/>
      <c r="AB223" s="14"/>
      <c r="AC223" s="14"/>
      <c r="AD223" s="14"/>
      <c r="AE223" s="14"/>
      <c r="AF223" s="14"/>
      <c r="AG223" s="14"/>
      <c r="AH223" s="14"/>
      <c r="AI223" s="14"/>
      <c r="AJ223" s="14"/>
      <c r="AK223" s="14"/>
      <c r="AL223" s="14"/>
      <c r="AM223" s="14"/>
      <c r="AN223" s="78">
        <v>59434395</v>
      </c>
      <c r="AO223" s="80"/>
      <c r="AP223" s="80"/>
    </row>
    <row r="224" spans="1:42" x14ac:dyDescent="0.25">
      <c r="A224" s="7">
        <v>207</v>
      </c>
      <c r="B224" s="7">
        <v>660000032</v>
      </c>
      <c r="C224" s="14" t="s">
        <v>40</v>
      </c>
      <c r="D224" s="8" t="s">
        <v>41</v>
      </c>
      <c r="E224" s="8" t="s">
        <v>101</v>
      </c>
      <c r="F224" s="7" t="s">
        <v>80</v>
      </c>
      <c r="G224" s="14" t="s">
        <v>82</v>
      </c>
      <c r="H224" s="9">
        <v>5</v>
      </c>
      <c r="I224" s="8" t="s">
        <v>36</v>
      </c>
      <c r="J224" s="11">
        <v>2393716</v>
      </c>
      <c r="K224" s="91">
        <v>11968577.5</v>
      </c>
      <c r="L224" s="14"/>
      <c r="M224" s="14"/>
      <c r="N224" s="14"/>
      <c r="O224" s="14"/>
      <c r="P224" s="11">
        <v>2393716</v>
      </c>
      <c r="Q224" s="11">
        <v>2393716</v>
      </c>
      <c r="R224" s="11">
        <v>2393716</v>
      </c>
      <c r="S224" s="11">
        <v>2393716</v>
      </c>
      <c r="T224" s="11">
        <v>2393716</v>
      </c>
      <c r="U224" s="11">
        <v>11968578</v>
      </c>
      <c r="V224" s="14" t="s">
        <v>276</v>
      </c>
      <c r="W224" s="14"/>
      <c r="X224" s="14" t="s">
        <v>277</v>
      </c>
      <c r="Y224" s="14" t="s">
        <v>60</v>
      </c>
      <c r="Z224" s="14"/>
      <c r="AA224" s="15"/>
      <c r="AB224" s="14"/>
      <c r="AC224" s="14"/>
      <c r="AD224" s="14"/>
      <c r="AE224" s="14"/>
      <c r="AF224" s="14"/>
      <c r="AG224" s="14"/>
      <c r="AH224" s="14"/>
      <c r="AI224" s="14"/>
      <c r="AJ224" s="14"/>
      <c r="AK224" s="14"/>
      <c r="AL224" s="14"/>
      <c r="AM224" s="14"/>
      <c r="AN224" s="78">
        <v>11968578</v>
      </c>
      <c r="AO224" s="80"/>
      <c r="AP224" s="80"/>
    </row>
    <row r="225" spans="1:42" x14ac:dyDescent="0.25">
      <c r="A225" s="7">
        <v>68</v>
      </c>
      <c r="B225" s="7">
        <v>660000032</v>
      </c>
      <c r="C225" s="14" t="s">
        <v>40</v>
      </c>
      <c r="D225" s="8" t="s">
        <v>41</v>
      </c>
      <c r="E225" s="8" t="s">
        <v>274</v>
      </c>
      <c r="F225" s="7" t="s">
        <v>62</v>
      </c>
      <c r="G225" s="14" t="s">
        <v>68</v>
      </c>
      <c r="H225" s="9">
        <v>12</v>
      </c>
      <c r="I225" s="8" t="s">
        <v>36</v>
      </c>
      <c r="J225" s="11">
        <v>426000</v>
      </c>
      <c r="K225" s="11">
        <v>5112000</v>
      </c>
      <c r="L225" s="11">
        <v>426000</v>
      </c>
      <c r="M225" s="11">
        <v>426000</v>
      </c>
      <c r="N225" s="11">
        <v>426000</v>
      </c>
      <c r="O225" s="11">
        <v>426000</v>
      </c>
      <c r="P225" s="11">
        <v>426000</v>
      </c>
      <c r="Q225" s="11">
        <v>426000</v>
      </c>
      <c r="R225" s="11">
        <v>426000</v>
      </c>
      <c r="S225" s="11">
        <v>426000</v>
      </c>
      <c r="T225" s="11">
        <v>426000</v>
      </c>
      <c r="U225" s="11">
        <v>5112000</v>
      </c>
      <c r="V225" s="14" t="s">
        <v>278</v>
      </c>
      <c r="W225" s="13" t="b">
        <v>1</v>
      </c>
      <c r="X225" s="14" t="s">
        <v>37</v>
      </c>
      <c r="Y225" s="14" t="s">
        <v>60</v>
      </c>
      <c r="Z225" s="14" t="s">
        <v>68</v>
      </c>
      <c r="AA225" s="15"/>
      <c r="AB225" s="14"/>
      <c r="AC225" s="14"/>
      <c r="AD225" s="14"/>
      <c r="AE225" s="14"/>
      <c r="AF225" s="14"/>
      <c r="AG225" s="14"/>
      <c r="AH225" s="14"/>
      <c r="AI225" s="14"/>
      <c r="AJ225" s="14"/>
      <c r="AK225" s="14"/>
      <c r="AL225" s="14"/>
      <c r="AM225" s="14"/>
      <c r="AN225" s="78">
        <v>5112000</v>
      </c>
      <c r="AO225" s="80"/>
      <c r="AP225" s="80"/>
    </row>
    <row r="226" spans="1:42" x14ac:dyDescent="0.25">
      <c r="A226" s="7">
        <v>209</v>
      </c>
      <c r="B226" s="7">
        <v>660000014</v>
      </c>
      <c r="C226" s="14" t="s">
        <v>228</v>
      </c>
      <c r="D226" s="8" t="s">
        <v>240</v>
      </c>
      <c r="E226" s="8" t="s">
        <v>279</v>
      </c>
      <c r="F226" s="7" t="s">
        <v>80</v>
      </c>
      <c r="G226" s="14" t="s">
        <v>82</v>
      </c>
      <c r="H226" s="9">
        <v>1</v>
      </c>
      <c r="I226" s="8" t="s">
        <v>6</v>
      </c>
      <c r="J226" s="11">
        <v>4050000</v>
      </c>
      <c r="K226" s="91">
        <v>4050000</v>
      </c>
      <c r="L226" s="11">
        <v>4050000</v>
      </c>
      <c r="M226" s="14"/>
      <c r="N226" s="14"/>
      <c r="O226" s="14"/>
      <c r="P226" s="14"/>
      <c r="Q226" s="14"/>
      <c r="R226" s="14"/>
      <c r="S226" s="14"/>
      <c r="T226" s="14"/>
      <c r="U226" s="11">
        <v>4050000</v>
      </c>
      <c r="V226" s="14" t="s">
        <v>280</v>
      </c>
      <c r="W226" s="14"/>
      <c r="X226" s="14"/>
      <c r="Y226" s="14"/>
      <c r="Z226" s="14"/>
      <c r="AA226" s="15"/>
      <c r="AB226" s="14"/>
      <c r="AC226" s="14"/>
      <c r="AD226" s="14"/>
      <c r="AE226" s="14"/>
      <c r="AF226" s="14"/>
      <c r="AG226" s="14"/>
      <c r="AH226" s="14"/>
      <c r="AI226" s="14"/>
      <c r="AJ226" s="14"/>
      <c r="AK226" s="14"/>
      <c r="AL226" s="14"/>
      <c r="AM226" s="14"/>
      <c r="AN226" s="78">
        <v>4050000</v>
      </c>
      <c r="AO226" s="80"/>
      <c r="AP226" s="80"/>
    </row>
    <row r="227" spans="1:42" x14ac:dyDescent="0.25">
      <c r="A227" s="7">
        <v>210</v>
      </c>
      <c r="B227" s="7">
        <v>660000014</v>
      </c>
      <c r="C227" s="14" t="s">
        <v>228</v>
      </c>
      <c r="D227" s="8" t="s">
        <v>240</v>
      </c>
      <c r="E227" s="8" t="s">
        <v>243</v>
      </c>
      <c r="F227" s="7" t="s">
        <v>80</v>
      </c>
      <c r="G227" s="14" t="s">
        <v>82</v>
      </c>
      <c r="H227" s="9">
        <v>1</v>
      </c>
      <c r="I227" s="8" t="s">
        <v>6</v>
      </c>
      <c r="J227" s="11">
        <v>3815000</v>
      </c>
      <c r="K227" s="97">
        <v>3815000</v>
      </c>
      <c r="L227" s="11">
        <v>3815000</v>
      </c>
      <c r="M227" s="14"/>
      <c r="N227" s="14"/>
      <c r="O227" s="14"/>
      <c r="P227" s="14"/>
      <c r="Q227" s="14"/>
      <c r="R227" s="14"/>
      <c r="S227" s="14"/>
      <c r="T227" s="14"/>
      <c r="U227" s="11">
        <v>3815000</v>
      </c>
      <c r="V227" s="14" t="s">
        <v>281</v>
      </c>
      <c r="W227" s="14"/>
      <c r="X227" s="14"/>
      <c r="Y227" s="14"/>
      <c r="Z227" s="14"/>
      <c r="AA227" s="15"/>
      <c r="AB227" s="14"/>
      <c r="AC227" s="14"/>
      <c r="AD227" s="14"/>
      <c r="AE227" s="14"/>
      <c r="AF227" s="14"/>
      <c r="AG227" s="14"/>
      <c r="AH227" s="14"/>
      <c r="AI227" s="14"/>
      <c r="AJ227" s="14"/>
      <c r="AK227" s="14"/>
      <c r="AL227" s="14"/>
      <c r="AM227" s="14"/>
      <c r="AN227" s="78">
        <v>3815000</v>
      </c>
      <c r="AO227" s="80"/>
      <c r="AP227" s="80"/>
    </row>
    <row r="228" spans="1:42" x14ac:dyDescent="0.25">
      <c r="A228" s="7">
        <v>211</v>
      </c>
      <c r="B228" s="7">
        <v>660000032</v>
      </c>
      <c r="C228" s="14" t="s">
        <v>40</v>
      </c>
      <c r="D228" s="8" t="s">
        <v>41</v>
      </c>
      <c r="E228" s="8" t="s">
        <v>282</v>
      </c>
      <c r="F228" s="7" t="s">
        <v>80</v>
      </c>
      <c r="G228" s="14" t="s">
        <v>118</v>
      </c>
      <c r="H228" s="9">
        <v>1</v>
      </c>
      <c r="I228" s="8" t="s">
        <v>53</v>
      </c>
      <c r="J228" s="11">
        <v>201600000</v>
      </c>
      <c r="K228" s="102">
        <v>201600000</v>
      </c>
      <c r="L228" s="14"/>
      <c r="M228" s="14"/>
      <c r="N228" s="11">
        <v>201600000</v>
      </c>
      <c r="O228" s="14"/>
      <c r="P228" s="14"/>
      <c r="Q228" s="14"/>
      <c r="R228" s="14"/>
      <c r="S228" s="14"/>
      <c r="T228" s="14"/>
      <c r="U228" s="11">
        <v>201600000</v>
      </c>
      <c r="V228" s="14" t="s">
        <v>199</v>
      </c>
      <c r="W228" s="14"/>
      <c r="X228" s="14"/>
      <c r="Y228" s="14"/>
      <c r="Z228" s="14"/>
      <c r="AA228" s="15"/>
      <c r="AB228" s="14"/>
      <c r="AC228" s="14"/>
      <c r="AD228" s="14"/>
      <c r="AE228" s="14"/>
      <c r="AF228" s="14"/>
      <c r="AG228" s="14"/>
      <c r="AH228" s="14"/>
      <c r="AI228" s="14"/>
      <c r="AJ228" s="14"/>
      <c r="AK228" s="14"/>
      <c r="AL228" s="14"/>
      <c r="AM228" s="14"/>
      <c r="AN228" s="78">
        <v>201600000</v>
      </c>
      <c r="AO228" s="82" t="s">
        <v>283</v>
      </c>
      <c r="AP228" s="82" t="s">
        <v>284</v>
      </c>
    </row>
    <row r="229" spans="1:42" x14ac:dyDescent="0.25">
      <c r="A229" s="7">
        <v>212</v>
      </c>
      <c r="B229" s="7">
        <v>660000032</v>
      </c>
      <c r="C229" s="14" t="s">
        <v>40</v>
      </c>
      <c r="D229" s="8" t="s">
        <v>41</v>
      </c>
      <c r="E229" s="8" t="s">
        <v>285</v>
      </c>
      <c r="F229" s="7" t="s">
        <v>80</v>
      </c>
      <c r="G229" s="14" t="s">
        <v>118</v>
      </c>
      <c r="H229" s="9">
        <v>12</v>
      </c>
      <c r="I229" s="8" t="s">
        <v>36</v>
      </c>
      <c r="J229" s="11">
        <v>17000000</v>
      </c>
      <c r="K229" s="102">
        <v>204000000</v>
      </c>
      <c r="L229" s="11">
        <v>17000000</v>
      </c>
      <c r="M229" s="11">
        <v>17000000</v>
      </c>
      <c r="N229" s="11">
        <v>17000000</v>
      </c>
      <c r="O229" s="11">
        <v>17000000</v>
      </c>
      <c r="P229" s="11">
        <v>17000000</v>
      </c>
      <c r="Q229" s="11">
        <v>17000000</v>
      </c>
      <c r="R229" s="11">
        <v>17000000</v>
      </c>
      <c r="S229" s="11">
        <v>17000000</v>
      </c>
      <c r="T229" s="11">
        <v>17000000</v>
      </c>
      <c r="U229" s="11">
        <v>204000000</v>
      </c>
      <c r="V229" s="14" t="s">
        <v>37</v>
      </c>
      <c r="W229" s="14"/>
      <c r="X229" s="14"/>
      <c r="Y229" s="14"/>
      <c r="Z229" s="14"/>
      <c r="AA229" s="15"/>
      <c r="AB229" s="14"/>
      <c r="AC229" s="14"/>
      <c r="AD229" s="14"/>
      <c r="AE229" s="14"/>
      <c r="AF229" s="14"/>
      <c r="AG229" s="14"/>
      <c r="AH229" s="14"/>
      <c r="AI229" s="14"/>
      <c r="AJ229" s="14"/>
      <c r="AK229" s="14"/>
      <c r="AL229" s="14"/>
      <c r="AM229" s="14"/>
      <c r="AN229" s="78">
        <v>204000000</v>
      </c>
      <c r="AO229" s="82" t="s">
        <v>286</v>
      </c>
      <c r="AP229" s="82" t="s">
        <v>287</v>
      </c>
    </row>
    <row r="230" spans="1:42" x14ac:dyDescent="0.25">
      <c r="A230" s="7">
        <v>213</v>
      </c>
      <c r="B230" s="7">
        <v>660000025</v>
      </c>
      <c r="C230" s="14" t="s">
        <v>288</v>
      </c>
      <c r="D230" s="8" t="s">
        <v>289</v>
      </c>
      <c r="E230" s="8" t="s">
        <v>290</v>
      </c>
      <c r="F230" s="7" t="s">
        <v>80</v>
      </c>
      <c r="G230" s="14" t="s">
        <v>118</v>
      </c>
      <c r="H230" s="9">
        <v>1</v>
      </c>
      <c r="I230" s="8" t="s">
        <v>53</v>
      </c>
      <c r="J230" s="11">
        <v>200000000</v>
      </c>
      <c r="K230" s="99">
        <v>200000000</v>
      </c>
      <c r="L230" s="14"/>
      <c r="M230" s="14"/>
      <c r="N230" s="14"/>
      <c r="O230" s="14"/>
      <c r="P230" s="14"/>
      <c r="Q230" s="14"/>
      <c r="R230" s="14"/>
      <c r="S230" s="14"/>
      <c r="T230" s="14"/>
      <c r="U230" s="11">
        <v>200000000</v>
      </c>
      <c r="V230" s="14" t="s">
        <v>291</v>
      </c>
      <c r="W230" s="14"/>
      <c r="X230" s="14"/>
      <c r="Y230" s="14"/>
      <c r="Z230" s="14"/>
      <c r="AA230" s="15"/>
      <c r="AB230" s="14"/>
      <c r="AC230" s="14"/>
      <c r="AD230" s="14"/>
      <c r="AE230" s="14"/>
      <c r="AF230" s="14"/>
      <c r="AG230" s="14"/>
      <c r="AH230" s="14"/>
      <c r="AI230" s="14"/>
      <c r="AJ230" s="14"/>
      <c r="AK230" s="14"/>
      <c r="AL230" s="14"/>
      <c r="AM230" s="14"/>
      <c r="AN230" s="78">
        <v>200000000</v>
      </c>
      <c r="AO230" s="80"/>
      <c r="AP230" s="80"/>
    </row>
    <row r="231" spans="1:42" x14ac:dyDescent="0.25">
      <c r="A231" s="7">
        <v>95</v>
      </c>
      <c r="B231" s="7">
        <v>660000032</v>
      </c>
      <c r="C231" s="14" t="s">
        <v>40</v>
      </c>
      <c r="D231" s="8" t="s">
        <v>41</v>
      </c>
      <c r="E231" s="8" t="s">
        <v>274</v>
      </c>
      <c r="F231" s="7" t="s">
        <v>62</v>
      </c>
      <c r="G231" s="14" t="s">
        <v>69</v>
      </c>
      <c r="H231" s="9">
        <v>12</v>
      </c>
      <c r="I231" s="8" t="s">
        <v>36</v>
      </c>
      <c r="J231" s="11">
        <v>2130000</v>
      </c>
      <c r="K231" s="97">
        <v>25560000</v>
      </c>
      <c r="L231" s="11">
        <v>2130000</v>
      </c>
      <c r="M231" s="11">
        <v>2130000</v>
      </c>
      <c r="N231" s="11">
        <v>2130000</v>
      </c>
      <c r="O231" s="11">
        <v>2130000</v>
      </c>
      <c r="P231" s="11">
        <v>2130000</v>
      </c>
      <c r="Q231" s="11">
        <v>2130000</v>
      </c>
      <c r="R231" s="11">
        <v>2130000</v>
      </c>
      <c r="S231" s="11">
        <v>2130000</v>
      </c>
      <c r="T231" s="11">
        <v>2130000</v>
      </c>
      <c r="U231" s="11">
        <v>25560000</v>
      </c>
      <c r="V231" s="14" t="s">
        <v>292</v>
      </c>
      <c r="W231" s="13" t="b">
        <v>1</v>
      </c>
      <c r="X231" s="14" t="s">
        <v>37</v>
      </c>
      <c r="Y231" s="14" t="s">
        <v>60</v>
      </c>
      <c r="Z231" s="14" t="s">
        <v>69</v>
      </c>
      <c r="AA231" s="15"/>
      <c r="AB231" s="14"/>
      <c r="AC231" s="14"/>
      <c r="AD231" s="14"/>
      <c r="AE231" s="14"/>
      <c r="AF231" s="14"/>
      <c r="AG231" s="14"/>
      <c r="AH231" s="14"/>
      <c r="AI231" s="14"/>
      <c r="AJ231" s="14"/>
      <c r="AK231" s="14"/>
      <c r="AL231" s="14"/>
      <c r="AM231" s="14"/>
      <c r="AN231" s="78">
        <v>25560000</v>
      </c>
      <c r="AO231" s="80"/>
      <c r="AP231" s="80"/>
    </row>
    <row r="232" spans="1:42" x14ac:dyDescent="0.25">
      <c r="A232" s="7">
        <v>158</v>
      </c>
      <c r="B232" s="7">
        <v>660000032</v>
      </c>
      <c r="C232" s="14" t="s">
        <v>40</v>
      </c>
      <c r="D232" s="8" t="s">
        <v>41</v>
      </c>
      <c r="E232" s="8" t="s">
        <v>274</v>
      </c>
      <c r="F232" s="7" t="s">
        <v>51</v>
      </c>
      <c r="G232" s="14" t="s">
        <v>52</v>
      </c>
      <c r="H232" s="9">
        <v>12</v>
      </c>
      <c r="I232" s="8" t="s">
        <v>36</v>
      </c>
      <c r="J232" s="11">
        <v>4560000</v>
      </c>
      <c r="K232" s="102">
        <v>54720000</v>
      </c>
      <c r="L232" s="11">
        <v>4560000</v>
      </c>
      <c r="M232" s="11">
        <v>4560000</v>
      </c>
      <c r="N232" s="11">
        <v>4560000</v>
      </c>
      <c r="O232" s="11">
        <v>4560000</v>
      </c>
      <c r="P232" s="11">
        <v>4560000</v>
      </c>
      <c r="Q232" s="11">
        <v>4560000</v>
      </c>
      <c r="R232" s="11">
        <v>4560000</v>
      </c>
      <c r="S232" s="11">
        <v>4560000</v>
      </c>
      <c r="T232" s="11">
        <v>4560000</v>
      </c>
      <c r="U232" s="11">
        <v>54720000</v>
      </c>
      <c r="V232" s="14"/>
      <c r="W232" s="14">
        <v>0</v>
      </c>
      <c r="X232" s="14" t="s">
        <v>37</v>
      </c>
      <c r="Y232" s="14" t="s">
        <v>60</v>
      </c>
      <c r="Z232" s="14"/>
      <c r="AA232" s="15"/>
      <c r="AB232" s="14"/>
      <c r="AC232" s="14"/>
      <c r="AD232" s="14"/>
      <c r="AE232" s="14"/>
      <c r="AF232" s="14"/>
      <c r="AG232" s="14"/>
      <c r="AH232" s="14"/>
      <c r="AI232" s="14"/>
      <c r="AJ232" s="14"/>
      <c r="AK232" s="14"/>
      <c r="AL232" s="14"/>
      <c r="AM232" s="14"/>
      <c r="AN232" s="78">
        <v>54720000</v>
      </c>
      <c r="AO232" s="82" t="s">
        <v>70</v>
      </c>
      <c r="AP232" s="82" t="s">
        <v>71</v>
      </c>
    </row>
    <row r="233" spans="1:42" x14ac:dyDescent="0.25">
      <c r="A233" s="7">
        <v>216</v>
      </c>
      <c r="B233" s="7">
        <v>660000030</v>
      </c>
      <c r="C233" s="14" t="s">
        <v>219</v>
      </c>
      <c r="D233" s="8" t="s">
        <v>293</v>
      </c>
      <c r="E233" s="8" t="s">
        <v>294</v>
      </c>
      <c r="F233" s="7" t="s">
        <v>80</v>
      </c>
      <c r="G233" s="14" t="s">
        <v>118</v>
      </c>
      <c r="H233" s="9">
        <v>6</v>
      </c>
      <c r="I233" s="8" t="s">
        <v>295</v>
      </c>
      <c r="J233" s="11">
        <v>25000000</v>
      </c>
      <c r="K233" s="99">
        <v>150000000</v>
      </c>
      <c r="L233" s="14"/>
      <c r="M233" s="14"/>
      <c r="N233" s="14"/>
      <c r="O233" s="11">
        <v>25000000</v>
      </c>
      <c r="P233" s="11">
        <v>25000000</v>
      </c>
      <c r="Q233" s="11">
        <v>25000000</v>
      </c>
      <c r="R233" s="11">
        <v>25000000</v>
      </c>
      <c r="S233" s="11">
        <v>25000000</v>
      </c>
      <c r="T233" s="11">
        <v>25000000</v>
      </c>
      <c r="U233" s="11">
        <v>150000000</v>
      </c>
      <c r="V233" s="14" t="s">
        <v>294</v>
      </c>
      <c r="W233" s="14"/>
      <c r="X233" s="14"/>
      <c r="Y233" s="14"/>
      <c r="Z233" s="14"/>
      <c r="AA233" s="15"/>
      <c r="AB233" s="14"/>
      <c r="AC233" s="14"/>
      <c r="AD233" s="14"/>
      <c r="AE233" s="14"/>
      <c r="AF233" s="14"/>
      <c r="AG233" s="14"/>
      <c r="AH233" s="14"/>
      <c r="AI233" s="14"/>
      <c r="AJ233" s="14"/>
      <c r="AK233" s="14"/>
      <c r="AL233" s="14"/>
      <c r="AM233" s="14"/>
      <c r="AN233" s="78">
        <v>150000000</v>
      </c>
      <c r="AO233" s="80"/>
      <c r="AP233" s="80"/>
    </row>
    <row r="234" spans="1:42" x14ac:dyDescent="0.25">
      <c r="A234" s="7">
        <v>184</v>
      </c>
      <c r="B234" s="7">
        <v>660000032</v>
      </c>
      <c r="C234" s="14" t="s">
        <v>40</v>
      </c>
      <c r="D234" s="8" t="s">
        <v>41</v>
      </c>
      <c r="E234" s="8" t="s">
        <v>274</v>
      </c>
      <c r="F234" s="7" t="s">
        <v>80</v>
      </c>
      <c r="G234" s="14" t="s">
        <v>81</v>
      </c>
      <c r="H234" s="9">
        <v>12</v>
      </c>
      <c r="I234" s="8" t="s">
        <v>36</v>
      </c>
      <c r="J234" s="11">
        <v>760000</v>
      </c>
      <c r="K234" s="91">
        <v>9120000</v>
      </c>
      <c r="L234" s="11">
        <v>760000</v>
      </c>
      <c r="M234" s="11">
        <v>760000</v>
      </c>
      <c r="N234" s="11">
        <v>760000</v>
      </c>
      <c r="O234" s="11">
        <v>760000</v>
      </c>
      <c r="P234" s="11">
        <v>760000</v>
      </c>
      <c r="Q234" s="11">
        <v>760000</v>
      </c>
      <c r="R234" s="11">
        <v>760000</v>
      </c>
      <c r="S234" s="11">
        <v>760000</v>
      </c>
      <c r="T234" s="11">
        <v>760000</v>
      </c>
      <c r="U234" s="11">
        <v>9120000</v>
      </c>
      <c r="V234" s="14"/>
      <c r="W234" s="14"/>
      <c r="X234" s="14"/>
      <c r="Y234" s="14" t="s">
        <v>60</v>
      </c>
      <c r="Z234" s="14"/>
      <c r="AA234" s="15"/>
      <c r="AB234" s="14"/>
      <c r="AC234" s="14"/>
      <c r="AD234" s="14"/>
      <c r="AE234" s="14"/>
      <c r="AF234" s="14"/>
      <c r="AG234" s="14"/>
      <c r="AH234" s="14"/>
      <c r="AI234" s="14"/>
      <c r="AJ234" s="14"/>
      <c r="AK234" s="14"/>
      <c r="AL234" s="14"/>
      <c r="AM234" s="14"/>
      <c r="AN234" s="78">
        <v>9120000</v>
      </c>
      <c r="AO234" s="80"/>
      <c r="AP234" s="80"/>
    </row>
    <row r="235" spans="1:42" x14ac:dyDescent="0.25">
      <c r="A235" s="7">
        <v>201</v>
      </c>
      <c r="B235" s="7"/>
      <c r="C235" s="14"/>
      <c r="D235" s="8"/>
      <c r="E235" s="8" t="s">
        <v>274</v>
      </c>
      <c r="F235" s="7" t="s">
        <v>80</v>
      </c>
      <c r="G235" s="14" t="s">
        <v>82</v>
      </c>
      <c r="H235" s="9">
        <v>12</v>
      </c>
      <c r="I235" s="8" t="s">
        <v>36</v>
      </c>
      <c r="J235" s="11">
        <v>5964000</v>
      </c>
      <c r="K235" s="14"/>
      <c r="L235" s="14"/>
      <c r="M235" s="14"/>
      <c r="N235" s="14"/>
      <c r="O235" s="14"/>
      <c r="P235" s="14"/>
      <c r="Q235" s="14"/>
      <c r="R235" s="14"/>
      <c r="S235" s="14"/>
      <c r="T235" s="14"/>
      <c r="U235" s="14" t="s">
        <v>58</v>
      </c>
      <c r="V235" s="14"/>
      <c r="W235" s="14"/>
      <c r="X235" s="14"/>
      <c r="Y235" s="14" t="s">
        <v>60</v>
      </c>
      <c r="Z235" s="14"/>
      <c r="AA235" s="15"/>
      <c r="AB235" s="14"/>
      <c r="AC235" s="14"/>
      <c r="AD235" s="14"/>
      <c r="AE235" s="14"/>
      <c r="AF235" s="14"/>
      <c r="AG235" s="14"/>
      <c r="AH235" s="14"/>
      <c r="AI235" s="14"/>
      <c r="AJ235" s="14"/>
      <c r="AK235" s="14"/>
      <c r="AL235" s="14"/>
      <c r="AM235" s="14"/>
      <c r="AN235" s="77" t="s">
        <v>56</v>
      </c>
      <c r="AO235" s="80"/>
      <c r="AP235" s="80"/>
    </row>
    <row r="236" spans="1:42" x14ac:dyDescent="0.25">
      <c r="A236" s="7">
        <v>217</v>
      </c>
      <c r="B236" s="7"/>
      <c r="C236" s="14"/>
      <c r="D236" s="8"/>
      <c r="E236" s="8" t="s">
        <v>274</v>
      </c>
      <c r="F236" s="7" t="s">
        <v>80</v>
      </c>
      <c r="G236" s="14" t="s">
        <v>118</v>
      </c>
      <c r="H236" s="9">
        <v>12</v>
      </c>
      <c r="I236" s="8" t="s">
        <v>36</v>
      </c>
      <c r="J236" s="11">
        <v>2660000</v>
      </c>
      <c r="K236" s="14"/>
      <c r="L236" s="14"/>
      <c r="M236" s="14"/>
      <c r="N236" s="14"/>
      <c r="O236" s="14"/>
      <c r="P236" s="14"/>
      <c r="Q236" s="14"/>
      <c r="R236" s="14"/>
      <c r="S236" s="14"/>
      <c r="T236" s="14"/>
      <c r="U236" s="14" t="s">
        <v>58</v>
      </c>
      <c r="V236" s="14" t="s">
        <v>37</v>
      </c>
      <c r="W236" s="14"/>
      <c r="X236" s="14"/>
      <c r="Y236" s="14"/>
      <c r="Z236" s="14"/>
      <c r="AA236" s="15"/>
      <c r="AB236" s="14"/>
      <c r="AC236" s="14"/>
      <c r="AD236" s="14"/>
      <c r="AE236" s="14"/>
      <c r="AF236" s="14"/>
      <c r="AG236" s="14"/>
      <c r="AH236" s="14"/>
      <c r="AI236" s="14"/>
      <c r="AJ236" s="14"/>
      <c r="AK236" s="14"/>
      <c r="AL236" s="14"/>
      <c r="AM236" s="14"/>
      <c r="AN236" s="77" t="s">
        <v>56</v>
      </c>
      <c r="AO236" s="80"/>
      <c r="AP236" s="80"/>
    </row>
    <row r="237" spans="1:42" x14ac:dyDescent="0.25">
      <c r="A237" s="7">
        <v>232</v>
      </c>
      <c r="B237" s="7">
        <v>660000032</v>
      </c>
      <c r="C237" s="14" t="s">
        <v>40</v>
      </c>
      <c r="D237" s="8" t="s">
        <v>41</v>
      </c>
      <c r="E237" s="8" t="s">
        <v>274</v>
      </c>
      <c r="F237" s="7" t="s">
        <v>80</v>
      </c>
      <c r="G237" s="14" t="s">
        <v>83</v>
      </c>
      <c r="H237" s="9">
        <v>12</v>
      </c>
      <c r="I237" s="8" t="s">
        <v>36</v>
      </c>
      <c r="J237" s="11">
        <v>1140000</v>
      </c>
      <c r="K237" s="91">
        <v>13680000</v>
      </c>
      <c r="L237" s="11">
        <v>1140000</v>
      </c>
      <c r="M237" s="11">
        <v>1140000</v>
      </c>
      <c r="N237" s="11">
        <v>1140000</v>
      </c>
      <c r="O237" s="11">
        <v>1140000</v>
      </c>
      <c r="P237" s="11">
        <v>1140000</v>
      </c>
      <c r="Q237" s="11">
        <v>1140000</v>
      </c>
      <c r="R237" s="11">
        <v>1140000</v>
      </c>
      <c r="S237" s="11">
        <v>1140000</v>
      </c>
      <c r="T237" s="11">
        <v>1140000</v>
      </c>
      <c r="U237" s="11">
        <v>13680000</v>
      </c>
      <c r="V237" s="14"/>
      <c r="W237" s="14"/>
      <c r="X237" s="14"/>
      <c r="Y237" s="14" t="s">
        <v>60</v>
      </c>
      <c r="Z237" s="14"/>
      <c r="AA237" s="15"/>
      <c r="AB237" s="14"/>
      <c r="AC237" s="14"/>
      <c r="AD237" s="14"/>
      <c r="AE237" s="14"/>
      <c r="AF237" s="14"/>
      <c r="AG237" s="14"/>
      <c r="AH237" s="14"/>
      <c r="AI237" s="14"/>
      <c r="AJ237" s="14"/>
      <c r="AK237" s="14"/>
      <c r="AL237" s="14"/>
      <c r="AM237" s="14"/>
      <c r="AN237" s="78">
        <v>13680000</v>
      </c>
      <c r="AO237" s="80"/>
      <c r="AP237" s="80"/>
    </row>
    <row r="238" spans="1:42" x14ac:dyDescent="0.25">
      <c r="A238" s="7">
        <v>221</v>
      </c>
      <c r="B238" s="7"/>
      <c r="C238" s="14"/>
      <c r="D238" s="8"/>
      <c r="E238" s="8" t="s">
        <v>296</v>
      </c>
      <c r="F238" s="7" t="s">
        <v>80</v>
      </c>
      <c r="G238" s="14" t="s">
        <v>118</v>
      </c>
      <c r="H238" s="9">
        <v>12</v>
      </c>
      <c r="I238" s="8" t="s">
        <v>36</v>
      </c>
      <c r="J238" s="11">
        <v>10400000</v>
      </c>
      <c r="K238" s="14"/>
      <c r="L238" s="14"/>
      <c r="M238" s="14"/>
      <c r="N238" s="14"/>
      <c r="O238" s="14"/>
      <c r="P238" s="14"/>
      <c r="Q238" s="14"/>
      <c r="R238" s="14"/>
      <c r="S238" s="14"/>
      <c r="T238" s="14"/>
      <c r="U238" s="14" t="s">
        <v>58</v>
      </c>
      <c r="V238" s="14" t="s">
        <v>187</v>
      </c>
      <c r="W238" s="14"/>
      <c r="X238" s="14"/>
      <c r="Y238" s="14"/>
      <c r="Z238" s="14"/>
      <c r="AA238" s="15"/>
      <c r="AB238" s="14"/>
      <c r="AC238" s="14"/>
      <c r="AD238" s="14"/>
      <c r="AE238" s="14"/>
      <c r="AF238" s="14"/>
      <c r="AG238" s="14"/>
      <c r="AH238" s="14"/>
      <c r="AI238" s="14"/>
      <c r="AJ238" s="14"/>
      <c r="AK238" s="14"/>
      <c r="AL238" s="14"/>
      <c r="AM238" s="14"/>
      <c r="AN238" s="77" t="s">
        <v>56</v>
      </c>
      <c r="AO238" s="80"/>
      <c r="AP238" s="80"/>
    </row>
    <row r="239" spans="1:42" x14ac:dyDescent="0.25">
      <c r="A239" s="7">
        <v>222</v>
      </c>
      <c r="B239" s="7">
        <v>660000032</v>
      </c>
      <c r="C239" s="14" t="s">
        <v>40</v>
      </c>
      <c r="D239" s="8" t="s">
        <v>41</v>
      </c>
      <c r="E239" s="8" t="s">
        <v>297</v>
      </c>
      <c r="F239" s="7" t="s">
        <v>80</v>
      </c>
      <c r="G239" s="14" t="s">
        <v>118</v>
      </c>
      <c r="H239" s="9">
        <v>1</v>
      </c>
      <c r="I239" s="8" t="s">
        <v>53</v>
      </c>
      <c r="J239" s="11">
        <v>180000000</v>
      </c>
      <c r="K239" s="91">
        <v>180000000</v>
      </c>
      <c r="L239" s="11">
        <v>180000000</v>
      </c>
      <c r="M239" s="14"/>
      <c r="N239" s="14"/>
      <c r="O239" s="14"/>
      <c r="P239" s="14"/>
      <c r="Q239" s="14"/>
      <c r="R239" s="14"/>
      <c r="S239" s="14"/>
      <c r="T239" s="14"/>
      <c r="U239" s="11">
        <v>180000000</v>
      </c>
      <c r="V239" s="14" t="s">
        <v>291</v>
      </c>
      <c r="W239" s="14"/>
      <c r="X239" s="14"/>
      <c r="Y239" s="14"/>
      <c r="Z239" s="14"/>
      <c r="AA239" s="15"/>
      <c r="AB239" s="14"/>
      <c r="AC239" s="14"/>
      <c r="AD239" s="14"/>
      <c r="AE239" s="14"/>
      <c r="AF239" s="14"/>
      <c r="AG239" s="14"/>
      <c r="AH239" s="14"/>
      <c r="AI239" s="14"/>
      <c r="AJ239" s="14"/>
      <c r="AK239" s="14"/>
      <c r="AL239" s="14"/>
      <c r="AM239" s="14"/>
      <c r="AN239" s="78">
        <v>180000000</v>
      </c>
      <c r="AO239" s="80"/>
      <c r="AP239" s="80"/>
    </row>
    <row r="240" spans="1:42" x14ac:dyDescent="0.25">
      <c r="A240" s="7">
        <v>250</v>
      </c>
      <c r="B240" s="7">
        <v>660000032</v>
      </c>
      <c r="C240" s="14" t="s">
        <v>40</v>
      </c>
      <c r="D240" s="8" t="s">
        <v>41</v>
      </c>
      <c r="E240" s="8" t="s">
        <v>274</v>
      </c>
      <c r="F240" s="7" t="s">
        <v>80</v>
      </c>
      <c r="G240" s="14" t="s">
        <v>87</v>
      </c>
      <c r="H240" s="9">
        <v>12</v>
      </c>
      <c r="I240" s="8" t="s">
        <v>36</v>
      </c>
      <c r="J240" s="11">
        <v>1140000</v>
      </c>
      <c r="K240" s="91">
        <v>13680000</v>
      </c>
      <c r="L240" s="11">
        <v>1140000</v>
      </c>
      <c r="M240" s="11">
        <v>1140000</v>
      </c>
      <c r="N240" s="11">
        <v>1140000</v>
      </c>
      <c r="O240" s="11">
        <v>1140000</v>
      </c>
      <c r="P240" s="11">
        <v>1140000</v>
      </c>
      <c r="Q240" s="11">
        <v>1140000</v>
      </c>
      <c r="R240" s="11">
        <v>1140000</v>
      </c>
      <c r="S240" s="11">
        <v>1140000</v>
      </c>
      <c r="T240" s="11">
        <v>1140000</v>
      </c>
      <c r="U240" s="11">
        <v>13680000</v>
      </c>
      <c r="V240" s="14"/>
      <c r="W240" s="14"/>
      <c r="X240" s="14"/>
      <c r="Y240" s="14" t="s">
        <v>60</v>
      </c>
      <c r="Z240" s="14"/>
      <c r="AA240" s="15"/>
      <c r="AB240" s="14"/>
      <c r="AC240" s="14"/>
      <c r="AD240" s="14"/>
      <c r="AE240" s="14"/>
      <c r="AF240" s="14"/>
      <c r="AG240" s="14"/>
      <c r="AH240" s="14"/>
      <c r="AI240" s="14"/>
      <c r="AJ240" s="14"/>
      <c r="AK240" s="14"/>
      <c r="AL240" s="14"/>
      <c r="AM240" s="14"/>
      <c r="AN240" s="78">
        <v>13680000</v>
      </c>
      <c r="AO240" s="80"/>
      <c r="AP240" s="80"/>
    </row>
    <row r="241" spans="1:42" x14ac:dyDescent="0.25">
      <c r="A241" s="7">
        <v>280</v>
      </c>
      <c r="B241" s="7">
        <v>660000032</v>
      </c>
      <c r="C241" s="14" t="s">
        <v>40</v>
      </c>
      <c r="D241" s="8" t="s">
        <v>41</v>
      </c>
      <c r="E241" s="8" t="s">
        <v>274</v>
      </c>
      <c r="F241" s="7" t="s">
        <v>80</v>
      </c>
      <c r="G241" s="14" t="s">
        <v>88</v>
      </c>
      <c r="H241" s="9">
        <v>12</v>
      </c>
      <c r="I241" s="8" t="s">
        <v>36</v>
      </c>
      <c r="J241" s="11">
        <v>1520000</v>
      </c>
      <c r="K241" s="97">
        <v>18240000</v>
      </c>
      <c r="L241" s="11">
        <v>1520000</v>
      </c>
      <c r="M241" s="11">
        <v>1520000</v>
      </c>
      <c r="N241" s="11">
        <v>1520000</v>
      </c>
      <c r="O241" s="11">
        <v>1520000</v>
      </c>
      <c r="P241" s="11">
        <v>1520000</v>
      </c>
      <c r="Q241" s="11">
        <v>1520000</v>
      </c>
      <c r="R241" s="11">
        <v>1520000</v>
      </c>
      <c r="S241" s="11">
        <v>1520000</v>
      </c>
      <c r="T241" s="11">
        <v>1520000</v>
      </c>
      <c r="U241" s="11">
        <v>18240000</v>
      </c>
      <c r="V241" s="14"/>
      <c r="W241" s="14"/>
      <c r="X241" s="14"/>
      <c r="Y241" s="14" t="s">
        <v>60</v>
      </c>
      <c r="Z241" s="14"/>
      <c r="AA241" s="15"/>
      <c r="AB241" s="14"/>
      <c r="AC241" s="14"/>
      <c r="AD241" s="14"/>
      <c r="AE241" s="14"/>
      <c r="AF241" s="14"/>
      <c r="AG241" s="14"/>
      <c r="AH241" s="14"/>
      <c r="AI241" s="14"/>
      <c r="AJ241" s="14"/>
      <c r="AK241" s="14"/>
      <c r="AL241" s="14"/>
      <c r="AM241" s="14"/>
      <c r="AN241" s="78">
        <v>18240000</v>
      </c>
      <c r="AO241" s="80"/>
      <c r="AP241" s="80"/>
    </row>
    <row r="242" spans="1:42" x14ac:dyDescent="0.25">
      <c r="A242" s="7">
        <v>19</v>
      </c>
      <c r="B242" s="7">
        <v>660000032</v>
      </c>
      <c r="C242" s="14" t="s">
        <v>40</v>
      </c>
      <c r="D242" s="8" t="s">
        <v>41</v>
      </c>
      <c r="E242" s="8" t="s">
        <v>298</v>
      </c>
      <c r="F242" s="7" t="s">
        <v>34</v>
      </c>
      <c r="G242" s="8" t="s">
        <v>35</v>
      </c>
      <c r="H242" s="9">
        <v>12</v>
      </c>
      <c r="I242" s="8" t="s">
        <v>36</v>
      </c>
      <c r="J242" s="11">
        <v>15625</v>
      </c>
      <c r="K242" s="91">
        <v>187500</v>
      </c>
      <c r="L242" s="11">
        <v>15625</v>
      </c>
      <c r="M242" s="11">
        <v>15625</v>
      </c>
      <c r="N242" s="11">
        <v>15625</v>
      </c>
      <c r="O242" s="11">
        <v>15625</v>
      </c>
      <c r="P242" s="11">
        <v>15625</v>
      </c>
      <c r="Q242" s="11">
        <v>15625</v>
      </c>
      <c r="R242" s="11">
        <v>15625</v>
      </c>
      <c r="S242" s="11">
        <v>15625</v>
      </c>
      <c r="T242" s="11">
        <v>15625</v>
      </c>
      <c r="U242" s="11">
        <v>187500</v>
      </c>
      <c r="V242" s="14"/>
      <c r="W242" s="13" t="b">
        <v>1</v>
      </c>
      <c r="X242" s="14" t="s">
        <v>37</v>
      </c>
      <c r="Y242" s="12" t="s">
        <v>60</v>
      </c>
      <c r="Z242" s="15" t="s">
        <v>35</v>
      </c>
      <c r="AA242" s="15" t="s">
        <v>299</v>
      </c>
      <c r="AB242" s="14"/>
      <c r="AC242" s="14"/>
      <c r="AD242" s="14"/>
      <c r="AE242" s="14"/>
      <c r="AF242" s="14"/>
      <c r="AG242" s="14"/>
      <c r="AH242" s="14"/>
      <c r="AI242" s="14"/>
      <c r="AJ242" s="14"/>
      <c r="AK242" s="14"/>
      <c r="AL242" s="14"/>
      <c r="AM242" s="14"/>
      <c r="AN242" s="78">
        <v>187500</v>
      </c>
      <c r="AO242" s="80"/>
      <c r="AP242" s="80"/>
    </row>
    <row r="243" spans="1:42" x14ac:dyDescent="0.25">
      <c r="A243" s="7">
        <v>35</v>
      </c>
      <c r="B243" s="7">
        <v>660000032</v>
      </c>
      <c r="C243" s="14" t="s">
        <v>40</v>
      </c>
      <c r="D243" s="8" t="s">
        <v>41</v>
      </c>
      <c r="E243" s="8" t="s">
        <v>298</v>
      </c>
      <c r="F243" s="7" t="s">
        <v>62</v>
      </c>
      <c r="G243" s="14" t="s">
        <v>63</v>
      </c>
      <c r="H243" s="9">
        <v>12</v>
      </c>
      <c r="I243" s="8" t="s">
        <v>36</v>
      </c>
      <c r="J243" s="11">
        <v>171875</v>
      </c>
      <c r="K243" s="99">
        <v>2062500</v>
      </c>
      <c r="L243" s="11">
        <v>171875</v>
      </c>
      <c r="M243" s="11">
        <v>171875</v>
      </c>
      <c r="N243" s="11">
        <v>171875</v>
      </c>
      <c r="O243" s="11">
        <v>171875</v>
      </c>
      <c r="P243" s="11">
        <v>171875</v>
      </c>
      <c r="Q243" s="11">
        <v>171875</v>
      </c>
      <c r="R243" s="11">
        <v>171875</v>
      </c>
      <c r="S243" s="11">
        <v>171875</v>
      </c>
      <c r="T243" s="11">
        <v>171875</v>
      </c>
      <c r="U243" s="11">
        <v>2062500</v>
      </c>
      <c r="V243" s="14" t="s">
        <v>298</v>
      </c>
      <c r="W243" s="13" t="b">
        <v>1</v>
      </c>
      <c r="X243" s="14" t="s">
        <v>64</v>
      </c>
      <c r="Y243" s="14"/>
      <c r="Z243" s="14" t="s">
        <v>64</v>
      </c>
      <c r="AA243" s="15"/>
      <c r="AB243" s="14"/>
      <c r="AC243" s="14"/>
      <c r="AD243" s="14"/>
      <c r="AE243" s="14"/>
      <c r="AF243" s="14"/>
      <c r="AG243" s="14"/>
      <c r="AH243" s="14"/>
      <c r="AI243" s="14"/>
      <c r="AJ243" s="14"/>
      <c r="AK243" s="14"/>
      <c r="AL243" s="14"/>
      <c r="AM243" s="14"/>
      <c r="AN243" s="78">
        <v>2062500</v>
      </c>
      <c r="AO243" s="100"/>
      <c r="AP243" s="100"/>
    </row>
    <row r="244" spans="1:42" x14ac:dyDescent="0.25">
      <c r="A244" s="7">
        <v>227</v>
      </c>
      <c r="B244" s="7">
        <v>660000032</v>
      </c>
      <c r="C244" s="14" t="s">
        <v>40</v>
      </c>
      <c r="D244" s="8" t="s">
        <v>41</v>
      </c>
      <c r="E244" s="8" t="s">
        <v>78</v>
      </c>
      <c r="F244" s="7" t="s">
        <v>80</v>
      </c>
      <c r="G244" s="14" t="s">
        <v>83</v>
      </c>
      <c r="H244" s="9">
        <v>1</v>
      </c>
      <c r="I244" s="8" t="s">
        <v>53</v>
      </c>
      <c r="J244" s="11">
        <v>800000</v>
      </c>
      <c r="K244" s="91">
        <v>800000</v>
      </c>
      <c r="L244" s="11">
        <v>400000</v>
      </c>
      <c r="M244" s="14"/>
      <c r="N244" s="11">
        <v>400000</v>
      </c>
      <c r="O244" s="14"/>
      <c r="P244" s="14"/>
      <c r="Q244" s="14"/>
      <c r="R244" s="14"/>
      <c r="S244" s="14"/>
      <c r="T244" s="14"/>
      <c r="U244" s="11">
        <v>800000</v>
      </c>
      <c r="V244" s="14"/>
      <c r="W244" s="14"/>
      <c r="X244" s="14"/>
      <c r="Y244" s="14" t="s">
        <v>38</v>
      </c>
      <c r="Z244" s="14"/>
      <c r="AA244" s="15"/>
      <c r="AB244" s="14"/>
      <c r="AC244" s="14"/>
      <c r="AD244" s="14"/>
      <c r="AE244" s="14"/>
      <c r="AF244" s="14"/>
      <c r="AG244" s="14"/>
      <c r="AH244" s="14"/>
      <c r="AI244" s="14"/>
      <c r="AJ244" s="14"/>
      <c r="AK244" s="14"/>
      <c r="AL244" s="14"/>
      <c r="AM244" s="14"/>
      <c r="AN244" s="78">
        <v>800000</v>
      </c>
      <c r="AO244" s="80"/>
      <c r="AP244" s="80"/>
    </row>
    <row r="245" spans="1:42" x14ac:dyDescent="0.25">
      <c r="A245" s="7">
        <v>228</v>
      </c>
      <c r="B245" s="7">
        <v>660000038</v>
      </c>
      <c r="C245" s="14" t="s">
        <v>84</v>
      </c>
      <c r="D245" s="8" t="s">
        <v>85</v>
      </c>
      <c r="E245" s="8" t="s">
        <v>86</v>
      </c>
      <c r="F245" s="7" t="s">
        <v>80</v>
      </c>
      <c r="G245" s="14" t="s">
        <v>83</v>
      </c>
      <c r="H245" s="9">
        <v>12</v>
      </c>
      <c r="I245" s="8" t="s">
        <v>36</v>
      </c>
      <c r="J245" s="11">
        <v>10000000</v>
      </c>
      <c r="K245" s="91">
        <v>120000000</v>
      </c>
      <c r="L245" s="11">
        <v>10000000</v>
      </c>
      <c r="M245" s="11">
        <v>10000000</v>
      </c>
      <c r="N245" s="11">
        <v>10000000</v>
      </c>
      <c r="O245" s="11">
        <v>10000000</v>
      </c>
      <c r="P245" s="11">
        <v>10000000</v>
      </c>
      <c r="Q245" s="11">
        <v>10000000</v>
      </c>
      <c r="R245" s="11">
        <v>10000000</v>
      </c>
      <c r="S245" s="11">
        <v>10000000</v>
      </c>
      <c r="T245" s="11">
        <v>10000000</v>
      </c>
      <c r="U245" s="11">
        <v>120000000</v>
      </c>
      <c r="V245" s="14"/>
      <c r="W245" s="14"/>
      <c r="X245" s="14"/>
      <c r="Y245" s="14" t="s">
        <v>38</v>
      </c>
      <c r="Z245" s="14"/>
      <c r="AA245" s="15"/>
      <c r="AB245" s="14"/>
      <c r="AC245" s="14"/>
      <c r="AD245" s="14"/>
      <c r="AE245" s="14"/>
      <c r="AF245" s="14"/>
      <c r="AG245" s="14"/>
      <c r="AH245" s="14"/>
      <c r="AI245" s="14"/>
      <c r="AJ245" s="14"/>
      <c r="AK245" s="14"/>
      <c r="AL245" s="14"/>
      <c r="AM245" s="14"/>
      <c r="AN245" s="78">
        <v>120000000</v>
      </c>
      <c r="AO245" s="80"/>
      <c r="AP245" s="80"/>
    </row>
    <row r="246" spans="1:42" x14ac:dyDescent="0.25">
      <c r="A246" s="7">
        <v>229</v>
      </c>
      <c r="B246" s="7"/>
      <c r="C246" s="14"/>
      <c r="D246" s="8"/>
      <c r="E246" s="8" t="s">
        <v>106</v>
      </c>
      <c r="F246" s="7" t="s">
        <v>80</v>
      </c>
      <c r="G246" s="14" t="s">
        <v>83</v>
      </c>
      <c r="H246" s="9">
        <v>12</v>
      </c>
      <c r="I246" s="8" t="s">
        <v>36</v>
      </c>
      <c r="J246" s="11">
        <v>50000000</v>
      </c>
      <c r="K246" s="25"/>
      <c r="L246" s="14"/>
      <c r="M246" s="14"/>
      <c r="N246" s="14"/>
      <c r="O246" s="14"/>
      <c r="P246" s="14"/>
      <c r="Q246" s="14"/>
      <c r="R246" s="14"/>
      <c r="S246" s="14"/>
      <c r="T246" s="14"/>
      <c r="U246" s="14" t="s">
        <v>58</v>
      </c>
      <c r="V246" s="14" t="s">
        <v>300</v>
      </c>
      <c r="W246" s="14"/>
      <c r="X246" s="14"/>
      <c r="Y246" s="14" t="s">
        <v>60</v>
      </c>
      <c r="Z246" s="14"/>
      <c r="AA246" s="15"/>
      <c r="AB246" s="14"/>
      <c r="AC246" s="14"/>
      <c r="AD246" s="14"/>
      <c r="AE246" s="14"/>
      <c r="AF246" s="14"/>
      <c r="AG246" s="14"/>
      <c r="AH246" s="14"/>
      <c r="AI246" s="14"/>
      <c r="AJ246" s="14"/>
      <c r="AK246" s="14"/>
      <c r="AL246" s="14"/>
      <c r="AM246" s="14"/>
      <c r="AN246" s="77" t="s">
        <v>56</v>
      </c>
      <c r="AO246" s="80"/>
      <c r="AP246" s="80"/>
    </row>
    <row r="247" spans="1:42" x14ac:dyDescent="0.25">
      <c r="A247" s="7">
        <v>230</v>
      </c>
      <c r="B247" s="7">
        <v>660000030</v>
      </c>
      <c r="C247" s="14" t="s">
        <v>219</v>
      </c>
      <c r="D247" s="8" t="s">
        <v>220</v>
      </c>
      <c r="E247" s="8" t="s">
        <v>109</v>
      </c>
      <c r="F247" s="7" t="s">
        <v>80</v>
      </c>
      <c r="G247" s="14" t="s">
        <v>83</v>
      </c>
      <c r="H247" s="9">
        <v>12</v>
      </c>
      <c r="I247" s="8" t="s">
        <v>36</v>
      </c>
      <c r="J247" s="11">
        <v>600000</v>
      </c>
      <c r="K247" s="101">
        <v>7200000</v>
      </c>
      <c r="L247" s="11">
        <v>600000</v>
      </c>
      <c r="M247" s="11">
        <v>600000</v>
      </c>
      <c r="N247" s="11">
        <v>600000</v>
      </c>
      <c r="O247" s="11">
        <v>600000</v>
      </c>
      <c r="P247" s="11">
        <v>600000</v>
      </c>
      <c r="Q247" s="11">
        <v>600000</v>
      </c>
      <c r="R247" s="11">
        <v>600000</v>
      </c>
      <c r="S247" s="11">
        <v>600000</v>
      </c>
      <c r="T247" s="11">
        <v>600000</v>
      </c>
      <c r="U247" s="11">
        <v>7200000</v>
      </c>
      <c r="V247" s="14"/>
      <c r="W247" s="14"/>
      <c r="X247" s="14"/>
      <c r="Y247" s="14" t="s">
        <v>60</v>
      </c>
      <c r="Z247" s="14"/>
      <c r="AA247" s="15"/>
      <c r="AB247" s="14"/>
      <c r="AC247" s="14"/>
      <c r="AD247" s="14"/>
      <c r="AE247" s="14"/>
      <c r="AF247" s="14"/>
      <c r="AG247" s="14"/>
      <c r="AH247" s="14"/>
      <c r="AI247" s="14"/>
      <c r="AJ247" s="14"/>
      <c r="AK247" s="14"/>
      <c r="AL247" s="14"/>
      <c r="AM247" s="14"/>
      <c r="AN247" s="78">
        <v>7200000</v>
      </c>
      <c r="AO247" s="82" t="s">
        <v>301</v>
      </c>
      <c r="AP247" s="82" t="s">
        <v>111</v>
      </c>
    </row>
    <row r="248" spans="1:42" x14ac:dyDescent="0.25">
      <c r="A248" s="7">
        <v>231</v>
      </c>
      <c r="B248" s="7">
        <v>660000019</v>
      </c>
      <c r="C248" s="14" t="s">
        <v>31</v>
      </c>
      <c r="D248" s="8" t="s">
        <v>32</v>
      </c>
      <c r="E248" s="8" t="s">
        <v>39</v>
      </c>
      <c r="F248" s="7" t="s">
        <v>80</v>
      </c>
      <c r="G248" s="14" t="s">
        <v>83</v>
      </c>
      <c r="H248" s="9">
        <v>12</v>
      </c>
      <c r="I248" s="8" t="s">
        <v>36</v>
      </c>
      <c r="J248" s="11">
        <v>1833333</v>
      </c>
      <c r="K248" s="102">
        <v>22000000</v>
      </c>
      <c r="L248" s="11">
        <v>1833333</v>
      </c>
      <c r="M248" s="11">
        <v>1833333</v>
      </c>
      <c r="N248" s="11">
        <v>1833333</v>
      </c>
      <c r="O248" s="11">
        <v>1833333</v>
      </c>
      <c r="P248" s="11">
        <v>1833333</v>
      </c>
      <c r="Q248" s="11">
        <v>1833333</v>
      </c>
      <c r="R248" s="11">
        <v>1833333</v>
      </c>
      <c r="S248" s="11">
        <v>1833333</v>
      </c>
      <c r="T248" s="11">
        <v>1833333</v>
      </c>
      <c r="U248" s="11">
        <v>22000000</v>
      </c>
      <c r="V248" s="14" t="s">
        <v>108</v>
      </c>
      <c r="W248" s="14"/>
      <c r="X248" s="14"/>
      <c r="Y248" s="14" t="s">
        <v>38</v>
      </c>
      <c r="Z248" s="14"/>
      <c r="AA248" s="15"/>
      <c r="AB248" s="14"/>
      <c r="AC248" s="14"/>
      <c r="AD248" s="14"/>
      <c r="AE248" s="14"/>
      <c r="AF248" s="14"/>
      <c r="AG248" s="14"/>
      <c r="AH248" s="14"/>
      <c r="AI248" s="14"/>
      <c r="AJ248" s="14"/>
      <c r="AK248" s="14"/>
      <c r="AL248" s="14"/>
      <c r="AM248" s="14"/>
      <c r="AN248" s="78">
        <v>22000000</v>
      </c>
      <c r="AO248" s="82" t="s">
        <v>302</v>
      </c>
      <c r="AP248" s="82" t="s">
        <v>252</v>
      </c>
    </row>
    <row r="249" spans="1:42" x14ac:dyDescent="0.25">
      <c r="A249" s="7">
        <v>69</v>
      </c>
      <c r="B249" s="7">
        <v>660000032</v>
      </c>
      <c r="C249" s="14" t="s">
        <v>40</v>
      </c>
      <c r="D249" s="8" t="s">
        <v>41</v>
      </c>
      <c r="E249" s="8" t="s">
        <v>298</v>
      </c>
      <c r="F249" s="7" t="s">
        <v>62</v>
      </c>
      <c r="G249" s="14" t="s">
        <v>67</v>
      </c>
      <c r="H249" s="9">
        <v>12</v>
      </c>
      <c r="I249" s="8" t="s">
        <v>36</v>
      </c>
      <c r="J249" s="11">
        <v>15625</v>
      </c>
      <c r="K249" s="31">
        <v>187500</v>
      </c>
      <c r="L249" s="11">
        <v>15625</v>
      </c>
      <c r="M249" s="11">
        <v>15625</v>
      </c>
      <c r="N249" s="11">
        <v>15625</v>
      </c>
      <c r="O249" s="11">
        <v>15625</v>
      </c>
      <c r="P249" s="11">
        <v>15625</v>
      </c>
      <c r="Q249" s="11">
        <v>15625</v>
      </c>
      <c r="R249" s="11">
        <v>15625</v>
      </c>
      <c r="S249" s="11">
        <v>15625</v>
      </c>
      <c r="T249" s="11">
        <v>15625</v>
      </c>
      <c r="U249" s="11">
        <v>187500</v>
      </c>
      <c r="V249" s="14" t="s">
        <v>275</v>
      </c>
      <c r="W249" s="13" t="b">
        <v>1</v>
      </c>
      <c r="X249" s="14" t="s">
        <v>37</v>
      </c>
      <c r="Y249" s="14" t="s">
        <v>60</v>
      </c>
      <c r="Z249" s="14" t="s">
        <v>67</v>
      </c>
      <c r="AA249" s="15"/>
      <c r="AB249" s="14"/>
      <c r="AC249" s="14"/>
      <c r="AD249" s="14"/>
      <c r="AE249" s="14"/>
      <c r="AF249" s="14"/>
      <c r="AG249" s="14"/>
      <c r="AH249" s="14"/>
      <c r="AI249" s="14"/>
      <c r="AJ249" s="14"/>
      <c r="AK249" s="14"/>
      <c r="AL249" s="14"/>
      <c r="AM249" s="14"/>
      <c r="AN249" s="78">
        <v>187500</v>
      </c>
      <c r="AO249" s="80"/>
      <c r="AP249" s="80"/>
    </row>
    <row r="250" spans="1:42" x14ac:dyDescent="0.25">
      <c r="A250" s="7">
        <v>70</v>
      </c>
      <c r="B250" s="7">
        <v>660000032</v>
      </c>
      <c r="C250" s="14" t="s">
        <v>40</v>
      </c>
      <c r="D250" s="8" t="s">
        <v>41</v>
      </c>
      <c r="E250" s="8" t="s">
        <v>298</v>
      </c>
      <c r="F250" s="7" t="s">
        <v>62</v>
      </c>
      <c r="G250" s="14" t="s">
        <v>68</v>
      </c>
      <c r="H250" s="9">
        <v>12</v>
      </c>
      <c r="I250" s="8" t="s">
        <v>36</v>
      </c>
      <c r="J250" s="11">
        <v>7813</v>
      </c>
      <c r="K250" s="11">
        <v>93750</v>
      </c>
      <c r="L250" s="11">
        <v>7813</v>
      </c>
      <c r="M250" s="11">
        <v>7813</v>
      </c>
      <c r="N250" s="11">
        <v>7813</v>
      </c>
      <c r="O250" s="11">
        <v>7813</v>
      </c>
      <c r="P250" s="11">
        <v>7813</v>
      </c>
      <c r="Q250" s="11">
        <v>7813</v>
      </c>
      <c r="R250" s="11">
        <v>7813</v>
      </c>
      <c r="S250" s="11">
        <v>7813</v>
      </c>
      <c r="T250" s="11">
        <v>7813</v>
      </c>
      <c r="U250" s="11">
        <v>93750</v>
      </c>
      <c r="V250" s="14" t="s">
        <v>303</v>
      </c>
      <c r="W250" s="13" t="b">
        <v>1</v>
      </c>
      <c r="X250" s="14" t="s">
        <v>37</v>
      </c>
      <c r="Y250" s="14" t="s">
        <v>60</v>
      </c>
      <c r="Z250" s="14" t="s">
        <v>68</v>
      </c>
      <c r="AA250" s="15"/>
      <c r="AB250" s="14"/>
      <c r="AC250" s="14"/>
      <c r="AD250" s="14"/>
      <c r="AE250" s="14"/>
      <c r="AF250" s="14"/>
      <c r="AG250" s="14"/>
      <c r="AH250" s="14"/>
      <c r="AI250" s="14"/>
      <c r="AJ250" s="14"/>
      <c r="AK250" s="14"/>
      <c r="AL250" s="14"/>
      <c r="AM250" s="14"/>
      <c r="AN250" s="78">
        <v>93750</v>
      </c>
      <c r="AO250" s="80"/>
      <c r="AP250" s="80"/>
    </row>
    <row r="251" spans="1:42" x14ac:dyDescent="0.25">
      <c r="A251" s="7">
        <v>96</v>
      </c>
      <c r="B251" s="7">
        <v>660000032</v>
      </c>
      <c r="C251" s="14" t="s">
        <v>40</v>
      </c>
      <c r="D251" s="8" t="s">
        <v>41</v>
      </c>
      <c r="E251" s="8" t="s">
        <v>298</v>
      </c>
      <c r="F251" s="7" t="s">
        <v>62</v>
      </c>
      <c r="G251" s="14" t="s">
        <v>69</v>
      </c>
      <c r="H251" s="9">
        <v>12</v>
      </c>
      <c r="I251" s="8" t="s">
        <v>36</v>
      </c>
      <c r="J251" s="11">
        <v>39063</v>
      </c>
      <c r="K251" s="91">
        <v>468750</v>
      </c>
      <c r="L251" s="11">
        <v>39063</v>
      </c>
      <c r="M251" s="11">
        <v>39063</v>
      </c>
      <c r="N251" s="11">
        <v>39063</v>
      </c>
      <c r="O251" s="11">
        <v>39063</v>
      </c>
      <c r="P251" s="11">
        <v>39063</v>
      </c>
      <c r="Q251" s="11">
        <v>39063</v>
      </c>
      <c r="R251" s="11">
        <v>39063</v>
      </c>
      <c r="S251" s="11">
        <v>39063</v>
      </c>
      <c r="T251" s="11">
        <v>39063</v>
      </c>
      <c r="U251" s="11">
        <v>468750</v>
      </c>
      <c r="V251" s="14" t="s">
        <v>304</v>
      </c>
      <c r="W251" s="13" t="b">
        <v>1</v>
      </c>
      <c r="X251" s="14" t="s">
        <v>37</v>
      </c>
      <c r="Y251" s="14" t="s">
        <v>60</v>
      </c>
      <c r="Z251" s="14" t="s">
        <v>69</v>
      </c>
      <c r="AA251" s="15"/>
      <c r="AB251" s="14"/>
      <c r="AC251" s="14"/>
      <c r="AD251" s="14"/>
      <c r="AE251" s="14"/>
      <c r="AF251" s="14"/>
      <c r="AG251" s="14"/>
      <c r="AH251" s="14"/>
      <c r="AI251" s="14"/>
      <c r="AJ251" s="14"/>
      <c r="AK251" s="14"/>
      <c r="AL251" s="14"/>
      <c r="AM251" s="14"/>
      <c r="AN251" s="78">
        <v>468750</v>
      </c>
      <c r="AO251" s="80"/>
      <c r="AP251" s="80"/>
    </row>
    <row r="252" spans="1:42" x14ac:dyDescent="0.25">
      <c r="A252" s="7">
        <v>159</v>
      </c>
      <c r="B252" s="7">
        <v>660000032</v>
      </c>
      <c r="C252" s="14" t="s">
        <v>40</v>
      </c>
      <c r="D252" s="8" t="s">
        <v>41</v>
      </c>
      <c r="E252" s="8" t="s">
        <v>298</v>
      </c>
      <c r="F252" s="7" t="s">
        <v>51</v>
      </c>
      <c r="G252" s="14" t="s">
        <v>52</v>
      </c>
      <c r="H252" s="9">
        <v>12</v>
      </c>
      <c r="I252" s="8" t="s">
        <v>36</v>
      </c>
      <c r="J252" s="11">
        <v>93750</v>
      </c>
      <c r="K252" s="91">
        <v>1125000</v>
      </c>
      <c r="L252" s="11">
        <v>93750</v>
      </c>
      <c r="M252" s="11">
        <v>93750</v>
      </c>
      <c r="N252" s="11">
        <v>93750</v>
      </c>
      <c r="O252" s="11">
        <v>93750</v>
      </c>
      <c r="P252" s="11">
        <v>93750</v>
      </c>
      <c r="Q252" s="11">
        <v>93750</v>
      </c>
      <c r="R252" s="11">
        <v>93750</v>
      </c>
      <c r="S252" s="11">
        <v>93750</v>
      </c>
      <c r="T252" s="11">
        <v>93750</v>
      </c>
      <c r="U252" s="11">
        <v>1125000</v>
      </c>
      <c r="V252" s="14"/>
      <c r="W252" s="14">
        <v>0</v>
      </c>
      <c r="X252" s="14" t="s">
        <v>37</v>
      </c>
      <c r="Y252" s="14" t="s">
        <v>60</v>
      </c>
      <c r="Z252" s="14"/>
      <c r="AA252" s="15"/>
      <c r="AB252" s="14"/>
      <c r="AC252" s="14"/>
      <c r="AD252" s="14"/>
      <c r="AE252" s="14"/>
      <c r="AF252" s="14"/>
      <c r="AG252" s="14"/>
      <c r="AH252" s="14"/>
      <c r="AI252" s="14"/>
      <c r="AJ252" s="14"/>
      <c r="AK252" s="14"/>
      <c r="AL252" s="14"/>
      <c r="AM252" s="14"/>
      <c r="AN252" s="78">
        <v>1125000</v>
      </c>
      <c r="AO252" s="80"/>
      <c r="AP252" s="80"/>
    </row>
    <row r="253" spans="1:42" x14ac:dyDescent="0.25">
      <c r="A253" s="7">
        <v>236</v>
      </c>
      <c r="B253" s="7">
        <v>660000019</v>
      </c>
      <c r="C253" s="14" t="s">
        <v>31</v>
      </c>
      <c r="D253" s="8" t="s">
        <v>32</v>
      </c>
      <c r="E253" s="8" t="s">
        <v>72</v>
      </c>
      <c r="F253" s="7" t="s">
        <v>80</v>
      </c>
      <c r="G253" s="14" t="s">
        <v>83</v>
      </c>
      <c r="H253" s="9">
        <v>1</v>
      </c>
      <c r="I253" s="8" t="s">
        <v>53</v>
      </c>
      <c r="J253" s="14" t="s">
        <v>54</v>
      </c>
      <c r="K253" s="14" t="s">
        <v>55</v>
      </c>
      <c r="L253" s="14"/>
      <c r="M253" s="14"/>
      <c r="N253" s="14"/>
      <c r="O253" s="14"/>
      <c r="P253" s="14"/>
      <c r="Q253" s="14"/>
      <c r="R253" s="14"/>
      <c r="S253" s="14"/>
      <c r="T253" s="14"/>
      <c r="U253" s="14" t="s">
        <v>54</v>
      </c>
      <c r="V253" s="14" t="s">
        <v>73</v>
      </c>
      <c r="W253" s="14"/>
      <c r="X253" s="14"/>
      <c r="Y253" s="14" t="s">
        <v>60</v>
      </c>
      <c r="Z253" s="14"/>
      <c r="AA253" s="15"/>
      <c r="AB253" s="14"/>
      <c r="AC253" s="14"/>
      <c r="AD253" s="14"/>
      <c r="AE253" s="14"/>
      <c r="AF253" s="14"/>
      <c r="AG253" s="14"/>
      <c r="AH253" s="14"/>
      <c r="AI253" s="14"/>
      <c r="AJ253" s="14"/>
      <c r="AK253" s="14"/>
      <c r="AL253" s="14"/>
      <c r="AM253" s="14"/>
      <c r="AN253" s="77" t="s">
        <v>56</v>
      </c>
      <c r="AO253" s="80"/>
      <c r="AP253" s="80"/>
    </row>
    <row r="254" spans="1:42" x14ac:dyDescent="0.25">
      <c r="A254" s="7">
        <v>237</v>
      </c>
      <c r="B254" s="7">
        <v>660000032</v>
      </c>
      <c r="C254" s="14" t="s">
        <v>40</v>
      </c>
      <c r="D254" s="8" t="s">
        <v>41</v>
      </c>
      <c r="E254" s="8" t="s">
        <v>92</v>
      </c>
      <c r="F254" s="7" t="s">
        <v>80</v>
      </c>
      <c r="G254" s="14" t="s">
        <v>83</v>
      </c>
      <c r="H254" s="9">
        <v>12</v>
      </c>
      <c r="I254" s="8" t="s">
        <v>36</v>
      </c>
      <c r="J254" s="11">
        <v>2476433</v>
      </c>
      <c r="K254" s="11">
        <v>29717197</v>
      </c>
      <c r="L254" s="11">
        <v>2476433</v>
      </c>
      <c r="M254" s="11">
        <v>2476433</v>
      </c>
      <c r="N254" s="11">
        <v>2476433</v>
      </c>
      <c r="O254" s="11">
        <v>2476433</v>
      </c>
      <c r="P254" s="11">
        <v>2476433</v>
      </c>
      <c r="Q254" s="11">
        <v>2476433</v>
      </c>
      <c r="R254" s="11">
        <v>2476433</v>
      </c>
      <c r="S254" s="11">
        <v>2476433</v>
      </c>
      <c r="T254" s="11">
        <v>2476433</v>
      </c>
      <c r="U254" s="11">
        <v>29717197</v>
      </c>
      <c r="V254" s="14"/>
      <c r="W254" s="14"/>
      <c r="X254" s="14"/>
      <c r="Y254" s="14" t="s">
        <v>60</v>
      </c>
      <c r="Z254" s="14"/>
      <c r="AA254" s="15"/>
      <c r="AB254" s="14"/>
      <c r="AC254" s="14"/>
      <c r="AD254" s="14"/>
      <c r="AE254" s="14"/>
      <c r="AF254" s="14"/>
      <c r="AG254" s="14"/>
      <c r="AH254" s="14"/>
      <c r="AI254" s="14"/>
      <c r="AJ254" s="14"/>
      <c r="AK254" s="14"/>
      <c r="AL254" s="14"/>
      <c r="AM254" s="14"/>
      <c r="AN254" s="78">
        <v>29717197</v>
      </c>
      <c r="AO254" s="80"/>
      <c r="AP254" s="80"/>
    </row>
    <row r="255" spans="1:42" x14ac:dyDescent="0.25">
      <c r="A255" s="7">
        <v>238</v>
      </c>
      <c r="B255" s="7">
        <v>660000032</v>
      </c>
      <c r="C255" s="14" t="s">
        <v>40</v>
      </c>
      <c r="D255" s="8" t="s">
        <v>41</v>
      </c>
      <c r="E255" s="8" t="s">
        <v>101</v>
      </c>
      <c r="F255" s="7" t="s">
        <v>80</v>
      </c>
      <c r="G255" s="14" t="s">
        <v>83</v>
      </c>
      <c r="H255" s="9">
        <v>5</v>
      </c>
      <c r="I255" s="8" t="s">
        <v>36</v>
      </c>
      <c r="J255" s="11">
        <v>1196858</v>
      </c>
      <c r="K255" s="91">
        <v>5984288.75</v>
      </c>
      <c r="L255" s="14"/>
      <c r="M255" s="14"/>
      <c r="N255" s="14"/>
      <c r="O255" s="14"/>
      <c r="P255" s="11">
        <v>1196858</v>
      </c>
      <c r="Q255" s="11">
        <v>1196858</v>
      </c>
      <c r="R255" s="11">
        <v>1196858</v>
      </c>
      <c r="S255" s="11">
        <v>1196858</v>
      </c>
      <c r="T255" s="11">
        <v>1196858</v>
      </c>
      <c r="U255" s="11">
        <v>5984289</v>
      </c>
      <c r="V255" s="14"/>
      <c r="W255" s="14"/>
      <c r="X255" s="14" t="s">
        <v>305</v>
      </c>
      <c r="Y255" s="14" t="s">
        <v>60</v>
      </c>
      <c r="Z255" s="14"/>
      <c r="AA255" s="15"/>
      <c r="AB255" s="14"/>
      <c r="AC255" s="14"/>
      <c r="AD255" s="14"/>
      <c r="AE255" s="14"/>
      <c r="AF255" s="14"/>
      <c r="AG255" s="14"/>
      <c r="AH255" s="14"/>
      <c r="AI255" s="14"/>
      <c r="AJ255" s="14"/>
      <c r="AK255" s="14"/>
      <c r="AL255" s="14"/>
      <c r="AM255" s="14"/>
      <c r="AN255" s="78">
        <v>5984289</v>
      </c>
      <c r="AO255" s="80"/>
      <c r="AP255" s="80"/>
    </row>
    <row r="256" spans="1:42" x14ac:dyDescent="0.25">
      <c r="A256" s="7">
        <v>185</v>
      </c>
      <c r="B256" s="7">
        <v>660000032</v>
      </c>
      <c r="C256" s="14" t="s">
        <v>40</v>
      </c>
      <c r="D256" s="8" t="s">
        <v>41</v>
      </c>
      <c r="E256" s="8" t="s">
        <v>298</v>
      </c>
      <c r="F256" s="7" t="s">
        <v>80</v>
      </c>
      <c r="G256" s="14" t="s">
        <v>81</v>
      </c>
      <c r="H256" s="9">
        <v>12</v>
      </c>
      <c r="I256" s="8" t="s">
        <v>36</v>
      </c>
      <c r="J256" s="11">
        <v>15625</v>
      </c>
      <c r="K256" s="91">
        <v>187500</v>
      </c>
      <c r="L256" s="11">
        <v>15625</v>
      </c>
      <c r="M256" s="11">
        <v>15625</v>
      </c>
      <c r="N256" s="11">
        <v>15625</v>
      </c>
      <c r="O256" s="11">
        <v>15625</v>
      </c>
      <c r="P256" s="11">
        <v>15625</v>
      </c>
      <c r="Q256" s="11">
        <v>15625</v>
      </c>
      <c r="R256" s="11">
        <v>15625</v>
      </c>
      <c r="S256" s="11">
        <v>15625</v>
      </c>
      <c r="T256" s="11">
        <v>15625</v>
      </c>
      <c r="U256" s="11">
        <v>187500</v>
      </c>
      <c r="V256" s="14"/>
      <c r="W256" s="14"/>
      <c r="X256" s="14"/>
      <c r="Y256" s="14" t="s">
        <v>60</v>
      </c>
      <c r="Z256" s="14"/>
      <c r="AA256" s="15"/>
      <c r="AB256" s="14"/>
      <c r="AC256" s="14"/>
      <c r="AD256" s="14"/>
      <c r="AE256" s="14"/>
      <c r="AF256" s="14"/>
      <c r="AG256" s="14"/>
      <c r="AH256" s="14"/>
      <c r="AI256" s="14"/>
      <c r="AJ256" s="14"/>
      <c r="AK256" s="14"/>
      <c r="AL256" s="14"/>
      <c r="AM256" s="14"/>
      <c r="AN256" s="78">
        <v>187500</v>
      </c>
      <c r="AO256" s="80"/>
      <c r="AP256" s="80"/>
    </row>
    <row r="257" spans="1:42" x14ac:dyDescent="0.25">
      <c r="A257" s="7">
        <v>202</v>
      </c>
      <c r="B257" s="7"/>
      <c r="C257" s="14"/>
      <c r="D257" s="8"/>
      <c r="E257" s="8" t="s">
        <v>298</v>
      </c>
      <c r="F257" s="7" t="s">
        <v>80</v>
      </c>
      <c r="G257" s="14" t="s">
        <v>82</v>
      </c>
      <c r="H257" s="9">
        <v>12</v>
      </c>
      <c r="I257" s="8" t="s">
        <v>36</v>
      </c>
      <c r="J257" s="11">
        <v>1312500</v>
      </c>
      <c r="K257" s="25"/>
      <c r="L257" s="14"/>
      <c r="M257" s="14"/>
      <c r="N257" s="14"/>
      <c r="O257" s="14"/>
      <c r="P257" s="14"/>
      <c r="Q257" s="14"/>
      <c r="R257" s="14"/>
      <c r="S257" s="14"/>
      <c r="T257" s="14"/>
      <c r="U257" s="14" t="s">
        <v>58</v>
      </c>
      <c r="V257" s="14"/>
      <c r="W257" s="14"/>
      <c r="X257" s="14"/>
      <c r="Y257" s="14" t="s">
        <v>60</v>
      </c>
      <c r="Z257" s="14"/>
      <c r="AA257" s="15"/>
      <c r="AB257" s="14"/>
      <c r="AC257" s="14"/>
      <c r="AD257" s="14"/>
      <c r="AE257" s="14"/>
      <c r="AF257" s="14"/>
      <c r="AG257" s="14"/>
      <c r="AH257" s="14"/>
      <c r="AI257" s="14"/>
      <c r="AJ257" s="14"/>
      <c r="AK257" s="14"/>
      <c r="AL257" s="14"/>
      <c r="AM257" s="14"/>
      <c r="AN257" s="77" t="s">
        <v>56</v>
      </c>
      <c r="AO257" s="80"/>
      <c r="AP257" s="80"/>
    </row>
    <row r="258" spans="1:42" x14ac:dyDescent="0.25">
      <c r="A258" s="7">
        <v>218</v>
      </c>
      <c r="B258" s="7">
        <v>660000032</v>
      </c>
      <c r="C258" s="14" t="s">
        <v>40</v>
      </c>
      <c r="D258" s="8" t="s">
        <v>41</v>
      </c>
      <c r="E258" s="8" t="s">
        <v>298</v>
      </c>
      <c r="F258" s="7" t="s">
        <v>80</v>
      </c>
      <c r="G258" s="14" t="s">
        <v>118</v>
      </c>
      <c r="H258" s="9">
        <v>12</v>
      </c>
      <c r="I258" s="8" t="s">
        <v>36</v>
      </c>
      <c r="J258" s="11">
        <v>54687</v>
      </c>
      <c r="K258" s="102">
        <v>656244</v>
      </c>
      <c r="L258" s="11">
        <v>54687</v>
      </c>
      <c r="M258" s="11">
        <v>54687</v>
      </c>
      <c r="N258" s="11">
        <v>54687</v>
      </c>
      <c r="O258" s="11">
        <v>54687</v>
      </c>
      <c r="P258" s="11">
        <v>54687</v>
      </c>
      <c r="Q258" s="11">
        <v>54687</v>
      </c>
      <c r="R258" s="11">
        <v>54687</v>
      </c>
      <c r="S258" s="11">
        <v>54687</v>
      </c>
      <c r="T258" s="11">
        <v>54687</v>
      </c>
      <c r="U258" s="11">
        <v>656244</v>
      </c>
      <c r="V258" s="14" t="s">
        <v>37</v>
      </c>
      <c r="W258" s="14"/>
      <c r="X258" s="14"/>
      <c r="Y258" s="14"/>
      <c r="Z258" s="14"/>
      <c r="AA258" s="15"/>
      <c r="AB258" s="14"/>
      <c r="AC258" s="14"/>
      <c r="AD258" s="14"/>
      <c r="AE258" s="14"/>
      <c r="AF258" s="14"/>
      <c r="AG258" s="14"/>
      <c r="AH258" s="14"/>
      <c r="AI258" s="14"/>
      <c r="AJ258" s="14"/>
      <c r="AK258" s="14"/>
      <c r="AL258" s="14"/>
      <c r="AM258" s="14"/>
      <c r="AN258" s="78">
        <v>656244</v>
      </c>
      <c r="AO258" s="82" t="s">
        <v>306</v>
      </c>
      <c r="AP258" s="82" t="s">
        <v>307</v>
      </c>
    </row>
    <row r="259" spans="1:42" x14ac:dyDescent="0.25">
      <c r="A259" s="7">
        <v>233</v>
      </c>
      <c r="B259" s="7">
        <v>660000032</v>
      </c>
      <c r="C259" s="14" t="s">
        <v>40</v>
      </c>
      <c r="D259" s="8" t="s">
        <v>41</v>
      </c>
      <c r="E259" s="8" t="s">
        <v>298</v>
      </c>
      <c r="F259" s="7" t="s">
        <v>80</v>
      </c>
      <c r="G259" s="14" t="s">
        <v>83</v>
      </c>
      <c r="H259" s="9">
        <v>12</v>
      </c>
      <c r="I259" s="8" t="s">
        <v>36</v>
      </c>
      <c r="J259" s="11">
        <v>23438</v>
      </c>
      <c r="K259" s="99">
        <v>281256</v>
      </c>
      <c r="L259" s="11">
        <v>23438</v>
      </c>
      <c r="M259" s="11">
        <v>23438</v>
      </c>
      <c r="N259" s="11">
        <v>23438</v>
      </c>
      <c r="O259" s="11">
        <v>23438</v>
      </c>
      <c r="P259" s="11">
        <v>23438</v>
      </c>
      <c r="Q259" s="11">
        <v>23438</v>
      </c>
      <c r="R259" s="11">
        <v>23438</v>
      </c>
      <c r="S259" s="11">
        <v>23438</v>
      </c>
      <c r="T259" s="11">
        <v>23438</v>
      </c>
      <c r="U259" s="11">
        <v>281256</v>
      </c>
      <c r="V259" s="14"/>
      <c r="W259" s="14"/>
      <c r="X259" s="14"/>
      <c r="Y259" s="14" t="s">
        <v>60</v>
      </c>
      <c r="Z259" s="14"/>
      <c r="AA259" s="15"/>
      <c r="AB259" s="14"/>
      <c r="AC259" s="14"/>
      <c r="AD259" s="14"/>
      <c r="AE259" s="14"/>
      <c r="AF259" s="14"/>
      <c r="AG259" s="14"/>
      <c r="AH259" s="14"/>
      <c r="AI259" s="14"/>
      <c r="AJ259" s="14"/>
      <c r="AK259" s="14"/>
      <c r="AL259" s="14"/>
      <c r="AM259" s="14"/>
      <c r="AN259" s="78">
        <v>281256</v>
      </c>
      <c r="AO259" s="80"/>
      <c r="AP259" s="80"/>
    </row>
    <row r="260" spans="1:42" x14ac:dyDescent="0.25">
      <c r="A260" s="7">
        <v>251</v>
      </c>
      <c r="B260" s="7">
        <v>660000032</v>
      </c>
      <c r="C260" s="14" t="s">
        <v>40</v>
      </c>
      <c r="D260" s="8" t="s">
        <v>41</v>
      </c>
      <c r="E260" s="8" t="s">
        <v>298</v>
      </c>
      <c r="F260" s="7" t="s">
        <v>80</v>
      </c>
      <c r="G260" s="14" t="s">
        <v>87</v>
      </c>
      <c r="H260" s="9">
        <v>12</v>
      </c>
      <c r="I260" s="8" t="s">
        <v>36</v>
      </c>
      <c r="J260" s="11">
        <v>23437</v>
      </c>
      <c r="K260" s="91">
        <v>281244</v>
      </c>
      <c r="L260" s="11">
        <v>23437</v>
      </c>
      <c r="M260" s="11">
        <v>23437</v>
      </c>
      <c r="N260" s="11">
        <v>23437</v>
      </c>
      <c r="O260" s="11">
        <v>23437</v>
      </c>
      <c r="P260" s="11">
        <v>23437</v>
      </c>
      <c r="Q260" s="11">
        <v>23437</v>
      </c>
      <c r="R260" s="11">
        <v>23437</v>
      </c>
      <c r="S260" s="11">
        <v>23437</v>
      </c>
      <c r="T260" s="11">
        <v>23437</v>
      </c>
      <c r="U260" s="11">
        <v>281244</v>
      </c>
      <c r="V260" s="14"/>
      <c r="W260" s="14"/>
      <c r="X260" s="14"/>
      <c r="Y260" s="14" t="s">
        <v>60</v>
      </c>
      <c r="Z260" s="14"/>
      <c r="AA260" s="15"/>
      <c r="AB260" s="14"/>
      <c r="AC260" s="14"/>
      <c r="AD260" s="14"/>
      <c r="AE260" s="14"/>
      <c r="AF260" s="14"/>
      <c r="AG260" s="14"/>
      <c r="AH260" s="14"/>
      <c r="AI260" s="14"/>
      <c r="AJ260" s="14"/>
      <c r="AK260" s="14"/>
      <c r="AL260" s="14"/>
      <c r="AM260" s="14"/>
      <c r="AN260" s="78">
        <v>281244</v>
      </c>
      <c r="AO260" s="80"/>
      <c r="AP260" s="80"/>
    </row>
    <row r="261" spans="1:42" x14ac:dyDescent="0.25">
      <c r="A261" s="7">
        <v>244</v>
      </c>
      <c r="B261" s="7">
        <v>660000026</v>
      </c>
      <c r="C261" s="14" t="s">
        <v>40</v>
      </c>
      <c r="D261" s="8" t="s">
        <v>77</v>
      </c>
      <c r="E261" s="8" t="s">
        <v>78</v>
      </c>
      <c r="F261" s="7" t="s">
        <v>80</v>
      </c>
      <c r="G261" s="14" t="s">
        <v>87</v>
      </c>
      <c r="H261" s="9">
        <v>1</v>
      </c>
      <c r="I261" s="8" t="s">
        <v>53</v>
      </c>
      <c r="J261" s="11">
        <v>300000</v>
      </c>
      <c r="K261" s="97">
        <v>300000</v>
      </c>
      <c r="L261" s="14"/>
      <c r="M261" s="14"/>
      <c r="N261" s="14"/>
      <c r="O261" s="14"/>
      <c r="P261" s="14"/>
      <c r="Q261" s="14"/>
      <c r="R261" s="14"/>
      <c r="S261" s="14"/>
      <c r="T261" s="14"/>
      <c r="U261" s="11">
        <v>300000</v>
      </c>
      <c r="V261" s="14"/>
      <c r="W261" s="14"/>
      <c r="X261" s="14"/>
      <c r="Y261" s="14" t="s">
        <v>38</v>
      </c>
      <c r="Z261" s="14"/>
      <c r="AA261" s="15"/>
      <c r="AB261" s="14"/>
      <c r="AC261" s="14"/>
      <c r="AD261" s="14"/>
      <c r="AE261" s="14"/>
      <c r="AF261" s="14"/>
      <c r="AG261" s="14"/>
      <c r="AH261" s="14"/>
      <c r="AI261" s="14"/>
      <c r="AJ261" s="14"/>
      <c r="AK261" s="14"/>
      <c r="AL261" s="14"/>
      <c r="AM261" s="14"/>
      <c r="AN261" s="78">
        <v>300000</v>
      </c>
      <c r="AO261" s="80"/>
      <c r="AP261" s="80"/>
    </row>
    <row r="262" spans="1:42" x14ac:dyDescent="0.25">
      <c r="A262" s="7">
        <v>245</v>
      </c>
      <c r="B262" s="7">
        <v>660000038</v>
      </c>
      <c r="C262" s="14" t="s">
        <v>84</v>
      </c>
      <c r="D262" s="8" t="s">
        <v>85</v>
      </c>
      <c r="E262" s="8" t="s">
        <v>86</v>
      </c>
      <c r="F262" s="7" t="s">
        <v>80</v>
      </c>
      <c r="G262" s="14" t="s">
        <v>87</v>
      </c>
      <c r="H262" s="9">
        <v>12</v>
      </c>
      <c r="I262" s="8" t="s">
        <v>36</v>
      </c>
      <c r="J262" s="11">
        <v>19000000</v>
      </c>
      <c r="K262" s="492">
        <v>228000000</v>
      </c>
      <c r="L262" s="11">
        <v>19000000</v>
      </c>
      <c r="M262" s="11">
        <v>19000000</v>
      </c>
      <c r="N262" s="11">
        <v>19000000</v>
      </c>
      <c r="O262" s="11">
        <v>19000000</v>
      </c>
      <c r="P262" s="11">
        <v>19000000</v>
      </c>
      <c r="Q262" s="11">
        <v>19000000</v>
      </c>
      <c r="R262" s="11">
        <v>19000000</v>
      </c>
      <c r="S262" s="11">
        <v>19000000</v>
      </c>
      <c r="T262" s="11">
        <v>19000000</v>
      </c>
      <c r="U262" s="11">
        <v>228000000</v>
      </c>
      <c r="V262" s="14"/>
      <c r="W262" s="14"/>
      <c r="X262" s="14"/>
      <c r="Y262" s="14" t="s">
        <v>38</v>
      </c>
      <c r="Z262" s="14"/>
      <c r="AA262" s="15"/>
      <c r="AB262" s="14"/>
      <c r="AC262" s="14"/>
      <c r="AD262" s="14"/>
      <c r="AE262" s="14"/>
      <c r="AF262" s="14"/>
      <c r="AG262" s="14"/>
      <c r="AH262" s="14"/>
      <c r="AI262" s="14"/>
      <c r="AJ262" s="14"/>
      <c r="AK262" s="14"/>
      <c r="AL262" s="14"/>
      <c r="AM262" s="14"/>
      <c r="AN262" s="78">
        <v>228000000</v>
      </c>
      <c r="AO262" s="82" t="s">
        <v>308</v>
      </c>
      <c r="AP262" s="82" t="s">
        <v>309</v>
      </c>
    </row>
    <row r="263" spans="1:42" x14ac:dyDescent="0.25">
      <c r="A263" s="7">
        <v>246</v>
      </c>
      <c r="B263" s="7"/>
      <c r="C263" s="14"/>
      <c r="D263" s="8"/>
      <c r="E263" s="8" t="s">
        <v>106</v>
      </c>
      <c r="F263" s="7" t="s">
        <v>80</v>
      </c>
      <c r="G263" s="14" t="s">
        <v>87</v>
      </c>
      <c r="H263" s="9">
        <v>12</v>
      </c>
      <c r="I263" s="8" t="s">
        <v>36</v>
      </c>
      <c r="J263" s="11">
        <v>90000000</v>
      </c>
      <c r="K263" s="493"/>
      <c r="L263" s="14"/>
      <c r="M263" s="14"/>
      <c r="N263" s="14"/>
      <c r="O263" s="14"/>
      <c r="P263" s="14"/>
      <c r="Q263" s="14"/>
      <c r="R263" s="14"/>
      <c r="S263" s="14"/>
      <c r="T263" s="14"/>
      <c r="U263" s="14" t="s">
        <v>58</v>
      </c>
      <c r="V263" s="14"/>
      <c r="W263" s="14"/>
      <c r="X263" s="14"/>
      <c r="Y263" s="14" t="s">
        <v>60</v>
      </c>
      <c r="Z263" s="14"/>
      <c r="AA263" s="15"/>
      <c r="AB263" s="14"/>
      <c r="AC263" s="14"/>
      <c r="AD263" s="14"/>
      <c r="AE263" s="14"/>
      <c r="AF263" s="14"/>
      <c r="AG263" s="14"/>
      <c r="AH263" s="14"/>
      <c r="AI263" s="14"/>
      <c r="AJ263" s="14"/>
      <c r="AK263" s="14"/>
      <c r="AL263" s="14"/>
      <c r="AM263" s="14"/>
      <c r="AN263" s="77" t="s">
        <v>56</v>
      </c>
      <c r="AO263" s="80"/>
      <c r="AP263" s="80"/>
    </row>
    <row r="264" spans="1:42" x14ac:dyDescent="0.25">
      <c r="A264" s="7"/>
      <c r="B264" s="7">
        <v>660000038</v>
      </c>
      <c r="C264" s="14" t="s">
        <v>84</v>
      </c>
      <c r="D264" s="8" t="s">
        <v>85</v>
      </c>
      <c r="E264" s="8" t="s">
        <v>86</v>
      </c>
      <c r="F264" s="7" t="s">
        <v>80</v>
      </c>
      <c r="G264" s="14" t="s">
        <v>87</v>
      </c>
      <c r="H264" s="9">
        <v>12</v>
      </c>
      <c r="I264" s="8" t="s">
        <v>36</v>
      </c>
      <c r="J264" s="11">
        <v>19000000</v>
      </c>
      <c r="K264" s="492"/>
      <c r="L264" s="14"/>
      <c r="M264" s="14"/>
      <c r="N264" s="14"/>
      <c r="O264" s="14"/>
      <c r="P264" s="14"/>
      <c r="Q264" s="14"/>
      <c r="R264" s="14"/>
      <c r="S264" s="14"/>
      <c r="T264" s="14"/>
      <c r="U264" s="14"/>
      <c r="V264" s="14"/>
      <c r="W264" s="14"/>
      <c r="X264" s="14"/>
      <c r="Y264" s="14"/>
      <c r="Z264" s="14"/>
      <c r="AA264" s="15"/>
      <c r="AB264" s="14"/>
      <c r="AC264" s="14"/>
      <c r="AD264" s="14"/>
      <c r="AE264" s="14"/>
      <c r="AF264" s="14"/>
      <c r="AG264" s="14"/>
      <c r="AH264" s="14"/>
      <c r="AI264" s="14"/>
      <c r="AJ264" s="14"/>
      <c r="AK264" s="14"/>
      <c r="AL264" s="14"/>
      <c r="AM264" s="14"/>
      <c r="AN264" s="77"/>
      <c r="AO264" s="82" t="s">
        <v>310</v>
      </c>
      <c r="AP264" s="82" t="s">
        <v>311</v>
      </c>
    </row>
    <row r="265" spans="1:42" x14ac:dyDescent="0.25">
      <c r="A265" s="7">
        <v>247</v>
      </c>
      <c r="B265" s="7">
        <v>660000030</v>
      </c>
      <c r="C265" s="14" t="s">
        <v>219</v>
      </c>
      <c r="D265" s="8" t="s">
        <v>220</v>
      </c>
      <c r="E265" s="8" t="s">
        <v>109</v>
      </c>
      <c r="F265" s="7" t="s">
        <v>80</v>
      </c>
      <c r="G265" s="14" t="s">
        <v>87</v>
      </c>
      <c r="H265" s="9">
        <v>12</v>
      </c>
      <c r="I265" s="8" t="s">
        <v>36</v>
      </c>
      <c r="J265" s="11">
        <v>3000000</v>
      </c>
      <c r="K265" s="101">
        <v>36000000</v>
      </c>
      <c r="L265" s="11">
        <v>3000000</v>
      </c>
      <c r="M265" s="11">
        <v>3000000</v>
      </c>
      <c r="N265" s="11">
        <v>3000000</v>
      </c>
      <c r="O265" s="11">
        <v>3000000</v>
      </c>
      <c r="P265" s="11">
        <v>3000000</v>
      </c>
      <c r="Q265" s="11">
        <v>3000000</v>
      </c>
      <c r="R265" s="11">
        <v>3000000</v>
      </c>
      <c r="S265" s="11">
        <v>3000000</v>
      </c>
      <c r="T265" s="11">
        <v>3000000</v>
      </c>
      <c r="U265" s="11">
        <v>36000000</v>
      </c>
      <c r="V265" s="14"/>
      <c r="W265" s="14"/>
      <c r="X265" s="14"/>
      <c r="Y265" s="14" t="s">
        <v>60</v>
      </c>
      <c r="Z265" s="14"/>
      <c r="AA265" s="15"/>
      <c r="AB265" s="14"/>
      <c r="AC265" s="14"/>
      <c r="AD265" s="14"/>
      <c r="AE265" s="14"/>
      <c r="AF265" s="14"/>
      <c r="AG265" s="14"/>
      <c r="AH265" s="14"/>
      <c r="AI265" s="14"/>
      <c r="AJ265" s="14"/>
      <c r="AK265" s="14"/>
      <c r="AL265" s="14"/>
      <c r="AM265" s="14"/>
      <c r="AN265" s="78">
        <v>36000000</v>
      </c>
      <c r="AO265" s="82" t="s">
        <v>312</v>
      </c>
      <c r="AP265" s="82" t="s">
        <v>111</v>
      </c>
    </row>
    <row r="266" spans="1:42" x14ac:dyDescent="0.25">
      <c r="A266" s="7">
        <v>248</v>
      </c>
      <c r="B266" s="7">
        <v>660000019</v>
      </c>
      <c r="C266" s="14" t="s">
        <v>31</v>
      </c>
      <c r="D266" s="8" t="s">
        <v>32</v>
      </c>
      <c r="E266" s="8" t="s">
        <v>39</v>
      </c>
      <c r="F266" s="7" t="s">
        <v>80</v>
      </c>
      <c r="G266" s="14" t="s">
        <v>87</v>
      </c>
      <c r="H266" s="9">
        <v>12</v>
      </c>
      <c r="I266" s="8" t="s">
        <v>36</v>
      </c>
      <c r="J266" s="11">
        <v>5833333</v>
      </c>
      <c r="K266" s="99">
        <v>70000000</v>
      </c>
      <c r="L266" s="11">
        <v>5833333</v>
      </c>
      <c r="M266" s="11">
        <v>5833333</v>
      </c>
      <c r="N266" s="11">
        <v>5833333</v>
      </c>
      <c r="O266" s="11">
        <v>5833333</v>
      </c>
      <c r="P266" s="11">
        <v>5833333</v>
      </c>
      <c r="Q266" s="11">
        <v>5833333</v>
      </c>
      <c r="R266" s="11">
        <v>5833333</v>
      </c>
      <c r="S266" s="11">
        <v>5833333</v>
      </c>
      <c r="T266" s="11">
        <v>5833333</v>
      </c>
      <c r="U266" s="11">
        <v>70000000</v>
      </c>
      <c r="V266" s="14" t="s">
        <v>108</v>
      </c>
      <c r="W266" s="14"/>
      <c r="X266" s="14"/>
      <c r="Y266" s="14" t="s">
        <v>38</v>
      </c>
      <c r="Z266" s="14"/>
      <c r="AA266" s="15"/>
      <c r="AB266" s="14"/>
      <c r="AC266" s="14"/>
      <c r="AD266" s="14"/>
      <c r="AE266" s="14"/>
      <c r="AF266" s="14"/>
      <c r="AG266" s="14"/>
      <c r="AH266" s="14"/>
      <c r="AI266" s="14"/>
      <c r="AJ266" s="14"/>
      <c r="AK266" s="14"/>
      <c r="AL266" s="14"/>
      <c r="AM266" s="14"/>
      <c r="AN266" s="78">
        <v>70000000</v>
      </c>
      <c r="AO266" s="80"/>
      <c r="AP266" s="80"/>
    </row>
    <row r="267" spans="1:42" x14ac:dyDescent="0.25">
      <c r="A267" s="7">
        <v>249</v>
      </c>
      <c r="B267" s="7"/>
      <c r="C267" s="14"/>
      <c r="D267" s="8"/>
      <c r="E267" s="8" t="s">
        <v>313</v>
      </c>
      <c r="F267" s="7" t="s">
        <v>80</v>
      </c>
      <c r="G267" s="14" t="s">
        <v>87</v>
      </c>
      <c r="H267" s="9">
        <v>5</v>
      </c>
      <c r="I267" s="8" t="s">
        <v>53</v>
      </c>
      <c r="J267" s="11">
        <v>20000000</v>
      </c>
      <c r="K267" s="14"/>
      <c r="L267" s="14"/>
      <c r="M267" s="14"/>
      <c r="N267" s="14"/>
      <c r="O267" s="14"/>
      <c r="P267" s="14"/>
      <c r="Q267" s="14"/>
      <c r="R267" s="14"/>
      <c r="S267" s="14"/>
      <c r="T267" s="14"/>
      <c r="U267" s="14" t="s">
        <v>58</v>
      </c>
      <c r="V267" s="14" t="s">
        <v>314</v>
      </c>
      <c r="W267" s="14"/>
      <c r="X267" s="14" t="s">
        <v>315</v>
      </c>
      <c r="Y267" s="14" t="s">
        <v>60</v>
      </c>
      <c r="Z267" s="14"/>
      <c r="AA267" s="15"/>
      <c r="AB267" s="14"/>
      <c r="AC267" s="14"/>
      <c r="AD267" s="14"/>
      <c r="AE267" s="14"/>
      <c r="AF267" s="14"/>
      <c r="AG267" s="14"/>
      <c r="AH267" s="14"/>
      <c r="AI267" s="14"/>
      <c r="AJ267" s="14"/>
      <c r="AK267" s="14"/>
      <c r="AL267" s="14"/>
      <c r="AM267" s="14"/>
      <c r="AN267" s="77" t="s">
        <v>56</v>
      </c>
      <c r="AO267" s="80"/>
      <c r="AP267" s="80"/>
    </row>
    <row r="268" spans="1:42" x14ac:dyDescent="0.25">
      <c r="A268" s="7">
        <v>281</v>
      </c>
      <c r="B268" s="7">
        <v>660000032</v>
      </c>
      <c r="C268" s="14" t="s">
        <v>40</v>
      </c>
      <c r="D268" s="8" t="s">
        <v>41</v>
      </c>
      <c r="E268" s="8" t="s">
        <v>298</v>
      </c>
      <c r="F268" s="7" t="s">
        <v>80</v>
      </c>
      <c r="G268" s="14" t="s">
        <v>88</v>
      </c>
      <c r="H268" s="9">
        <v>12</v>
      </c>
      <c r="I268" s="8" t="s">
        <v>36</v>
      </c>
      <c r="J268" s="11">
        <v>31250</v>
      </c>
      <c r="K268" s="97">
        <v>375000</v>
      </c>
      <c r="L268" s="11">
        <v>31250</v>
      </c>
      <c r="M268" s="11">
        <v>31250</v>
      </c>
      <c r="N268" s="11">
        <v>31250</v>
      </c>
      <c r="O268" s="11">
        <v>31250</v>
      </c>
      <c r="P268" s="11">
        <v>31250</v>
      </c>
      <c r="Q268" s="11">
        <v>31250</v>
      </c>
      <c r="R268" s="11">
        <v>31250</v>
      </c>
      <c r="S268" s="11">
        <v>31250</v>
      </c>
      <c r="T268" s="11">
        <v>31250</v>
      </c>
      <c r="U268" s="11">
        <v>375000</v>
      </c>
      <c r="V268" s="14"/>
      <c r="W268" s="14"/>
      <c r="X268" s="14"/>
      <c r="Y268" s="14" t="s">
        <v>60</v>
      </c>
      <c r="Z268" s="14"/>
      <c r="AA268" s="15"/>
      <c r="AB268" s="14"/>
      <c r="AC268" s="14"/>
      <c r="AD268" s="14"/>
      <c r="AE268" s="14"/>
      <c r="AF268" s="14"/>
      <c r="AG268" s="14"/>
      <c r="AH268" s="14"/>
      <c r="AI268" s="14"/>
      <c r="AJ268" s="14"/>
      <c r="AK268" s="14"/>
      <c r="AL268" s="14"/>
      <c r="AM268" s="14"/>
      <c r="AN268" s="78">
        <v>375000</v>
      </c>
      <c r="AO268" s="80"/>
      <c r="AP268" s="80"/>
    </row>
    <row r="269" spans="1:42" x14ac:dyDescent="0.25">
      <c r="A269" s="7">
        <v>20</v>
      </c>
      <c r="B269" s="7">
        <v>660000032</v>
      </c>
      <c r="C269" s="14" t="s">
        <v>40</v>
      </c>
      <c r="D269" s="8" t="s">
        <v>41</v>
      </c>
      <c r="E269" s="8" t="s">
        <v>316</v>
      </c>
      <c r="F269" s="7" t="s">
        <v>34</v>
      </c>
      <c r="G269" s="8" t="s">
        <v>35</v>
      </c>
      <c r="H269" s="9">
        <v>12</v>
      </c>
      <c r="I269" s="8" t="s">
        <v>36</v>
      </c>
      <c r="J269" s="11">
        <v>218000</v>
      </c>
      <c r="K269" s="102">
        <v>2616000</v>
      </c>
      <c r="L269" s="11">
        <v>218000</v>
      </c>
      <c r="M269" s="11">
        <v>218000</v>
      </c>
      <c r="N269" s="11">
        <v>218000</v>
      </c>
      <c r="O269" s="11">
        <v>218000</v>
      </c>
      <c r="P269" s="11">
        <v>218000</v>
      </c>
      <c r="Q269" s="11">
        <v>218000</v>
      </c>
      <c r="R269" s="11">
        <v>218000</v>
      </c>
      <c r="S269" s="11">
        <v>218000</v>
      </c>
      <c r="T269" s="11">
        <v>218000</v>
      </c>
      <c r="U269" s="11">
        <v>2616000</v>
      </c>
      <c r="V269" s="14"/>
      <c r="W269" s="13" t="b">
        <v>1</v>
      </c>
      <c r="X269" s="14" t="s">
        <v>37</v>
      </c>
      <c r="Y269" s="12" t="s">
        <v>60</v>
      </c>
      <c r="Z269" s="15" t="s">
        <v>35</v>
      </c>
      <c r="AA269" s="15" t="s">
        <v>99</v>
      </c>
      <c r="AB269" s="14"/>
      <c r="AC269" s="14"/>
      <c r="AD269" s="14"/>
      <c r="AE269" s="14"/>
      <c r="AF269" s="14"/>
      <c r="AG269" s="14"/>
      <c r="AH269" s="14"/>
      <c r="AI269" s="14"/>
      <c r="AJ269" s="14"/>
      <c r="AK269" s="14"/>
      <c r="AL269" s="14"/>
      <c r="AM269" s="14"/>
      <c r="AN269" s="78">
        <v>2616000</v>
      </c>
      <c r="AO269" s="82" t="s">
        <v>121</v>
      </c>
      <c r="AP269" s="82" t="s">
        <v>122</v>
      </c>
    </row>
    <row r="270" spans="1:42" x14ac:dyDescent="0.25">
      <c r="A270" s="7">
        <v>36</v>
      </c>
      <c r="B270" s="7">
        <v>660000032</v>
      </c>
      <c r="C270" s="14" t="s">
        <v>40</v>
      </c>
      <c r="D270" s="8" t="s">
        <v>41</v>
      </c>
      <c r="E270" s="8" t="s">
        <v>316</v>
      </c>
      <c r="F270" s="7" t="s">
        <v>62</v>
      </c>
      <c r="G270" s="14" t="s">
        <v>63</v>
      </c>
      <c r="H270" s="9">
        <v>12</v>
      </c>
      <c r="I270" s="8" t="s">
        <v>36</v>
      </c>
      <c r="J270" s="11">
        <v>4097940</v>
      </c>
      <c r="K270" s="86">
        <v>49175280</v>
      </c>
      <c r="L270" s="11">
        <v>4097940</v>
      </c>
      <c r="M270" s="11">
        <v>4097940</v>
      </c>
      <c r="N270" s="11">
        <v>4097940</v>
      </c>
      <c r="O270" s="11">
        <v>4097940</v>
      </c>
      <c r="P270" s="11">
        <v>4097940</v>
      </c>
      <c r="Q270" s="11">
        <v>4097940</v>
      </c>
      <c r="R270" s="11">
        <v>4097940</v>
      </c>
      <c r="S270" s="11">
        <v>4097940</v>
      </c>
      <c r="T270" s="11">
        <v>4097940</v>
      </c>
      <c r="U270" s="11">
        <v>49175280</v>
      </c>
      <c r="V270" s="14" t="s">
        <v>316</v>
      </c>
      <c r="W270" s="13" t="b">
        <v>1</v>
      </c>
      <c r="X270" s="14" t="s">
        <v>64</v>
      </c>
      <c r="Y270" s="14"/>
      <c r="Z270" s="14" t="s">
        <v>64</v>
      </c>
      <c r="AA270" s="15"/>
      <c r="AB270" s="14"/>
      <c r="AC270" s="14"/>
      <c r="AD270" s="14"/>
      <c r="AE270" s="14"/>
      <c r="AF270" s="14"/>
      <c r="AG270" s="14"/>
      <c r="AH270" s="14"/>
      <c r="AI270" s="14"/>
      <c r="AJ270" s="14"/>
      <c r="AK270" s="14"/>
      <c r="AL270" s="14"/>
      <c r="AM270" s="14"/>
      <c r="AN270" s="78">
        <v>49175280</v>
      </c>
      <c r="AO270" s="100"/>
      <c r="AP270" s="100"/>
    </row>
    <row r="271" spans="1:42" x14ac:dyDescent="0.25">
      <c r="A271" s="7">
        <v>71</v>
      </c>
      <c r="B271" s="7">
        <v>660000032</v>
      </c>
      <c r="C271" s="14" t="s">
        <v>40</v>
      </c>
      <c r="D271" s="8" t="s">
        <v>41</v>
      </c>
      <c r="E271" s="8" t="s">
        <v>316</v>
      </c>
      <c r="F271" s="7" t="s">
        <v>62</v>
      </c>
      <c r="G271" s="14" t="s">
        <v>67</v>
      </c>
      <c r="H271" s="9">
        <v>12</v>
      </c>
      <c r="I271" s="8" t="s">
        <v>36</v>
      </c>
      <c r="J271" s="11">
        <v>372540</v>
      </c>
      <c r="K271" s="101">
        <v>4470480</v>
      </c>
      <c r="L271" s="11">
        <v>372540</v>
      </c>
      <c r="M271" s="11">
        <v>372540</v>
      </c>
      <c r="N271" s="11">
        <v>372540</v>
      </c>
      <c r="O271" s="11">
        <v>372540</v>
      </c>
      <c r="P271" s="11">
        <v>372540</v>
      </c>
      <c r="Q271" s="11">
        <v>372540</v>
      </c>
      <c r="R271" s="11">
        <v>372540</v>
      </c>
      <c r="S271" s="11">
        <v>372540</v>
      </c>
      <c r="T271" s="11">
        <v>372540</v>
      </c>
      <c r="U271" s="11">
        <v>4470480</v>
      </c>
      <c r="V271" s="14" t="s">
        <v>275</v>
      </c>
      <c r="W271" s="13" t="b">
        <v>1</v>
      </c>
      <c r="X271" s="14" t="s">
        <v>37</v>
      </c>
      <c r="Y271" s="14" t="s">
        <v>60</v>
      </c>
      <c r="Z271" s="14" t="s">
        <v>67</v>
      </c>
      <c r="AA271" s="15"/>
      <c r="AB271" s="14"/>
      <c r="AC271" s="14"/>
      <c r="AD271" s="14"/>
      <c r="AE271" s="14"/>
      <c r="AF271" s="14"/>
      <c r="AG271" s="14"/>
      <c r="AH271" s="14"/>
      <c r="AI271" s="14"/>
      <c r="AJ271" s="14"/>
      <c r="AK271" s="14"/>
      <c r="AL271" s="14"/>
      <c r="AM271" s="14"/>
      <c r="AN271" s="78">
        <v>4470480</v>
      </c>
      <c r="AO271" s="82" t="s">
        <v>123</v>
      </c>
      <c r="AP271" s="82" t="s">
        <v>124</v>
      </c>
    </row>
    <row r="272" spans="1:42" x14ac:dyDescent="0.25">
      <c r="A272" s="7">
        <v>254</v>
      </c>
      <c r="B272" s="7">
        <v>660000019</v>
      </c>
      <c r="C272" s="14" t="s">
        <v>31</v>
      </c>
      <c r="D272" s="8" t="s">
        <v>32</v>
      </c>
      <c r="E272" s="8" t="s">
        <v>72</v>
      </c>
      <c r="F272" s="7" t="s">
        <v>80</v>
      </c>
      <c r="G272" s="14" t="s">
        <v>87</v>
      </c>
      <c r="H272" s="9">
        <v>1</v>
      </c>
      <c r="I272" s="8" t="s">
        <v>53</v>
      </c>
      <c r="J272" s="14" t="s">
        <v>54</v>
      </c>
      <c r="K272" s="30" t="s">
        <v>55</v>
      </c>
      <c r="L272" s="14"/>
      <c r="M272" s="14"/>
      <c r="N272" s="14"/>
      <c r="O272" s="14"/>
      <c r="P272" s="14"/>
      <c r="Q272" s="14"/>
      <c r="R272" s="14"/>
      <c r="S272" s="14"/>
      <c r="T272" s="14"/>
      <c r="U272" s="14" t="s">
        <v>54</v>
      </c>
      <c r="V272" s="14" t="s">
        <v>73</v>
      </c>
      <c r="W272" s="14"/>
      <c r="X272" s="14"/>
      <c r="Y272" s="14" t="s">
        <v>60</v>
      </c>
      <c r="Z272" s="14"/>
      <c r="AA272" s="15"/>
      <c r="AB272" s="14"/>
      <c r="AC272" s="14"/>
      <c r="AD272" s="14"/>
      <c r="AE272" s="14"/>
      <c r="AF272" s="14"/>
      <c r="AG272" s="14"/>
      <c r="AH272" s="14"/>
      <c r="AI272" s="14"/>
      <c r="AJ272" s="14"/>
      <c r="AK272" s="14"/>
      <c r="AL272" s="14"/>
      <c r="AM272" s="14"/>
      <c r="AN272" s="77" t="s">
        <v>56</v>
      </c>
      <c r="AO272" s="80"/>
      <c r="AP272" s="80"/>
    </row>
    <row r="273" spans="1:42" x14ac:dyDescent="0.25">
      <c r="A273" s="7">
        <v>255</v>
      </c>
      <c r="B273" s="7">
        <v>660000032</v>
      </c>
      <c r="C273" s="14" t="s">
        <v>40</v>
      </c>
      <c r="D273" s="8" t="s">
        <v>41</v>
      </c>
      <c r="E273" s="8" t="s">
        <v>92</v>
      </c>
      <c r="F273" s="7" t="s">
        <v>80</v>
      </c>
      <c r="G273" s="14" t="s">
        <v>87</v>
      </c>
      <c r="H273" s="9">
        <v>12</v>
      </c>
      <c r="I273" s="8" t="s">
        <v>36</v>
      </c>
      <c r="J273" s="11">
        <v>12382166</v>
      </c>
      <c r="K273" s="11">
        <v>148585987</v>
      </c>
      <c r="L273" s="11">
        <v>12382166</v>
      </c>
      <c r="M273" s="11">
        <v>12382166</v>
      </c>
      <c r="N273" s="11">
        <v>12382166</v>
      </c>
      <c r="O273" s="11">
        <v>12382166</v>
      </c>
      <c r="P273" s="11">
        <v>12382166</v>
      </c>
      <c r="Q273" s="11">
        <v>12382166</v>
      </c>
      <c r="R273" s="11">
        <v>12382166</v>
      </c>
      <c r="S273" s="11">
        <v>12382166</v>
      </c>
      <c r="T273" s="11">
        <v>12382166</v>
      </c>
      <c r="U273" s="11">
        <v>148585987</v>
      </c>
      <c r="V273" s="14"/>
      <c r="W273" s="14"/>
      <c r="X273" s="14"/>
      <c r="Y273" s="14"/>
      <c r="Z273" s="14"/>
      <c r="AA273" s="15"/>
      <c r="AB273" s="14"/>
      <c r="AC273" s="14"/>
      <c r="AD273" s="14"/>
      <c r="AE273" s="14"/>
      <c r="AF273" s="14"/>
      <c r="AG273" s="14"/>
      <c r="AH273" s="14"/>
      <c r="AI273" s="14"/>
      <c r="AJ273" s="14"/>
      <c r="AK273" s="14"/>
      <c r="AL273" s="14"/>
      <c r="AM273" s="14"/>
      <c r="AN273" s="78">
        <v>148585987</v>
      </c>
      <c r="AO273" s="80"/>
      <c r="AP273" s="80"/>
    </row>
    <row r="274" spans="1:42" x14ac:dyDescent="0.25">
      <c r="A274" s="7">
        <v>256</v>
      </c>
      <c r="B274" s="7">
        <v>660000032</v>
      </c>
      <c r="C274" s="14" t="s">
        <v>40</v>
      </c>
      <c r="D274" s="8" t="s">
        <v>41</v>
      </c>
      <c r="E274" s="8" t="s">
        <v>101</v>
      </c>
      <c r="F274" s="7" t="s">
        <v>80</v>
      </c>
      <c r="G274" s="14" t="s">
        <v>87</v>
      </c>
      <c r="H274" s="9">
        <v>5</v>
      </c>
      <c r="I274" s="8" t="s">
        <v>36</v>
      </c>
      <c r="J274" s="11">
        <v>5984289</v>
      </c>
      <c r="K274" s="97">
        <v>29921443.760000002</v>
      </c>
      <c r="L274" s="14"/>
      <c r="M274" s="14"/>
      <c r="N274" s="14"/>
      <c r="O274" s="14"/>
      <c r="P274" s="11">
        <v>5984289</v>
      </c>
      <c r="Q274" s="11">
        <v>5984289</v>
      </c>
      <c r="R274" s="11">
        <v>5984289</v>
      </c>
      <c r="S274" s="11">
        <v>5984289</v>
      </c>
      <c r="T274" s="11">
        <v>5984289</v>
      </c>
      <c r="U274" s="11">
        <v>29921444</v>
      </c>
      <c r="V274" s="14" t="s">
        <v>317</v>
      </c>
      <c r="W274" s="14"/>
      <c r="X274" s="14" t="s">
        <v>318</v>
      </c>
      <c r="Y274" s="14"/>
      <c r="Z274" s="14"/>
      <c r="AA274" s="15"/>
      <c r="AB274" s="14"/>
      <c r="AC274" s="14"/>
      <c r="AD274" s="14"/>
      <c r="AE274" s="14"/>
      <c r="AF274" s="14"/>
      <c r="AG274" s="14"/>
      <c r="AH274" s="14"/>
      <c r="AI274" s="14"/>
      <c r="AJ274" s="14"/>
      <c r="AK274" s="14"/>
      <c r="AL274" s="14"/>
      <c r="AM274" s="14"/>
      <c r="AN274" s="78">
        <v>29921444</v>
      </c>
      <c r="AO274" s="80"/>
      <c r="AP274" s="80"/>
    </row>
    <row r="275" spans="1:42" x14ac:dyDescent="0.25">
      <c r="A275" s="7">
        <v>72</v>
      </c>
      <c r="B275" s="7">
        <v>660000032</v>
      </c>
      <c r="C275" s="14" t="s">
        <v>40</v>
      </c>
      <c r="D275" s="8" t="s">
        <v>41</v>
      </c>
      <c r="E275" s="8" t="s">
        <v>316</v>
      </c>
      <c r="F275" s="7" t="s">
        <v>62</v>
      </c>
      <c r="G275" s="14" t="s">
        <v>68</v>
      </c>
      <c r="H275" s="9">
        <v>12</v>
      </c>
      <c r="I275" s="8" t="s">
        <v>36</v>
      </c>
      <c r="J275" s="11">
        <v>186270</v>
      </c>
      <c r="K275" s="101">
        <v>2235240</v>
      </c>
      <c r="L275" s="11">
        <v>186270</v>
      </c>
      <c r="M275" s="11">
        <v>186270</v>
      </c>
      <c r="N275" s="11">
        <v>186270</v>
      </c>
      <c r="O275" s="11">
        <v>186270</v>
      </c>
      <c r="P275" s="11">
        <v>186270</v>
      </c>
      <c r="Q275" s="11">
        <v>186270</v>
      </c>
      <c r="R275" s="11">
        <v>186270</v>
      </c>
      <c r="S275" s="11">
        <v>186270</v>
      </c>
      <c r="T275" s="11">
        <v>186270</v>
      </c>
      <c r="U275" s="11">
        <v>2235240</v>
      </c>
      <c r="V275" s="14" t="s">
        <v>319</v>
      </c>
      <c r="W275" s="13" t="b">
        <v>1</v>
      </c>
      <c r="X275" s="14" t="s">
        <v>37</v>
      </c>
      <c r="Y275" s="14" t="s">
        <v>60</v>
      </c>
      <c r="Z275" s="14" t="s">
        <v>68</v>
      </c>
      <c r="AA275" s="15"/>
      <c r="AB275" s="14"/>
      <c r="AC275" s="14"/>
      <c r="AD275" s="14"/>
      <c r="AE275" s="14"/>
      <c r="AF275" s="14"/>
      <c r="AG275" s="14"/>
      <c r="AH275" s="14"/>
      <c r="AI275" s="14"/>
      <c r="AJ275" s="14"/>
      <c r="AK275" s="14"/>
      <c r="AL275" s="14"/>
      <c r="AM275" s="14"/>
      <c r="AN275" s="78">
        <v>2235240</v>
      </c>
      <c r="AO275" s="82" t="s">
        <v>127</v>
      </c>
      <c r="AP275" s="82" t="s">
        <v>128</v>
      </c>
    </row>
    <row r="276" spans="1:42" x14ac:dyDescent="0.25">
      <c r="A276" s="7">
        <v>258</v>
      </c>
      <c r="B276" s="7"/>
      <c r="C276" s="14"/>
      <c r="D276" s="8"/>
      <c r="E276" s="8"/>
      <c r="F276" s="7" t="s">
        <v>80</v>
      </c>
      <c r="G276" s="14" t="s">
        <v>87</v>
      </c>
      <c r="H276" s="9"/>
      <c r="I276" s="8"/>
      <c r="J276" s="14"/>
      <c r="K276" s="30"/>
      <c r="L276" s="14"/>
      <c r="M276" s="14"/>
      <c r="N276" s="14"/>
      <c r="O276" s="14"/>
      <c r="P276" s="14"/>
      <c r="Q276" s="14"/>
      <c r="R276" s="14"/>
      <c r="S276" s="14"/>
      <c r="T276" s="14"/>
      <c r="U276" s="14" t="s">
        <v>54</v>
      </c>
      <c r="V276" s="14"/>
      <c r="W276" s="14"/>
      <c r="X276" s="14"/>
      <c r="Y276" s="14"/>
      <c r="Z276" s="14"/>
      <c r="AA276" s="15"/>
      <c r="AB276" s="14"/>
      <c r="AC276" s="14"/>
      <c r="AD276" s="14"/>
      <c r="AE276" s="14"/>
      <c r="AF276" s="14"/>
      <c r="AG276" s="14"/>
      <c r="AH276" s="14"/>
      <c r="AI276" s="14"/>
      <c r="AJ276" s="14"/>
      <c r="AK276" s="14"/>
      <c r="AL276" s="14"/>
      <c r="AM276" s="14"/>
      <c r="AN276" s="77" t="s">
        <v>100</v>
      </c>
      <c r="AO276" s="80"/>
      <c r="AP276" s="80"/>
    </row>
    <row r="277" spans="1:42" x14ac:dyDescent="0.25">
      <c r="A277" s="7">
        <v>259</v>
      </c>
      <c r="B277" s="7"/>
      <c r="C277" s="14"/>
      <c r="D277" s="8"/>
      <c r="E277" s="8" t="s">
        <v>320</v>
      </c>
      <c r="F277" s="7" t="s">
        <v>80</v>
      </c>
      <c r="G277" s="14" t="s">
        <v>87</v>
      </c>
      <c r="H277" s="9">
        <v>1</v>
      </c>
      <c r="I277" s="8" t="s">
        <v>53</v>
      </c>
      <c r="J277" s="11">
        <v>420000000</v>
      </c>
      <c r="K277" s="14"/>
      <c r="L277" s="14" t="s">
        <v>58</v>
      </c>
      <c r="M277" s="14"/>
      <c r="N277" s="14"/>
      <c r="O277" s="14"/>
      <c r="P277" s="14"/>
      <c r="Q277" s="14"/>
      <c r="R277" s="14"/>
      <c r="S277" s="14"/>
      <c r="T277" s="14"/>
      <c r="U277" s="14" t="s">
        <v>58</v>
      </c>
      <c r="V277" s="14"/>
      <c r="W277" s="14"/>
      <c r="X277" s="14" t="s">
        <v>321</v>
      </c>
      <c r="Y277" s="14" t="s">
        <v>119</v>
      </c>
      <c r="Z277" s="14"/>
      <c r="AA277" s="15"/>
      <c r="AB277" s="14"/>
      <c r="AC277" s="14"/>
      <c r="AD277" s="14"/>
      <c r="AE277" s="14"/>
      <c r="AF277" s="14"/>
      <c r="AG277" s="14"/>
      <c r="AH277" s="14"/>
      <c r="AI277" s="14"/>
      <c r="AJ277" s="14"/>
      <c r="AK277" s="14"/>
      <c r="AL277" s="14"/>
      <c r="AM277" s="14"/>
      <c r="AN277" s="77" t="s">
        <v>56</v>
      </c>
      <c r="AO277" s="80"/>
      <c r="AP277" s="80"/>
    </row>
    <row r="278" spans="1:42" x14ac:dyDescent="0.25">
      <c r="A278" s="7">
        <v>260</v>
      </c>
      <c r="B278" s="7"/>
      <c r="C278" s="14"/>
      <c r="D278" s="8"/>
      <c r="E278" s="8" t="s">
        <v>322</v>
      </c>
      <c r="F278" s="7" t="s">
        <v>80</v>
      </c>
      <c r="G278" s="14" t="s">
        <v>87</v>
      </c>
      <c r="H278" s="9">
        <v>3</v>
      </c>
      <c r="I278" s="8" t="s">
        <v>36</v>
      </c>
      <c r="J278" s="11">
        <v>162186420</v>
      </c>
      <c r="K278" s="14"/>
      <c r="L278" s="14"/>
      <c r="M278" s="14"/>
      <c r="N278" s="14"/>
      <c r="O278" s="14"/>
      <c r="P278" s="14"/>
      <c r="Q278" s="14"/>
      <c r="R278" s="14"/>
      <c r="S278" s="14"/>
      <c r="T278" s="14"/>
      <c r="U278" s="14" t="s">
        <v>58</v>
      </c>
      <c r="V278" s="14" t="s">
        <v>323</v>
      </c>
      <c r="W278" s="14"/>
      <c r="X278" s="14" t="s">
        <v>321</v>
      </c>
      <c r="Y278" s="14" t="s">
        <v>119</v>
      </c>
      <c r="Z278" s="14"/>
      <c r="AA278" s="15"/>
      <c r="AB278" s="14"/>
      <c r="AC278" s="14"/>
      <c r="AD278" s="14"/>
      <c r="AE278" s="14"/>
      <c r="AF278" s="14"/>
      <c r="AG278" s="14"/>
      <c r="AH278" s="14"/>
      <c r="AI278" s="14"/>
      <c r="AJ278" s="14"/>
      <c r="AK278" s="14"/>
      <c r="AL278" s="14"/>
      <c r="AM278" s="14"/>
      <c r="AN278" s="77" t="s">
        <v>56</v>
      </c>
      <c r="AO278" s="80"/>
      <c r="AP278" s="80"/>
    </row>
    <row r="279" spans="1:42" x14ac:dyDescent="0.25">
      <c r="A279" s="7">
        <v>261</v>
      </c>
      <c r="B279" s="7"/>
      <c r="C279" s="14"/>
      <c r="D279" s="8"/>
      <c r="E279" s="8" t="s">
        <v>324</v>
      </c>
      <c r="F279" s="7" t="s">
        <v>80</v>
      </c>
      <c r="G279" s="14" t="s">
        <v>87</v>
      </c>
      <c r="H279" s="9">
        <v>1</v>
      </c>
      <c r="I279" s="8" t="s">
        <v>53</v>
      </c>
      <c r="J279" s="11">
        <v>300000000</v>
      </c>
      <c r="K279" s="25"/>
      <c r="L279" s="14"/>
      <c r="M279" s="14"/>
      <c r="N279" s="14"/>
      <c r="O279" s="14"/>
      <c r="P279" s="14"/>
      <c r="Q279" s="14"/>
      <c r="R279" s="14"/>
      <c r="S279" s="14"/>
      <c r="T279" s="14"/>
      <c r="U279" s="14" t="s">
        <v>58</v>
      </c>
      <c r="V279" s="14"/>
      <c r="W279" s="14"/>
      <c r="X279" s="14" t="s">
        <v>321</v>
      </c>
      <c r="Y279" s="14" t="s">
        <v>119</v>
      </c>
      <c r="Z279" s="14"/>
      <c r="AA279" s="15"/>
      <c r="AB279" s="14"/>
      <c r="AC279" s="14"/>
      <c r="AD279" s="14"/>
      <c r="AE279" s="14"/>
      <c r="AF279" s="14"/>
      <c r="AG279" s="14"/>
      <c r="AH279" s="14"/>
      <c r="AI279" s="14"/>
      <c r="AJ279" s="14"/>
      <c r="AK279" s="14"/>
      <c r="AL279" s="14"/>
      <c r="AM279" s="14"/>
      <c r="AN279" s="77" t="s">
        <v>56</v>
      </c>
      <c r="AO279" s="80"/>
      <c r="AP279" s="80"/>
    </row>
    <row r="280" spans="1:42" x14ac:dyDescent="0.25">
      <c r="A280" s="7">
        <v>97</v>
      </c>
      <c r="B280" s="7">
        <v>660000032</v>
      </c>
      <c r="C280" s="14" t="s">
        <v>40</v>
      </c>
      <c r="D280" s="8" t="s">
        <v>41</v>
      </c>
      <c r="E280" s="8" t="s">
        <v>316</v>
      </c>
      <c r="F280" s="7" t="s">
        <v>62</v>
      </c>
      <c r="G280" s="14" t="s">
        <v>69</v>
      </c>
      <c r="H280" s="9">
        <v>12</v>
      </c>
      <c r="I280" s="8" t="s">
        <v>36</v>
      </c>
      <c r="J280" s="11">
        <v>931350</v>
      </c>
      <c r="K280" s="102">
        <v>11176200</v>
      </c>
      <c r="L280" s="11">
        <v>931350</v>
      </c>
      <c r="M280" s="11">
        <v>931350</v>
      </c>
      <c r="N280" s="11">
        <v>931350</v>
      </c>
      <c r="O280" s="11">
        <v>931350</v>
      </c>
      <c r="P280" s="11">
        <v>931350</v>
      </c>
      <c r="Q280" s="11">
        <v>931350</v>
      </c>
      <c r="R280" s="11">
        <v>931350</v>
      </c>
      <c r="S280" s="11">
        <v>931350</v>
      </c>
      <c r="T280" s="11">
        <v>931350</v>
      </c>
      <c r="U280" s="11">
        <v>11176200</v>
      </c>
      <c r="V280" s="14" t="s">
        <v>325</v>
      </c>
      <c r="W280" s="13" t="b">
        <v>1</v>
      </c>
      <c r="X280" s="14" t="s">
        <v>37</v>
      </c>
      <c r="Y280" s="14" t="s">
        <v>60</v>
      </c>
      <c r="Z280" s="14" t="s">
        <v>69</v>
      </c>
      <c r="AA280" s="15"/>
      <c r="AB280" s="14"/>
      <c r="AC280" s="14"/>
      <c r="AD280" s="14"/>
      <c r="AE280" s="14"/>
      <c r="AF280" s="14"/>
      <c r="AG280" s="14"/>
      <c r="AH280" s="14"/>
      <c r="AI280" s="14"/>
      <c r="AJ280" s="14"/>
      <c r="AK280" s="14"/>
      <c r="AL280" s="14"/>
      <c r="AM280" s="14"/>
      <c r="AN280" s="78">
        <v>11176200</v>
      </c>
      <c r="AO280" s="82" t="s">
        <v>131</v>
      </c>
      <c r="AP280" s="82" t="s">
        <v>132</v>
      </c>
    </row>
    <row r="281" spans="1:42" x14ac:dyDescent="0.25">
      <c r="A281" s="7">
        <v>160</v>
      </c>
      <c r="B281" s="7">
        <v>660000032</v>
      </c>
      <c r="C281" s="14" t="s">
        <v>40</v>
      </c>
      <c r="D281" s="8" t="s">
        <v>41</v>
      </c>
      <c r="E281" s="8" t="s">
        <v>316</v>
      </c>
      <c r="F281" s="7" t="s">
        <v>51</v>
      </c>
      <c r="G281" s="14" t="s">
        <v>52</v>
      </c>
      <c r="H281" s="9">
        <v>12</v>
      </c>
      <c r="I281" s="8" t="s">
        <v>36</v>
      </c>
      <c r="J281" s="11">
        <v>1308000</v>
      </c>
      <c r="K281" s="102">
        <v>15696000</v>
      </c>
      <c r="L281" s="11">
        <v>1308000</v>
      </c>
      <c r="M281" s="11">
        <v>1308000</v>
      </c>
      <c r="N281" s="11">
        <v>1308000</v>
      </c>
      <c r="O281" s="11">
        <v>1308000</v>
      </c>
      <c r="P281" s="11">
        <v>1308000</v>
      </c>
      <c r="Q281" s="11">
        <v>1308000</v>
      </c>
      <c r="R281" s="11">
        <v>1308000</v>
      </c>
      <c r="S281" s="11">
        <v>1308000</v>
      </c>
      <c r="T281" s="11">
        <v>1308000</v>
      </c>
      <c r="U281" s="11">
        <v>15696000</v>
      </c>
      <c r="V281" s="14"/>
      <c r="W281" s="14">
        <v>0</v>
      </c>
      <c r="X281" s="14" t="s">
        <v>37</v>
      </c>
      <c r="Y281" s="14" t="s">
        <v>60</v>
      </c>
      <c r="Z281" s="14"/>
      <c r="AA281" s="15"/>
      <c r="AB281" s="14"/>
      <c r="AC281" s="14"/>
      <c r="AD281" s="14"/>
      <c r="AE281" s="14"/>
      <c r="AF281" s="14"/>
      <c r="AG281" s="14"/>
      <c r="AH281" s="14"/>
      <c r="AI281" s="14"/>
      <c r="AJ281" s="14"/>
      <c r="AK281" s="14"/>
      <c r="AL281" s="14"/>
      <c r="AM281" s="14"/>
      <c r="AN281" s="78">
        <v>15696000</v>
      </c>
      <c r="AO281" s="82" t="s">
        <v>146</v>
      </c>
      <c r="AP281" s="82" t="s">
        <v>147</v>
      </c>
    </row>
    <row r="282" spans="1:42" x14ac:dyDescent="0.25">
      <c r="A282" s="7">
        <v>186</v>
      </c>
      <c r="B282" s="7">
        <v>660000032</v>
      </c>
      <c r="C282" s="14" t="s">
        <v>40</v>
      </c>
      <c r="D282" s="8" t="s">
        <v>41</v>
      </c>
      <c r="E282" s="8" t="s">
        <v>316</v>
      </c>
      <c r="F282" s="7" t="s">
        <v>80</v>
      </c>
      <c r="G282" s="14" t="s">
        <v>81</v>
      </c>
      <c r="H282" s="9">
        <v>12</v>
      </c>
      <c r="I282" s="8" t="s">
        <v>36</v>
      </c>
      <c r="J282" s="11">
        <v>218000</v>
      </c>
      <c r="K282" s="102">
        <v>2616000</v>
      </c>
      <c r="L282" s="11">
        <v>218000</v>
      </c>
      <c r="M282" s="11">
        <v>218000</v>
      </c>
      <c r="N282" s="11">
        <v>218000</v>
      </c>
      <c r="O282" s="11">
        <v>218000</v>
      </c>
      <c r="P282" s="11">
        <v>218000</v>
      </c>
      <c r="Q282" s="11">
        <v>218000</v>
      </c>
      <c r="R282" s="11">
        <v>218000</v>
      </c>
      <c r="S282" s="11">
        <v>218000</v>
      </c>
      <c r="T282" s="11">
        <v>218000</v>
      </c>
      <c r="U282" s="11">
        <v>2616000</v>
      </c>
      <c r="V282" s="14"/>
      <c r="W282" s="14"/>
      <c r="X282" s="14"/>
      <c r="Y282" s="14" t="s">
        <v>60</v>
      </c>
      <c r="Z282" s="14"/>
      <c r="AA282" s="15"/>
      <c r="AB282" s="14"/>
      <c r="AC282" s="14"/>
      <c r="AD282" s="14"/>
      <c r="AE282" s="14"/>
      <c r="AF282" s="14"/>
      <c r="AG282" s="14"/>
      <c r="AH282" s="14"/>
      <c r="AI282" s="14"/>
      <c r="AJ282" s="14"/>
      <c r="AK282" s="14"/>
      <c r="AL282" s="14"/>
      <c r="AM282" s="14"/>
      <c r="AN282" s="78">
        <v>2616000</v>
      </c>
      <c r="AO282" s="82" t="s">
        <v>134</v>
      </c>
      <c r="AP282" s="82" t="s">
        <v>135</v>
      </c>
    </row>
    <row r="283" spans="1:42" x14ac:dyDescent="0.25">
      <c r="A283" s="7">
        <v>203</v>
      </c>
      <c r="B283" s="7"/>
      <c r="C283" s="14"/>
      <c r="D283" s="8"/>
      <c r="E283" s="8" t="s">
        <v>316</v>
      </c>
      <c r="F283" s="7" t="s">
        <v>80</v>
      </c>
      <c r="G283" s="14" t="s">
        <v>82</v>
      </c>
      <c r="H283" s="9">
        <v>12</v>
      </c>
      <c r="I283" s="8" t="s">
        <v>36</v>
      </c>
      <c r="J283" s="11">
        <v>2607780</v>
      </c>
      <c r="K283" s="27"/>
      <c r="L283" s="14"/>
      <c r="M283" s="14"/>
      <c r="N283" s="14"/>
      <c r="O283" s="14"/>
      <c r="P283" s="14"/>
      <c r="Q283" s="14"/>
      <c r="R283" s="14"/>
      <c r="S283" s="14"/>
      <c r="T283" s="14"/>
      <c r="U283" s="14" t="s">
        <v>58</v>
      </c>
      <c r="V283" s="14"/>
      <c r="W283" s="14"/>
      <c r="X283" s="14"/>
      <c r="Y283" s="14" t="s">
        <v>60</v>
      </c>
      <c r="Z283" s="14"/>
      <c r="AA283" s="15"/>
      <c r="AB283" s="14"/>
      <c r="AC283" s="14"/>
      <c r="AD283" s="14"/>
      <c r="AE283" s="14"/>
      <c r="AF283" s="14"/>
      <c r="AG283" s="14"/>
      <c r="AH283" s="14"/>
      <c r="AI283" s="14"/>
      <c r="AJ283" s="14"/>
      <c r="AK283" s="14"/>
      <c r="AL283" s="14"/>
      <c r="AM283" s="14"/>
      <c r="AN283" s="77" t="s">
        <v>56</v>
      </c>
      <c r="AO283" s="80"/>
      <c r="AP283" s="80"/>
    </row>
    <row r="284" spans="1:42" x14ac:dyDescent="0.25">
      <c r="A284" s="7">
        <v>219</v>
      </c>
      <c r="B284" s="7">
        <v>660000032</v>
      </c>
      <c r="C284" s="14" t="s">
        <v>40</v>
      </c>
      <c r="D284" s="8" t="s">
        <v>41</v>
      </c>
      <c r="E284" s="8" t="s">
        <v>316</v>
      </c>
      <c r="F284" s="7" t="s">
        <v>80</v>
      </c>
      <c r="G284" s="14" t="s">
        <v>118</v>
      </c>
      <c r="H284" s="9">
        <v>12</v>
      </c>
      <c r="I284" s="8" t="s">
        <v>36</v>
      </c>
      <c r="J284" s="11">
        <v>763000</v>
      </c>
      <c r="K284" s="102">
        <v>9156000</v>
      </c>
      <c r="L284" s="11">
        <v>763000</v>
      </c>
      <c r="M284" s="11">
        <v>763000</v>
      </c>
      <c r="N284" s="11">
        <v>763000</v>
      </c>
      <c r="O284" s="11">
        <v>763000</v>
      </c>
      <c r="P284" s="11">
        <v>763000</v>
      </c>
      <c r="Q284" s="11">
        <v>763000</v>
      </c>
      <c r="R284" s="11">
        <v>763000</v>
      </c>
      <c r="S284" s="11">
        <v>763000</v>
      </c>
      <c r="T284" s="11">
        <v>763000</v>
      </c>
      <c r="U284" s="11">
        <v>9156000</v>
      </c>
      <c r="V284" s="14" t="s">
        <v>37</v>
      </c>
      <c r="W284" s="14"/>
      <c r="X284" s="14"/>
      <c r="Y284" s="14"/>
      <c r="Z284" s="14"/>
      <c r="AA284" s="15"/>
      <c r="AB284" s="14"/>
      <c r="AC284" s="14"/>
      <c r="AD284" s="14"/>
      <c r="AE284" s="14"/>
      <c r="AF284" s="14"/>
      <c r="AG284" s="14"/>
      <c r="AH284" s="14"/>
      <c r="AI284" s="14"/>
      <c r="AJ284" s="14"/>
      <c r="AK284" s="14"/>
      <c r="AL284" s="14"/>
      <c r="AM284" s="14"/>
      <c r="AN284" s="78">
        <v>9156000</v>
      </c>
      <c r="AO284" s="82" t="s">
        <v>306</v>
      </c>
      <c r="AP284" s="82" t="s">
        <v>307</v>
      </c>
    </row>
    <row r="285" spans="1:42" x14ac:dyDescent="0.25">
      <c r="A285" s="7">
        <v>234</v>
      </c>
      <c r="B285" s="7">
        <v>660000032</v>
      </c>
      <c r="C285" s="14" t="s">
        <v>40</v>
      </c>
      <c r="D285" s="8" t="s">
        <v>41</v>
      </c>
      <c r="E285" s="8" t="s">
        <v>316</v>
      </c>
      <c r="F285" s="7" t="s">
        <v>80</v>
      </c>
      <c r="G285" s="14" t="s">
        <v>83</v>
      </c>
      <c r="H285" s="9">
        <v>12</v>
      </c>
      <c r="I285" s="8" t="s">
        <v>36</v>
      </c>
      <c r="J285" s="11">
        <v>327000</v>
      </c>
      <c r="K285" s="102">
        <v>3924000</v>
      </c>
      <c r="L285" s="11">
        <v>327000</v>
      </c>
      <c r="M285" s="11">
        <v>327000</v>
      </c>
      <c r="N285" s="11">
        <v>327000</v>
      </c>
      <c r="O285" s="11">
        <v>327000</v>
      </c>
      <c r="P285" s="11">
        <v>327000</v>
      </c>
      <c r="Q285" s="11">
        <v>327000</v>
      </c>
      <c r="R285" s="11">
        <v>327000</v>
      </c>
      <c r="S285" s="11">
        <v>327000</v>
      </c>
      <c r="T285" s="11">
        <v>327000</v>
      </c>
      <c r="U285" s="11">
        <v>3924000</v>
      </c>
      <c r="V285" s="14"/>
      <c r="W285" s="14"/>
      <c r="X285" s="14"/>
      <c r="Y285" s="14" t="s">
        <v>60</v>
      </c>
      <c r="Z285" s="14"/>
      <c r="AA285" s="15"/>
      <c r="AB285" s="14"/>
      <c r="AC285" s="14"/>
      <c r="AD285" s="14"/>
      <c r="AE285" s="14"/>
      <c r="AF285" s="14"/>
      <c r="AG285" s="14"/>
      <c r="AH285" s="14"/>
      <c r="AI285" s="14"/>
      <c r="AJ285" s="14"/>
      <c r="AK285" s="14"/>
      <c r="AL285" s="14"/>
      <c r="AM285" s="14"/>
      <c r="AN285" s="78">
        <v>3924000</v>
      </c>
      <c r="AO285" s="82" t="s">
        <v>138</v>
      </c>
      <c r="AP285" s="82" t="s">
        <v>139</v>
      </c>
    </row>
    <row r="286" spans="1:42" x14ac:dyDescent="0.25">
      <c r="A286" s="7">
        <v>252</v>
      </c>
      <c r="B286" s="7">
        <v>660000032</v>
      </c>
      <c r="C286" s="14" t="s">
        <v>40</v>
      </c>
      <c r="D286" s="8" t="s">
        <v>41</v>
      </c>
      <c r="E286" s="8" t="s">
        <v>316</v>
      </c>
      <c r="F286" s="7" t="s">
        <v>80</v>
      </c>
      <c r="G286" s="14" t="s">
        <v>87</v>
      </c>
      <c r="H286" s="9">
        <v>12</v>
      </c>
      <c r="I286" s="8" t="s">
        <v>36</v>
      </c>
      <c r="J286" s="11">
        <v>327000</v>
      </c>
      <c r="K286" s="492">
        <v>3924000</v>
      </c>
      <c r="L286" s="11">
        <v>327000</v>
      </c>
      <c r="M286" s="11">
        <v>327000</v>
      </c>
      <c r="N286" s="11">
        <v>327000</v>
      </c>
      <c r="O286" s="11">
        <v>327000</v>
      </c>
      <c r="P286" s="11">
        <v>327000</v>
      </c>
      <c r="Q286" s="11">
        <v>327000</v>
      </c>
      <c r="R286" s="11">
        <v>327000</v>
      </c>
      <c r="S286" s="11">
        <v>327000</v>
      </c>
      <c r="T286" s="11">
        <v>327000</v>
      </c>
      <c r="U286" s="11">
        <v>3924000</v>
      </c>
      <c r="V286" s="14"/>
      <c r="W286" s="14"/>
      <c r="X286" s="14"/>
      <c r="Y286" s="14" t="s">
        <v>60</v>
      </c>
      <c r="Z286" s="14"/>
      <c r="AA286" s="15"/>
      <c r="AB286" s="14"/>
      <c r="AC286" s="14"/>
      <c r="AD286" s="14"/>
      <c r="AE286" s="14"/>
      <c r="AF286" s="14"/>
      <c r="AG286" s="14"/>
      <c r="AH286" s="14"/>
      <c r="AI286" s="14"/>
      <c r="AJ286" s="14"/>
      <c r="AK286" s="14"/>
      <c r="AL286" s="14"/>
      <c r="AM286" s="14"/>
      <c r="AN286" s="78">
        <v>3924000</v>
      </c>
      <c r="AO286" s="82" t="s">
        <v>140</v>
      </c>
      <c r="AP286" s="82" t="s">
        <v>141</v>
      </c>
    </row>
    <row r="287" spans="1:42" x14ac:dyDescent="0.25">
      <c r="A287" s="7"/>
      <c r="B287" s="7"/>
      <c r="C287" s="14" t="s">
        <v>40</v>
      </c>
      <c r="D287" s="8" t="s">
        <v>41</v>
      </c>
      <c r="E287" s="8" t="s">
        <v>316</v>
      </c>
      <c r="F287" s="7" t="s">
        <v>80</v>
      </c>
      <c r="G287" s="14" t="s">
        <v>87</v>
      </c>
      <c r="H287" s="9">
        <v>12</v>
      </c>
      <c r="I287" s="8" t="s">
        <v>36</v>
      </c>
      <c r="J287" s="11"/>
      <c r="K287" s="492"/>
      <c r="L287" s="11"/>
      <c r="M287" s="11"/>
      <c r="N287" s="11"/>
      <c r="O287" s="11"/>
      <c r="P287" s="11"/>
      <c r="Q287" s="11"/>
      <c r="R287" s="11"/>
      <c r="S287" s="11"/>
      <c r="T287" s="11"/>
      <c r="U287" s="11"/>
      <c r="V287" s="14"/>
      <c r="W287" s="14"/>
      <c r="X287" s="14"/>
      <c r="Y287" s="14"/>
      <c r="Z287" s="14"/>
      <c r="AA287" s="15"/>
      <c r="AB287" s="14"/>
      <c r="AC287" s="14"/>
      <c r="AD287" s="14"/>
      <c r="AE287" s="14"/>
      <c r="AF287" s="14"/>
      <c r="AG287" s="14"/>
      <c r="AH287" s="14"/>
      <c r="AI287" s="14"/>
      <c r="AJ287" s="14"/>
      <c r="AK287" s="14"/>
      <c r="AL287" s="14"/>
      <c r="AM287" s="14"/>
      <c r="AN287" s="78"/>
      <c r="AO287" s="82" t="s">
        <v>148</v>
      </c>
      <c r="AP287" s="82" t="s">
        <v>149</v>
      </c>
    </row>
    <row r="288" spans="1:42" x14ac:dyDescent="0.25">
      <c r="A288" s="7">
        <v>269</v>
      </c>
      <c r="B288" s="7">
        <v>660000006</v>
      </c>
      <c r="C288" s="14" t="s">
        <v>84</v>
      </c>
      <c r="D288" s="8" t="s">
        <v>150</v>
      </c>
      <c r="E288" s="8" t="s">
        <v>326</v>
      </c>
      <c r="F288" s="7" t="s">
        <v>80</v>
      </c>
      <c r="G288" s="14" t="s">
        <v>87</v>
      </c>
      <c r="H288" s="9">
        <v>12</v>
      </c>
      <c r="I288" s="8" t="s">
        <v>36</v>
      </c>
      <c r="J288" s="11">
        <v>150000</v>
      </c>
      <c r="K288" s="98">
        <v>1800000</v>
      </c>
      <c r="L288" s="11">
        <v>150000</v>
      </c>
      <c r="M288" s="11">
        <v>150000</v>
      </c>
      <c r="N288" s="11">
        <v>150000</v>
      </c>
      <c r="O288" s="11">
        <v>150000</v>
      </c>
      <c r="P288" s="11">
        <v>150000</v>
      </c>
      <c r="Q288" s="11">
        <v>150000</v>
      </c>
      <c r="R288" s="11">
        <v>150000</v>
      </c>
      <c r="S288" s="11">
        <v>150000</v>
      </c>
      <c r="T288" s="11">
        <v>150000</v>
      </c>
      <c r="U288" s="11">
        <v>1800000</v>
      </c>
      <c r="V288" s="14"/>
      <c r="W288" s="14"/>
      <c r="X288" s="14"/>
      <c r="Y288" s="14" t="s">
        <v>119</v>
      </c>
      <c r="Z288" s="14"/>
      <c r="AA288" s="15"/>
      <c r="AB288" s="14"/>
      <c r="AC288" s="14"/>
      <c r="AD288" s="14"/>
      <c r="AE288" s="14"/>
      <c r="AF288" s="14"/>
      <c r="AG288" s="14"/>
      <c r="AH288" s="14"/>
      <c r="AI288" s="14"/>
      <c r="AJ288" s="14"/>
      <c r="AK288" s="14"/>
      <c r="AL288" s="14"/>
      <c r="AM288" s="14"/>
      <c r="AN288" s="78">
        <v>1800000</v>
      </c>
      <c r="AO288" s="80"/>
      <c r="AP288" s="80"/>
    </row>
    <row r="289" spans="1:42" x14ac:dyDescent="0.25">
      <c r="A289" s="7">
        <v>270</v>
      </c>
      <c r="B289" s="7">
        <v>660000030</v>
      </c>
      <c r="C289" s="14" t="s">
        <v>219</v>
      </c>
      <c r="D289" s="8" t="s">
        <v>293</v>
      </c>
      <c r="E289" s="8" t="s">
        <v>313</v>
      </c>
      <c r="F289" s="7" t="s">
        <v>80</v>
      </c>
      <c r="G289" s="14" t="s">
        <v>327</v>
      </c>
      <c r="H289" s="9">
        <v>5</v>
      </c>
      <c r="I289" s="8" t="s">
        <v>53</v>
      </c>
      <c r="J289" s="11">
        <v>20000000</v>
      </c>
      <c r="K289" s="102">
        <v>100000000</v>
      </c>
      <c r="L289" s="14"/>
      <c r="M289" s="14"/>
      <c r="N289" s="14"/>
      <c r="O289" s="14"/>
      <c r="P289" s="14"/>
      <c r="Q289" s="14"/>
      <c r="R289" s="14"/>
      <c r="S289" s="14"/>
      <c r="T289" s="14"/>
      <c r="U289" s="11">
        <v>100000000</v>
      </c>
      <c r="V289" s="14" t="s">
        <v>314</v>
      </c>
      <c r="W289" s="14"/>
      <c r="X289" s="14"/>
      <c r="Y289" s="14"/>
      <c r="Z289" s="14"/>
      <c r="AA289" s="15"/>
      <c r="AB289" s="14"/>
      <c r="AC289" s="14"/>
      <c r="AD289" s="14"/>
      <c r="AE289" s="14"/>
      <c r="AF289" s="14"/>
      <c r="AG289" s="14"/>
      <c r="AH289" s="14"/>
      <c r="AI289" s="14"/>
      <c r="AJ289" s="14"/>
      <c r="AK289" s="14"/>
      <c r="AL289" s="14"/>
      <c r="AM289" s="14"/>
      <c r="AN289" s="78">
        <v>100000000</v>
      </c>
      <c r="AO289" s="82" t="s">
        <v>328</v>
      </c>
      <c r="AP289" s="82" t="s">
        <v>329</v>
      </c>
    </row>
    <row r="290" spans="1:42" x14ac:dyDescent="0.25">
      <c r="A290" s="7">
        <v>282</v>
      </c>
      <c r="B290" s="7">
        <v>660000032</v>
      </c>
      <c r="C290" s="14" t="s">
        <v>40</v>
      </c>
      <c r="D290" s="8" t="s">
        <v>41</v>
      </c>
      <c r="E290" s="8" t="s">
        <v>316</v>
      </c>
      <c r="F290" s="7" t="s">
        <v>80</v>
      </c>
      <c r="G290" s="14" t="s">
        <v>88</v>
      </c>
      <c r="H290" s="9">
        <v>12</v>
      </c>
      <c r="I290" s="8" t="s">
        <v>36</v>
      </c>
      <c r="J290" s="11">
        <v>436000</v>
      </c>
      <c r="K290" s="86">
        <v>5232000</v>
      </c>
      <c r="L290" s="11">
        <v>436000</v>
      </c>
      <c r="M290" s="11">
        <v>436000</v>
      </c>
      <c r="N290" s="11">
        <v>436000</v>
      </c>
      <c r="O290" s="11">
        <v>436000</v>
      </c>
      <c r="P290" s="11">
        <v>436000</v>
      </c>
      <c r="Q290" s="11">
        <v>436000</v>
      </c>
      <c r="R290" s="11">
        <v>436000</v>
      </c>
      <c r="S290" s="11">
        <v>436000</v>
      </c>
      <c r="T290" s="11">
        <v>436000</v>
      </c>
      <c r="U290" s="11">
        <v>5232000</v>
      </c>
      <c r="V290" s="14"/>
      <c r="W290" s="14"/>
      <c r="X290" s="14"/>
      <c r="Y290" s="14" t="s">
        <v>60</v>
      </c>
      <c r="Z290" s="14"/>
      <c r="AA290" s="15"/>
      <c r="AB290" s="14"/>
      <c r="AC290" s="14"/>
      <c r="AD290" s="14"/>
      <c r="AE290" s="14"/>
      <c r="AF290" s="14"/>
      <c r="AG290" s="14"/>
      <c r="AH290" s="14"/>
      <c r="AI290" s="14"/>
      <c r="AJ290" s="14"/>
      <c r="AK290" s="14"/>
      <c r="AL290" s="14"/>
      <c r="AM290" s="14"/>
      <c r="AN290" s="78">
        <v>5232000</v>
      </c>
      <c r="AO290" s="80"/>
      <c r="AP290" s="80"/>
    </row>
    <row r="291" spans="1:42" x14ac:dyDescent="0.25">
      <c r="A291" s="7">
        <v>21</v>
      </c>
      <c r="B291" s="7">
        <v>660000032</v>
      </c>
      <c r="C291" s="14" t="s">
        <v>40</v>
      </c>
      <c r="D291" s="8" t="s">
        <v>41</v>
      </c>
      <c r="E291" s="8" t="s">
        <v>330</v>
      </c>
      <c r="F291" s="7" t="s">
        <v>34</v>
      </c>
      <c r="G291" s="8" t="s">
        <v>35</v>
      </c>
      <c r="H291" s="9">
        <v>12</v>
      </c>
      <c r="I291" s="8" t="s">
        <v>36</v>
      </c>
      <c r="J291" s="14" t="s">
        <v>54</v>
      </c>
      <c r="K291" s="14" t="s">
        <v>55</v>
      </c>
      <c r="L291" s="14" t="s">
        <v>98</v>
      </c>
      <c r="M291" s="14" t="s">
        <v>331</v>
      </c>
      <c r="N291" s="14" t="s">
        <v>331</v>
      </c>
      <c r="O291" s="14" t="s">
        <v>331</v>
      </c>
      <c r="P291" s="14" t="s">
        <v>331</v>
      </c>
      <c r="Q291" s="14" t="s">
        <v>331</v>
      </c>
      <c r="R291" s="14" t="s">
        <v>331</v>
      </c>
      <c r="S291" s="14" t="s">
        <v>331</v>
      </c>
      <c r="T291" s="14" t="s">
        <v>331</v>
      </c>
      <c r="U291" s="14" t="s">
        <v>58</v>
      </c>
      <c r="V291" s="14"/>
      <c r="W291" s="14" t="b">
        <v>0</v>
      </c>
      <c r="X291" s="14" t="s">
        <v>37</v>
      </c>
      <c r="Y291" s="12" t="s">
        <v>60</v>
      </c>
      <c r="Z291" s="15" t="s">
        <v>35</v>
      </c>
      <c r="AA291" s="15" t="s">
        <v>99</v>
      </c>
      <c r="AB291" s="14"/>
      <c r="AC291" s="14"/>
      <c r="AD291" s="14"/>
      <c r="AE291" s="14"/>
      <c r="AF291" s="14"/>
      <c r="AG291" s="14"/>
      <c r="AH291" s="14"/>
      <c r="AI291" s="14"/>
      <c r="AJ291" s="14"/>
      <c r="AK291" s="14"/>
      <c r="AL291" s="14"/>
      <c r="AM291" s="14"/>
      <c r="AN291" s="77" t="s">
        <v>56</v>
      </c>
      <c r="AO291" s="80"/>
      <c r="AP291" s="80"/>
    </row>
    <row r="292" spans="1:42" x14ac:dyDescent="0.25">
      <c r="A292" s="7">
        <v>73</v>
      </c>
      <c r="B292" s="7">
        <v>660000032</v>
      </c>
      <c r="C292" s="14" t="s">
        <v>40</v>
      </c>
      <c r="D292" s="8" t="s">
        <v>41</v>
      </c>
      <c r="E292" s="8" t="s">
        <v>330</v>
      </c>
      <c r="F292" s="7" t="s">
        <v>62</v>
      </c>
      <c r="G292" s="14" t="s">
        <v>67</v>
      </c>
      <c r="H292" s="9">
        <v>12</v>
      </c>
      <c r="I292" s="8" t="s">
        <v>36</v>
      </c>
      <c r="J292" s="14" t="s">
        <v>54</v>
      </c>
      <c r="K292" s="30" t="s">
        <v>55</v>
      </c>
      <c r="L292" s="14" t="s">
        <v>54</v>
      </c>
      <c r="M292" s="14" t="s">
        <v>58</v>
      </c>
      <c r="N292" s="14" t="s">
        <v>58</v>
      </c>
      <c r="O292" s="14" t="s">
        <v>58</v>
      </c>
      <c r="P292" s="14" t="s">
        <v>58</v>
      </c>
      <c r="Q292" s="14" t="s">
        <v>58</v>
      </c>
      <c r="R292" s="14" t="s">
        <v>58</v>
      </c>
      <c r="S292" s="14" t="s">
        <v>58</v>
      </c>
      <c r="T292" s="14" t="s">
        <v>58</v>
      </c>
      <c r="U292" s="14" t="s">
        <v>58</v>
      </c>
      <c r="V292" s="14" t="s">
        <v>275</v>
      </c>
      <c r="W292" s="13" t="b">
        <v>1</v>
      </c>
      <c r="X292" s="14" t="s">
        <v>37</v>
      </c>
      <c r="Y292" s="14" t="s">
        <v>60</v>
      </c>
      <c r="Z292" s="14" t="s">
        <v>67</v>
      </c>
      <c r="AA292" s="15"/>
      <c r="AB292" s="14"/>
      <c r="AC292" s="14"/>
      <c r="AD292" s="14"/>
      <c r="AE292" s="14"/>
      <c r="AF292" s="14"/>
      <c r="AG292" s="14"/>
      <c r="AH292" s="14"/>
      <c r="AI292" s="14"/>
      <c r="AJ292" s="14"/>
      <c r="AK292" s="14"/>
      <c r="AL292" s="14"/>
      <c r="AM292" s="14"/>
      <c r="AN292" s="77" t="s">
        <v>56</v>
      </c>
      <c r="AO292" s="100"/>
      <c r="AP292" s="100"/>
    </row>
    <row r="293" spans="1:42" x14ac:dyDescent="0.25">
      <c r="A293" s="7">
        <v>74</v>
      </c>
      <c r="B293" s="7">
        <v>660000032</v>
      </c>
      <c r="C293" s="14" t="s">
        <v>40</v>
      </c>
      <c r="D293" s="8" t="s">
        <v>41</v>
      </c>
      <c r="E293" s="8" t="s">
        <v>330</v>
      </c>
      <c r="F293" s="7" t="s">
        <v>62</v>
      </c>
      <c r="G293" s="14" t="s">
        <v>68</v>
      </c>
      <c r="H293" s="9">
        <v>12</v>
      </c>
      <c r="I293" s="8" t="s">
        <v>36</v>
      </c>
      <c r="J293" s="14" t="s">
        <v>54</v>
      </c>
      <c r="K293" s="14" t="s">
        <v>55</v>
      </c>
      <c r="L293" s="14" t="s">
        <v>54</v>
      </c>
      <c r="M293" s="14" t="s">
        <v>58</v>
      </c>
      <c r="N293" s="14" t="s">
        <v>58</v>
      </c>
      <c r="O293" s="14" t="s">
        <v>58</v>
      </c>
      <c r="P293" s="14" t="s">
        <v>58</v>
      </c>
      <c r="Q293" s="14" t="s">
        <v>58</v>
      </c>
      <c r="R293" s="14" t="s">
        <v>58</v>
      </c>
      <c r="S293" s="14" t="s">
        <v>58</v>
      </c>
      <c r="T293" s="14" t="s">
        <v>58</v>
      </c>
      <c r="U293" s="14" t="s">
        <v>58</v>
      </c>
      <c r="V293" s="14" t="s">
        <v>332</v>
      </c>
      <c r="W293" s="13" t="b">
        <v>1</v>
      </c>
      <c r="X293" s="14" t="s">
        <v>37</v>
      </c>
      <c r="Y293" s="14" t="s">
        <v>60</v>
      </c>
      <c r="Z293" s="14" t="s">
        <v>68</v>
      </c>
      <c r="AA293" s="15"/>
      <c r="AB293" s="14"/>
      <c r="AC293" s="14"/>
      <c r="AD293" s="14"/>
      <c r="AE293" s="14"/>
      <c r="AF293" s="14"/>
      <c r="AG293" s="14"/>
      <c r="AH293" s="14"/>
      <c r="AI293" s="14"/>
      <c r="AJ293" s="14"/>
      <c r="AK293" s="14"/>
      <c r="AL293" s="14"/>
      <c r="AM293" s="14"/>
      <c r="AN293" s="77" t="s">
        <v>56</v>
      </c>
      <c r="AO293" s="80"/>
      <c r="AP293" s="80"/>
    </row>
    <row r="294" spans="1:42" x14ac:dyDescent="0.25">
      <c r="A294" s="7">
        <v>275</v>
      </c>
      <c r="B294" s="7">
        <v>660000032</v>
      </c>
      <c r="C294" s="14" t="s">
        <v>40</v>
      </c>
      <c r="D294" s="8" t="s">
        <v>41</v>
      </c>
      <c r="E294" s="8" t="s">
        <v>78</v>
      </c>
      <c r="F294" s="7" t="s">
        <v>80</v>
      </c>
      <c r="G294" s="14" t="s">
        <v>88</v>
      </c>
      <c r="H294" s="9">
        <v>1</v>
      </c>
      <c r="I294" s="8" t="s">
        <v>53</v>
      </c>
      <c r="J294" s="11">
        <v>800000</v>
      </c>
      <c r="K294" s="91">
        <v>800000</v>
      </c>
      <c r="L294" s="14"/>
      <c r="M294" s="14"/>
      <c r="N294" s="14"/>
      <c r="O294" s="14"/>
      <c r="P294" s="14"/>
      <c r="Q294" s="14"/>
      <c r="R294" s="14"/>
      <c r="S294" s="14"/>
      <c r="T294" s="11">
        <v>800000</v>
      </c>
      <c r="U294" s="11">
        <v>800000</v>
      </c>
      <c r="V294" s="14"/>
      <c r="W294" s="14"/>
      <c r="X294" s="14"/>
      <c r="Y294" s="14" t="s">
        <v>38</v>
      </c>
      <c r="Z294" s="14"/>
      <c r="AA294" s="15"/>
      <c r="AB294" s="14"/>
      <c r="AC294" s="14"/>
      <c r="AD294" s="14"/>
      <c r="AE294" s="14"/>
      <c r="AF294" s="14"/>
      <c r="AG294" s="14"/>
      <c r="AH294" s="14"/>
      <c r="AI294" s="14"/>
      <c r="AJ294" s="14"/>
      <c r="AK294" s="14"/>
      <c r="AL294" s="14"/>
      <c r="AM294" s="14"/>
      <c r="AN294" s="78">
        <v>800000</v>
      </c>
      <c r="AO294" s="80"/>
      <c r="AP294" s="80"/>
    </row>
    <row r="295" spans="1:42" x14ac:dyDescent="0.25">
      <c r="A295" s="7">
        <v>276</v>
      </c>
      <c r="B295" s="7">
        <v>660000038</v>
      </c>
      <c r="C295" s="14" t="s">
        <v>84</v>
      </c>
      <c r="D295" s="8" t="s">
        <v>85</v>
      </c>
      <c r="E295" s="8" t="s">
        <v>86</v>
      </c>
      <c r="F295" s="7" t="s">
        <v>80</v>
      </c>
      <c r="G295" s="14" t="s">
        <v>88</v>
      </c>
      <c r="H295" s="9">
        <v>12</v>
      </c>
      <c r="I295" s="8" t="s">
        <v>36</v>
      </c>
      <c r="J295" s="11">
        <v>15000000</v>
      </c>
      <c r="K295" s="91">
        <v>180000000</v>
      </c>
      <c r="L295" s="11">
        <v>15000000</v>
      </c>
      <c r="M295" s="11">
        <v>15000000</v>
      </c>
      <c r="N295" s="11">
        <v>15000000</v>
      </c>
      <c r="O295" s="11">
        <v>15000000</v>
      </c>
      <c r="P295" s="11">
        <v>15000000</v>
      </c>
      <c r="Q295" s="11">
        <v>15000000</v>
      </c>
      <c r="R295" s="11">
        <v>15000000</v>
      </c>
      <c r="S295" s="11">
        <v>15000000</v>
      </c>
      <c r="T295" s="11">
        <v>15000000</v>
      </c>
      <c r="U295" s="11">
        <v>180000000</v>
      </c>
      <c r="V295" s="14"/>
      <c r="W295" s="14"/>
      <c r="X295" s="14"/>
      <c r="Y295" s="14" t="s">
        <v>38</v>
      </c>
      <c r="Z295" s="14"/>
      <c r="AA295" s="15"/>
      <c r="AB295" s="14"/>
      <c r="AC295" s="14"/>
      <c r="AD295" s="14"/>
      <c r="AE295" s="14"/>
      <c r="AF295" s="14"/>
      <c r="AG295" s="14"/>
      <c r="AH295" s="14"/>
      <c r="AI295" s="14"/>
      <c r="AJ295" s="14"/>
      <c r="AK295" s="14"/>
      <c r="AL295" s="14"/>
      <c r="AM295" s="14"/>
      <c r="AN295" s="78">
        <v>180000000</v>
      </c>
      <c r="AO295" s="80"/>
      <c r="AP295" s="80"/>
    </row>
    <row r="296" spans="1:42" x14ac:dyDescent="0.25">
      <c r="A296" s="7">
        <v>277</v>
      </c>
      <c r="B296" s="7"/>
      <c r="C296" s="14"/>
      <c r="D296" s="8"/>
      <c r="E296" s="8" t="s">
        <v>106</v>
      </c>
      <c r="F296" s="7" t="s">
        <v>80</v>
      </c>
      <c r="G296" s="14" t="s">
        <v>88</v>
      </c>
      <c r="H296" s="9">
        <v>12</v>
      </c>
      <c r="I296" s="8" t="s">
        <v>36</v>
      </c>
      <c r="J296" s="11">
        <v>70000000</v>
      </c>
      <c r="K296" s="25"/>
      <c r="L296" s="14"/>
      <c r="M296" s="14"/>
      <c r="N296" s="14"/>
      <c r="O296" s="14"/>
      <c r="P296" s="14"/>
      <c r="Q296" s="14"/>
      <c r="R296" s="14"/>
      <c r="S296" s="14"/>
      <c r="T296" s="14"/>
      <c r="U296" s="14" t="s">
        <v>58</v>
      </c>
      <c r="V296" s="14"/>
      <c r="W296" s="14"/>
      <c r="X296" s="14"/>
      <c r="Y296" s="14" t="s">
        <v>60</v>
      </c>
      <c r="Z296" s="14"/>
      <c r="AA296" s="15"/>
      <c r="AB296" s="14"/>
      <c r="AC296" s="14"/>
      <c r="AD296" s="14"/>
      <c r="AE296" s="14"/>
      <c r="AF296" s="14"/>
      <c r="AG296" s="14"/>
      <c r="AH296" s="14"/>
      <c r="AI296" s="14"/>
      <c r="AJ296" s="14"/>
      <c r="AK296" s="14"/>
      <c r="AL296" s="14"/>
      <c r="AM296" s="14"/>
      <c r="AN296" s="77" t="s">
        <v>56</v>
      </c>
      <c r="AO296" s="80"/>
      <c r="AP296" s="80"/>
    </row>
    <row r="297" spans="1:42" x14ac:dyDescent="0.25">
      <c r="A297" s="7">
        <v>278</v>
      </c>
      <c r="B297" s="7">
        <v>660000030</v>
      </c>
      <c r="C297" s="14" t="s">
        <v>219</v>
      </c>
      <c r="D297" s="8" t="s">
        <v>220</v>
      </c>
      <c r="E297" s="8" t="s">
        <v>109</v>
      </c>
      <c r="F297" s="7" t="s">
        <v>80</v>
      </c>
      <c r="G297" s="14" t="s">
        <v>88</v>
      </c>
      <c r="H297" s="9">
        <v>12</v>
      </c>
      <c r="I297" s="8" t="s">
        <v>36</v>
      </c>
      <c r="J297" s="11">
        <v>600000</v>
      </c>
      <c r="K297" s="101">
        <v>7200000</v>
      </c>
      <c r="L297" s="11">
        <v>600000</v>
      </c>
      <c r="M297" s="11">
        <v>600000</v>
      </c>
      <c r="N297" s="11">
        <v>600000</v>
      </c>
      <c r="O297" s="11">
        <v>600000</v>
      </c>
      <c r="P297" s="11">
        <v>600000</v>
      </c>
      <c r="Q297" s="11">
        <v>600000</v>
      </c>
      <c r="R297" s="11">
        <v>600000</v>
      </c>
      <c r="S297" s="11">
        <v>600000</v>
      </c>
      <c r="T297" s="11">
        <v>600000</v>
      </c>
      <c r="U297" s="11">
        <v>7200000</v>
      </c>
      <c r="V297" s="14"/>
      <c r="W297" s="14"/>
      <c r="X297" s="14"/>
      <c r="Y297" s="14" t="s">
        <v>60</v>
      </c>
      <c r="Z297" s="14"/>
      <c r="AA297" s="15"/>
      <c r="AB297" s="14"/>
      <c r="AC297" s="14"/>
      <c r="AD297" s="14"/>
      <c r="AE297" s="14"/>
      <c r="AF297" s="14"/>
      <c r="AG297" s="14"/>
      <c r="AH297" s="14"/>
      <c r="AI297" s="14"/>
      <c r="AJ297" s="14"/>
      <c r="AK297" s="14"/>
      <c r="AL297" s="14"/>
      <c r="AM297" s="14"/>
      <c r="AN297" s="78">
        <v>7200000</v>
      </c>
      <c r="AO297" s="82" t="s">
        <v>333</v>
      </c>
      <c r="AP297" s="82" t="s">
        <v>111</v>
      </c>
    </row>
    <row r="298" spans="1:42" x14ac:dyDescent="0.25">
      <c r="A298" s="7">
        <v>279</v>
      </c>
      <c r="B298" s="7">
        <v>660000019</v>
      </c>
      <c r="C298" s="14" t="s">
        <v>31</v>
      </c>
      <c r="D298" s="8" t="s">
        <v>32</v>
      </c>
      <c r="E298" s="8" t="s">
        <v>39</v>
      </c>
      <c r="F298" s="7" t="s">
        <v>80</v>
      </c>
      <c r="G298" s="14" t="s">
        <v>88</v>
      </c>
      <c r="H298" s="9">
        <v>12</v>
      </c>
      <c r="I298" s="8" t="s">
        <v>36</v>
      </c>
      <c r="J298" s="11">
        <v>3000000</v>
      </c>
      <c r="K298" s="91">
        <v>36000000</v>
      </c>
      <c r="L298" s="11">
        <v>3000000</v>
      </c>
      <c r="M298" s="11">
        <v>3000000</v>
      </c>
      <c r="N298" s="11">
        <v>3000000</v>
      </c>
      <c r="O298" s="11">
        <v>3000000</v>
      </c>
      <c r="P298" s="11">
        <v>3000000</v>
      </c>
      <c r="Q298" s="11">
        <v>3000000</v>
      </c>
      <c r="R298" s="11">
        <v>3000000</v>
      </c>
      <c r="S298" s="11">
        <v>3000000</v>
      </c>
      <c r="T298" s="11">
        <v>3000000</v>
      </c>
      <c r="U298" s="11">
        <v>36000000</v>
      </c>
      <c r="V298" s="14" t="s">
        <v>108</v>
      </c>
      <c r="W298" s="14"/>
      <c r="X298" s="14"/>
      <c r="Y298" s="14" t="s">
        <v>38</v>
      </c>
      <c r="Z298" s="14"/>
      <c r="AA298" s="15"/>
      <c r="AB298" s="14"/>
      <c r="AC298" s="14"/>
      <c r="AD298" s="14"/>
      <c r="AE298" s="14"/>
      <c r="AF298" s="14"/>
      <c r="AG298" s="14"/>
      <c r="AH298" s="14"/>
      <c r="AI298" s="14"/>
      <c r="AJ298" s="14"/>
      <c r="AK298" s="14"/>
      <c r="AL298" s="14"/>
      <c r="AM298" s="14"/>
      <c r="AN298" s="78">
        <v>36000000</v>
      </c>
      <c r="AO298" s="82" t="s">
        <v>334</v>
      </c>
      <c r="AP298" s="82" t="s">
        <v>335</v>
      </c>
    </row>
    <row r="299" spans="1:42" x14ac:dyDescent="0.25">
      <c r="A299" s="7">
        <v>98</v>
      </c>
      <c r="B299" s="7">
        <v>660000032</v>
      </c>
      <c r="C299" s="14" t="s">
        <v>40</v>
      </c>
      <c r="D299" s="8" t="s">
        <v>41</v>
      </c>
      <c r="E299" s="8" t="s">
        <v>330</v>
      </c>
      <c r="F299" s="7" t="s">
        <v>62</v>
      </c>
      <c r="G299" s="14" t="s">
        <v>69</v>
      </c>
      <c r="H299" s="9">
        <v>12</v>
      </c>
      <c r="I299" s="8" t="s">
        <v>36</v>
      </c>
      <c r="J299" s="14" t="s">
        <v>54</v>
      </c>
      <c r="K299" s="98"/>
      <c r="L299" s="14" t="s">
        <v>54</v>
      </c>
      <c r="M299" s="14" t="s">
        <v>58</v>
      </c>
      <c r="N299" s="14" t="s">
        <v>58</v>
      </c>
      <c r="O299" s="14" t="s">
        <v>58</v>
      </c>
      <c r="P299" s="14" t="s">
        <v>58</v>
      </c>
      <c r="Q299" s="14" t="s">
        <v>58</v>
      </c>
      <c r="R299" s="14" t="s">
        <v>58</v>
      </c>
      <c r="S299" s="14" t="s">
        <v>58</v>
      </c>
      <c r="T299" s="14" t="s">
        <v>58</v>
      </c>
      <c r="U299" s="14" t="s">
        <v>58</v>
      </c>
      <c r="V299" s="14" t="s">
        <v>336</v>
      </c>
      <c r="W299" s="13" t="b">
        <v>1</v>
      </c>
      <c r="X299" s="14" t="s">
        <v>37</v>
      </c>
      <c r="Y299" s="14" t="s">
        <v>60</v>
      </c>
      <c r="Z299" s="14" t="s">
        <v>69</v>
      </c>
      <c r="AA299" s="15"/>
      <c r="AB299" s="14"/>
      <c r="AC299" s="14"/>
      <c r="AD299" s="14"/>
      <c r="AE299" s="14"/>
      <c r="AF299" s="14"/>
      <c r="AG299" s="14"/>
      <c r="AH299" s="14"/>
      <c r="AI299" s="14"/>
      <c r="AJ299" s="14"/>
      <c r="AK299" s="14"/>
      <c r="AL299" s="14"/>
      <c r="AM299" s="14"/>
      <c r="AN299" s="77" t="s">
        <v>56</v>
      </c>
      <c r="AO299" s="80"/>
      <c r="AP299" s="80"/>
    </row>
    <row r="300" spans="1:42" x14ac:dyDescent="0.25">
      <c r="A300" s="7">
        <v>161</v>
      </c>
      <c r="B300" s="7"/>
      <c r="C300" s="14"/>
      <c r="D300" s="8"/>
      <c r="E300" s="8" t="s">
        <v>330</v>
      </c>
      <c r="F300" s="7" t="s">
        <v>51</v>
      </c>
      <c r="G300" s="14" t="s">
        <v>52</v>
      </c>
      <c r="H300" s="9">
        <v>12</v>
      </c>
      <c r="I300" s="8" t="s">
        <v>36</v>
      </c>
      <c r="J300" s="11">
        <v>7341840</v>
      </c>
      <c r="K300" s="98"/>
      <c r="L300" s="14"/>
      <c r="M300" s="14"/>
      <c r="N300" s="14"/>
      <c r="O300" s="14"/>
      <c r="P300" s="14"/>
      <c r="Q300" s="14"/>
      <c r="R300" s="14"/>
      <c r="S300" s="14"/>
      <c r="T300" s="14"/>
      <c r="U300" s="14" t="s">
        <v>58</v>
      </c>
      <c r="V300" s="14"/>
      <c r="W300" s="14"/>
      <c r="X300" s="14" t="s">
        <v>37</v>
      </c>
      <c r="Y300" s="14" t="s">
        <v>60</v>
      </c>
      <c r="Z300" s="14"/>
      <c r="AA300" s="15"/>
      <c r="AB300" s="14"/>
      <c r="AC300" s="14"/>
      <c r="AD300" s="14"/>
      <c r="AE300" s="14"/>
      <c r="AF300" s="14"/>
      <c r="AG300" s="14"/>
      <c r="AH300" s="14"/>
      <c r="AI300" s="14"/>
      <c r="AJ300" s="14"/>
      <c r="AK300" s="14"/>
      <c r="AL300" s="14"/>
      <c r="AM300" s="14"/>
      <c r="AN300" s="77" t="s">
        <v>56</v>
      </c>
      <c r="AO300" s="80"/>
      <c r="AP300" s="80"/>
    </row>
    <row r="301" spans="1:42" x14ac:dyDescent="0.25">
      <c r="A301" s="7">
        <v>187</v>
      </c>
      <c r="B301" s="7"/>
      <c r="C301" s="14"/>
      <c r="D301" s="8"/>
      <c r="E301" s="8" t="s">
        <v>330</v>
      </c>
      <c r="F301" s="7" t="s">
        <v>80</v>
      </c>
      <c r="G301" s="14" t="s">
        <v>81</v>
      </c>
      <c r="H301" s="9">
        <v>12</v>
      </c>
      <c r="I301" s="8" t="s">
        <v>36</v>
      </c>
      <c r="J301" s="11">
        <v>1988415</v>
      </c>
      <c r="K301" s="98"/>
      <c r="L301" s="14"/>
      <c r="M301" s="14"/>
      <c r="N301" s="14"/>
      <c r="O301" s="14"/>
      <c r="P301" s="14"/>
      <c r="Q301" s="14"/>
      <c r="R301" s="14"/>
      <c r="S301" s="14"/>
      <c r="T301" s="14"/>
      <c r="U301" s="14" t="s">
        <v>58</v>
      </c>
      <c r="V301" s="14"/>
      <c r="W301" s="14"/>
      <c r="X301" s="14"/>
      <c r="Y301" s="14" t="s">
        <v>60</v>
      </c>
      <c r="Z301" s="14"/>
      <c r="AA301" s="15"/>
      <c r="AB301" s="14"/>
      <c r="AC301" s="14"/>
      <c r="AD301" s="14"/>
      <c r="AE301" s="14"/>
      <c r="AF301" s="14"/>
      <c r="AG301" s="14"/>
      <c r="AH301" s="14"/>
      <c r="AI301" s="14"/>
      <c r="AJ301" s="14"/>
      <c r="AK301" s="14"/>
      <c r="AL301" s="14"/>
      <c r="AM301" s="14"/>
      <c r="AN301" s="77" t="s">
        <v>56</v>
      </c>
      <c r="AO301" s="80"/>
      <c r="AP301" s="80"/>
    </row>
    <row r="302" spans="1:42" x14ac:dyDescent="0.25">
      <c r="A302" s="7">
        <v>204</v>
      </c>
      <c r="B302" s="7"/>
      <c r="C302" s="14"/>
      <c r="D302" s="8"/>
      <c r="E302" s="8" t="s">
        <v>330</v>
      </c>
      <c r="F302" s="7" t="s">
        <v>80</v>
      </c>
      <c r="G302" s="14" t="s">
        <v>82</v>
      </c>
      <c r="H302" s="9">
        <v>12</v>
      </c>
      <c r="I302" s="8" t="s">
        <v>36</v>
      </c>
      <c r="J302" s="11">
        <v>2141370</v>
      </c>
      <c r="K302" s="98"/>
      <c r="L302" s="14"/>
      <c r="M302" s="14"/>
      <c r="N302" s="14"/>
      <c r="O302" s="14"/>
      <c r="P302" s="14"/>
      <c r="Q302" s="14"/>
      <c r="R302" s="14"/>
      <c r="S302" s="14"/>
      <c r="T302" s="14"/>
      <c r="U302" s="14" t="s">
        <v>58</v>
      </c>
      <c r="V302" s="14" t="s">
        <v>105</v>
      </c>
      <c r="W302" s="14"/>
      <c r="X302" s="14"/>
      <c r="Y302" s="14" t="s">
        <v>60</v>
      </c>
      <c r="Z302" s="14"/>
      <c r="AA302" s="15"/>
      <c r="AB302" s="14"/>
      <c r="AC302" s="14"/>
      <c r="AD302" s="14"/>
      <c r="AE302" s="14"/>
      <c r="AF302" s="14"/>
      <c r="AG302" s="14"/>
      <c r="AH302" s="14"/>
      <c r="AI302" s="14"/>
      <c r="AJ302" s="14"/>
      <c r="AK302" s="14"/>
      <c r="AL302" s="14"/>
      <c r="AM302" s="14"/>
      <c r="AN302" s="77" t="s">
        <v>56</v>
      </c>
      <c r="AO302" s="80"/>
      <c r="AP302" s="80"/>
    </row>
    <row r="303" spans="1:42" x14ac:dyDescent="0.25">
      <c r="A303" s="7">
        <v>284</v>
      </c>
      <c r="B303" s="7">
        <v>660000019</v>
      </c>
      <c r="C303" s="14" t="s">
        <v>31</v>
      </c>
      <c r="D303" s="8" t="s">
        <v>32</v>
      </c>
      <c r="E303" s="8" t="s">
        <v>72</v>
      </c>
      <c r="F303" s="7" t="s">
        <v>80</v>
      </c>
      <c r="G303" s="14" t="s">
        <v>88</v>
      </c>
      <c r="H303" s="9">
        <v>1</v>
      </c>
      <c r="I303" s="8" t="s">
        <v>53</v>
      </c>
      <c r="J303" s="14" t="s">
        <v>54</v>
      </c>
      <c r="K303" s="98"/>
      <c r="L303" s="14"/>
      <c r="M303" s="14"/>
      <c r="N303" s="14"/>
      <c r="O303" s="14"/>
      <c r="P303" s="14"/>
      <c r="Q303" s="14"/>
      <c r="R303" s="14"/>
      <c r="S303" s="14"/>
      <c r="T303" s="14"/>
      <c r="U303" s="14" t="s">
        <v>54</v>
      </c>
      <c r="V303" s="14" t="s">
        <v>73</v>
      </c>
      <c r="W303" s="14"/>
      <c r="X303" s="14"/>
      <c r="Y303" s="14" t="s">
        <v>60</v>
      </c>
      <c r="Z303" s="14"/>
      <c r="AA303" s="15"/>
      <c r="AB303" s="14"/>
      <c r="AC303" s="14"/>
      <c r="AD303" s="14"/>
      <c r="AE303" s="14"/>
      <c r="AF303" s="14"/>
      <c r="AG303" s="14"/>
      <c r="AH303" s="14"/>
      <c r="AI303" s="14"/>
      <c r="AJ303" s="14"/>
      <c r="AK303" s="14"/>
      <c r="AL303" s="14"/>
      <c r="AM303" s="14"/>
      <c r="AN303" s="77" t="s">
        <v>56</v>
      </c>
      <c r="AO303" s="80"/>
      <c r="AP303" s="80"/>
    </row>
    <row r="304" spans="1:42" x14ac:dyDescent="0.25">
      <c r="A304" s="7"/>
      <c r="B304" s="7">
        <v>660000019</v>
      </c>
      <c r="C304" s="14" t="s">
        <v>31</v>
      </c>
      <c r="D304" s="8" t="s">
        <v>32</v>
      </c>
      <c r="E304" s="8" t="s">
        <v>39</v>
      </c>
      <c r="F304" s="7" t="s">
        <v>80</v>
      </c>
      <c r="G304" s="14" t="s">
        <v>88</v>
      </c>
      <c r="H304" s="9">
        <v>12</v>
      </c>
      <c r="I304" s="8" t="s">
        <v>36</v>
      </c>
      <c r="J304" s="11">
        <v>3000000</v>
      </c>
      <c r="K304" s="91"/>
      <c r="L304" s="14"/>
      <c r="M304" s="14"/>
      <c r="N304" s="14"/>
      <c r="O304" s="14"/>
      <c r="P304" s="14"/>
      <c r="Q304" s="14"/>
      <c r="R304" s="14"/>
      <c r="S304" s="14"/>
      <c r="T304" s="14"/>
      <c r="U304" s="14"/>
      <c r="V304" s="14"/>
      <c r="W304" s="14"/>
      <c r="X304" s="14"/>
      <c r="Y304" s="14"/>
      <c r="Z304" s="14"/>
      <c r="AA304" s="15"/>
      <c r="AB304" s="14"/>
      <c r="AC304" s="14"/>
      <c r="AD304" s="14"/>
      <c r="AE304" s="14"/>
      <c r="AF304" s="14"/>
      <c r="AG304" s="14"/>
      <c r="AH304" s="14"/>
      <c r="AI304" s="14"/>
      <c r="AJ304" s="14"/>
      <c r="AK304" s="14"/>
      <c r="AL304" s="14"/>
      <c r="AM304" s="14"/>
      <c r="AN304" s="77"/>
      <c r="AO304" s="82" t="s">
        <v>337</v>
      </c>
      <c r="AP304" s="82" t="s">
        <v>338</v>
      </c>
    </row>
    <row r="305" spans="1:42" x14ac:dyDescent="0.25">
      <c r="A305" s="7">
        <v>285</v>
      </c>
      <c r="B305" s="7">
        <v>660000032</v>
      </c>
      <c r="C305" s="14" t="s">
        <v>40</v>
      </c>
      <c r="D305" s="8" t="s">
        <v>41</v>
      </c>
      <c r="E305" s="8" t="s">
        <v>92</v>
      </c>
      <c r="F305" s="7" t="s">
        <v>80</v>
      </c>
      <c r="G305" s="14" t="s">
        <v>88</v>
      </c>
      <c r="H305" s="9">
        <v>12</v>
      </c>
      <c r="I305" s="8" t="s">
        <v>36</v>
      </c>
      <c r="J305" s="11">
        <v>7326115</v>
      </c>
      <c r="K305" s="31">
        <v>87913376</v>
      </c>
      <c r="L305" s="11">
        <v>7326115</v>
      </c>
      <c r="M305" s="11">
        <v>7326115</v>
      </c>
      <c r="N305" s="11">
        <v>7326115</v>
      </c>
      <c r="O305" s="11">
        <v>7326115</v>
      </c>
      <c r="P305" s="11">
        <v>7326115</v>
      </c>
      <c r="Q305" s="11">
        <v>7326115</v>
      </c>
      <c r="R305" s="11">
        <v>7326115</v>
      </c>
      <c r="S305" s="11">
        <v>7326115</v>
      </c>
      <c r="T305" s="11">
        <v>7326115</v>
      </c>
      <c r="U305" s="11">
        <v>87913376</v>
      </c>
      <c r="V305" s="14"/>
      <c r="W305" s="14"/>
      <c r="X305" s="14"/>
      <c r="Y305" s="14" t="s">
        <v>60</v>
      </c>
      <c r="Z305" s="14"/>
      <c r="AA305" s="15"/>
      <c r="AB305" s="14"/>
      <c r="AC305" s="14"/>
      <c r="AD305" s="14"/>
      <c r="AE305" s="14"/>
      <c r="AF305" s="14"/>
      <c r="AG305" s="14"/>
      <c r="AH305" s="14"/>
      <c r="AI305" s="14"/>
      <c r="AJ305" s="14"/>
      <c r="AK305" s="14"/>
      <c r="AL305" s="14"/>
      <c r="AM305" s="14"/>
      <c r="AN305" s="78">
        <v>87913376</v>
      </c>
      <c r="AO305" s="80"/>
      <c r="AP305" s="80"/>
    </row>
    <row r="306" spans="1:42" x14ac:dyDescent="0.25">
      <c r="A306" s="7">
        <v>286</v>
      </c>
      <c r="B306" s="7">
        <v>660000032</v>
      </c>
      <c r="C306" s="14" t="s">
        <v>40</v>
      </c>
      <c r="D306" s="8" t="s">
        <v>41</v>
      </c>
      <c r="E306" s="8" t="s">
        <v>101</v>
      </c>
      <c r="F306" s="7" t="s">
        <v>80</v>
      </c>
      <c r="G306" s="14" t="s">
        <v>88</v>
      </c>
      <c r="H306" s="9">
        <v>5</v>
      </c>
      <c r="I306" s="8" t="s">
        <v>239</v>
      </c>
      <c r="J306" s="11">
        <v>3540704</v>
      </c>
      <c r="K306" s="91">
        <v>17703520.890000001</v>
      </c>
      <c r="L306" s="14"/>
      <c r="M306" s="14"/>
      <c r="N306" s="14"/>
      <c r="O306" s="14"/>
      <c r="P306" s="11">
        <v>3540704</v>
      </c>
      <c r="Q306" s="11">
        <v>3540704</v>
      </c>
      <c r="R306" s="11">
        <v>3540704</v>
      </c>
      <c r="S306" s="11">
        <v>3540704</v>
      </c>
      <c r="T306" s="11">
        <v>3540704</v>
      </c>
      <c r="U306" s="11">
        <v>17703521</v>
      </c>
      <c r="V306" s="14" t="s">
        <v>339</v>
      </c>
      <c r="W306" s="14"/>
      <c r="X306" s="14" t="s">
        <v>340</v>
      </c>
      <c r="Y306" s="14" t="s">
        <v>60</v>
      </c>
      <c r="Z306" s="14"/>
      <c r="AA306" s="15"/>
      <c r="AB306" s="14"/>
      <c r="AC306" s="14"/>
      <c r="AD306" s="14"/>
      <c r="AE306" s="14"/>
      <c r="AF306" s="14"/>
      <c r="AG306" s="14"/>
      <c r="AH306" s="14"/>
      <c r="AI306" s="14"/>
      <c r="AJ306" s="14"/>
      <c r="AK306" s="14"/>
      <c r="AL306" s="14"/>
      <c r="AM306" s="14"/>
      <c r="AN306" s="78">
        <v>17703521</v>
      </c>
      <c r="AO306" s="80"/>
      <c r="AP306" s="80"/>
    </row>
    <row r="307" spans="1:42" x14ac:dyDescent="0.25">
      <c r="A307" s="7">
        <v>220</v>
      </c>
      <c r="B307" s="7"/>
      <c r="C307" s="14"/>
      <c r="D307" s="8"/>
      <c r="E307" s="8" t="s">
        <v>330</v>
      </c>
      <c r="F307" s="7" t="s">
        <v>80</v>
      </c>
      <c r="G307" s="14" t="s">
        <v>118</v>
      </c>
      <c r="H307" s="9">
        <v>12</v>
      </c>
      <c r="I307" s="8" t="s">
        <v>36</v>
      </c>
      <c r="J307" s="14" t="s">
        <v>54</v>
      </c>
      <c r="K307" s="14"/>
      <c r="L307" s="14" t="s">
        <v>58</v>
      </c>
      <c r="M307" s="14" t="s">
        <v>58</v>
      </c>
      <c r="N307" s="14" t="s">
        <v>58</v>
      </c>
      <c r="O307" s="14" t="s">
        <v>58</v>
      </c>
      <c r="P307" s="14" t="s">
        <v>58</v>
      </c>
      <c r="Q307" s="14" t="s">
        <v>58</v>
      </c>
      <c r="R307" s="14" t="s">
        <v>58</v>
      </c>
      <c r="S307" s="14" t="s">
        <v>58</v>
      </c>
      <c r="T307" s="14" t="s">
        <v>58</v>
      </c>
      <c r="U307" s="14" t="s">
        <v>58</v>
      </c>
      <c r="V307" s="14" t="s">
        <v>37</v>
      </c>
      <c r="W307" s="14"/>
      <c r="X307" s="14"/>
      <c r="Y307" s="14"/>
      <c r="Z307" s="14"/>
      <c r="AA307" s="15"/>
      <c r="AB307" s="14"/>
      <c r="AC307" s="14"/>
      <c r="AD307" s="14"/>
      <c r="AE307" s="14"/>
      <c r="AF307" s="14"/>
      <c r="AG307" s="14"/>
      <c r="AH307" s="14"/>
      <c r="AI307" s="14"/>
      <c r="AJ307" s="14"/>
      <c r="AK307" s="14"/>
      <c r="AL307" s="14"/>
      <c r="AM307" s="14"/>
      <c r="AN307" s="77" t="s">
        <v>56</v>
      </c>
      <c r="AO307" s="80"/>
      <c r="AP307" s="80"/>
    </row>
    <row r="308" spans="1:42" x14ac:dyDescent="0.25">
      <c r="A308" s="7">
        <v>288</v>
      </c>
      <c r="B308" s="7"/>
      <c r="C308" s="14"/>
      <c r="D308" s="8"/>
      <c r="E308" s="8"/>
      <c r="F308" s="7" t="s">
        <v>80</v>
      </c>
      <c r="G308" s="14" t="s">
        <v>88</v>
      </c>
      <c r="H308" s="9"/>
      <c r="I308" s="8"/>
      <c r="J308" s="14"/>
      <c r="K308" s="14"/>
      <c r="L308" s="14"/>
      <c r="M308" s="14"/>
      <c r="N308" s="14"/>
      <c r="O308" s="14"/>
      <c r="P308" s="14"/>
      <c r="Q308" s="14"/>
      <c r="R308" s="14"/>
      <c r="S308" s="14"/>
      <c r="T308" s="14"/>
      <c r="U308" s="14" t="s">
        <v>54</v>
      </c>
      <c r="V308" s="14"/>
      <c r="W308" s="14"/>
      <c r="X308" s="14"/>
      <c r="Y308" s="14"/>
      <c r="Z308" s="14"/>
      <c r="AA308" s="15"/>
      <c r="AB308" s="14"/>
      <c r="AC308" s="14"/>
      <c r="AD308" s="14"/>
      <c r="AE308" s="14"/>
      <c r="AF308" s="14"/>
      <c r="AG308" s="14"/>
      <c r="AH308" s="14"/>
      <c r="AI308" s="14"/>
      <c r="AJ308" s="14"/>
      <c r="AK308" s="14"/>
      <c r="AL308" s="14"/>
      <c r="AM308" s="14"/>
      <c r="AN308" s="77" t="s">
        <v>100</v>
      </c>
      <c r="AO308" s="80"/>
      <c r="AP308" s="80"/>
    </row>
    <row r="309" spans="1:42" x14ac:dyDescent="0.25">
      <c r="A309" s="7">
        <v>289</v>
      </c>
      <c r="B309" s="7">
        <v>660000006</v>
      </c>
      <c r="C309" s="14" t="s">
        <v>84</v>
      </c>
      <c r="D309" s="8" t="s">
        <v>150</v>
      </c>
      <c r="E309" s="8" t="s">
        <v>341</v>
      </c>
      <c r="F309" s="7" t="s">
        <v>80</v>
      </c>
      <c r="G309" s="14" t="s">
        <v>88</v>
      </c>
      <c r="H309" s="9">
        <v>12</v>
      </c>
      <c r="I309" s="8" t="s">
        <v>36</v>
      </c>
      <c r="J309" s="11">
        <v>350000</v>
      </c>
      <c r="K309" s="91">
        <v>4200000</v>
      </c>
      <c r="L309" s="11">
        <v>350000</v>
      </c>
      <c r="M309" s="11">
        <v>350000</v>
      </c>
      <c r="N309" s="11">
        <v>350000</v>
      </c>
      <c r="O309" s="11">
        <v>350000</v>
      </c>
      <c r="P309" s="11">
        <v>350000</v>
      </c>
      <c r="Q309" s="11">
        <v>350000</v>
      </c>
      <c r="R309" s="11">
        <v>350000</v>
      </c>
      <c r="S309" s="11">
        <v>350000</v>
      </c>
      <c r="T309" s="11">
        <v>350000</v>
      </c>
      <c r="U309" s="11">
        <v>4200000</v>
      </c>
      <c r="V309" s="14"/>
      <c r="W309" s="14"/>
      <c r="X309" s="14"/>
      <c r="Y309" s="14" t="s">
        <v>119</v>
      </c>
      <c r="Z309" s="14"/>
      <c r="AA309" s="15"/>
      <c r="AB309" s="14"/>
      <c r="AC309" s="14"/>
      <c r="AD309" s="14"/>
      <c r="AE309" s="14"/>
      <c r="AF309" s="14"/>
      <c r="AG309" s="14"/>
      <c r="AH309" s="14"/>
      <c r="AI309" s="14"/>
      <c r="AJ309" s="14"/>
      <c r="AK309" s="14"/>
      <c r="AL309" s="14"/>
      <c r="AM309" s="14"/>
      <c r="AN309" s="78">
        <v>4200000</v>
      </c>
      <c r="AO309" s="80"/>
      <c r="AP309" s="80"/>
    </row>
    <row r="310" spans="1:42" x14ac:dyDescent="0.25">
      <c r="A310" s="7">
        <v>290</v>
      </c>
      <c r="B310" s="7">
        <v>660000032</v>
      </c>
      <c r="C310" s="14" t="s">
        <v>40</v>
      </c>
      <c r="D310" s="8" t="s">
        <v>41</v>
      </c>
      <c r="E310" s="8" t="s">
        <v>342</v>
      </c>
      <c r="F310" s="7" t="s">
        <v>80</v>
      </c>
      <c r="G310" s="14" t="s">
        <v>88</v>
      </c>
      <c r="H310" s="9">
        <v>1</v>
      </c>
      <c r="I310" s="8" t="s">
        <v>53</v>
      </c>
      <c r="J310" s="11">
        <v>710000000</v>
      </c>
      <c r="K310" s="91">
        <v>710000000</v>
      </c>
      <c r="L310" s="11">
        <v>65000000</v>
      </c>
      <c r="M310" s="11">
        <v>65000000</v>
      </c>
      <c r="N310" s="11">
        <v>65000000</v>
      </c>
      <c r="O310" s="11">
        <v>60000000</v>
      </c>
      <c r="P310" s="11">
        <v>60000000</v>
      </c>
      <c r="Q310" s="11">
        <v>60000000</v>
      </c>
      <c r="R310" s="11">
        <v>60000000</v>
      </c>
      <c r="S310" s="11">
        <v>40000000</v>
      </c>
      <c r="T310" s="11">
        <v>40000000</v>
      </c>
      <c r="U310" s="11">
        <v>710000000</v>
      </c>
      <c r="V310" s="14"/>
      <c r="W310" s="14"/>
      <c r="X310" s="14"/>
      <c r="Y310" s="14" t="s">
        <v>119</v>
      </c>
      <c r="Z310" s="14"/>
      <c r="AA310" s="15"/>
      <c r="AB310" s="14"/>
      <c r="AC310" s="14"/>
      <c r="AD310" s="14"/>
      <c r="AE310" s="14"/>
      <c r="AF310" s="14"/>
      <c r="AG310" s="14"/>
      <c r="AH310" s="14"/>
      <c r="AI310" s="14"/>
      <c r="AJ310" s="14"/>
      <c r="AK310" s="14"/>
      <c r="AL310" s="14"/>
      <c r="AM310" s="14"/>
      <c r="AN310" s="78">
        <v>710000000</v>
      </c>
      <c r="AO310" s="80"/>
      <c r="AP310" s="80"/>
    </row>
    <row r="311" spans="1:42" x14ac:dyDescent="0.25">
      <c r="A311" s="7">
        <v>235</v>
      </c>
      <c r="B311" s="7"/>
      <c r="C311" s="14"/>
      <c r="D311" s="8"/>
      <c r="E311" s="8" t="s">
        <v>330</v>
      </c>
      <c r="F311" s="7" t="s">
        <v>80</v>
      </c>
      <c r="G311" s="14" t="s">
        <v>83</v>
      </c>
      <c r="H311" s="9">
        <v>12</v>
      </c>
      <c r="I311" s="8" t="s">
        <v>36</v>
      </c>
      <c r="J311" s="11">
        <v>1070685</v>
      </c>
      <c r="K311" s="14"/>
      <c r="L311" s="14"/>
      <c r="M311" s="14"/>
      <c r="N311" s="14"/>
      <c r="O311" s="14"/>
      <c r="P311" s="14"/>
      <c r="Q311" s="14"/>
      <c r="R311" s="14"/>
      <c r="S311" s="14"/>
      <c r="T311" s="14"/>
      <c r="U311" s="14" t="s">
        <v>58</v>
      </c>
      <c r="V311" s="14"/>
      <c r="W311" s="14"/>
      <c r="X311" s="14"/>
      <c r="Y311" s="14" t="s">
        <v>60</v>
      </c>
      <c r="Z311" s="14"/>
      <c r="AA311" s="15"/>
      <c r="AB311" s="14"/>
      <c r="AC311" s="14"/>
      <c r="AD311" s="14"/>
      <c r="AE311" s="14"/>
      <c r="AF311" s="14"/>
      <c r="AG311" s="14"/>
      <c r="AH311" s="14"/>
      <c r="AI311" s="14"/>
      <c r="AJ311" s="14"/>
      <c r="AK311" s="14"/>
      <c r="AL311" s="14"/>
      <c r="AM311" s="14"/>
      <c r="AN311" s="77" t="s">
        <v>56</v>
      </c>
      <c r="AO311" s="80"/>
      <c r="AP311" s="80"/>
    </row>
    <row r="312" spans="1:42" x14ac:dyDescent="0.25">
      <c r="A312" s="7">
        <v>253</v>
      </c>
      <c r="B312" s="7"/>
      <c r="C312" s="14"/>
      <c r="D312" s="8"/>
      <c r="E312" s="8" t="s">
        <v>330</v>
      </c>
      <c r="F312" s="7" t="s">
        <v>80</v>
      </c>
      <c r="G312" s="14" t="s">
        <v>87</v>
      </c>
      <c r="H312" s="9">
        <v>12</v>
      </c>
      <c r="I312" s="8" t="s">
        <v>36</v>
      </c>
      <c r="J312" s="11">
        <v>5506380</v>
      </c>
      <c r="K312" s="14"/>
      <c r="L312" s="14"/>
      <c r="M312" s="14"/>
      <c r="N312" s="14"/>
      <c r="O312" s="14"/>
      <c r="P312" s="14"/>
      <c r="Q312" s="14"/>
      <c r="R312" s="14"/>
      <c r="S312" s="14"/>
      <c r="T312" s="14"/>
      <c r="U312" s="14" t="s">
        <v>58</v>
      </c>
      <c r="V312" s="14"/>
      <c r="W312" s="14"/>
      <c r="X312" s="14"/>
      <c r="Y312" s="14" t="s">
        <v>60</v>
      </c>
      <c r="Z312" s="14"/>
      <c r="AA312" s="15"/>
      <c r="AB312" s="14"/>
      <c r="AC312" s="14"/>
      <c r="AD312" s="14"/>
      <c r="AE312" s="14"/>
      <c r="AF312" s="14"/>
      <c r="AG312" s="14"/>
      <c r="AH312" s="14"/>
      <c r="AI312" s="14"/>
      <c r="AJ312" s="14"/>
      <c r="AK312" s="14"/>
      <c r="AL312" s="14"/>
      <c r="AM312" s="14"/>
      <c r="AN312" s="77" t="s">
        <v>56</v>
      </c>
      <c r="AO312" s="80"/>
      <c r="AP312" s="80"/>
    </row>
    <row r="313" spans="1:42" x14ac:dyDescent="0.25">
      <c r="A313" s="7">
        <v>293</v>
      </c>
      <c r="B313" s="7">
        <v>660000014</v>
      </c>
      <c r="C313" s="14" t="s">
        <v>228</v>
      </c>
      <c r="D313" s="8" t="s">
        <v>240</v>
      </c>
      <c r="E313" s="8" t="s">
        <v>279</v>
      </c>
      <c r="F313" s="7" t="s">
        <v>80</v>
      </c>
      <c r="G313" s="14" t="s">
        <v>88</v>
      </c>
      <c r="H313" s="9">
        <v>1</v>
      </c>
      <c r="I313" s="8" t="s">
        <v>6</v>
      </c>
      <c r="J313" s="11">
        <v>4050000</v>
      </c>
      <c r="K313" s="91">
        <v>4050000</v>
      </c>
      <c r="L313" s="11">
        <v>4050000</v>
      </c>
      <c r="M313" s="14"/>
      <c r="N313" s="14"/>
      <c r="O313" s="14"/>
      <c r="P313" s="14"/>
      <c r="Q313" s="14"/>
      <c r="R313" s="14"/>
      <c r="S313" s="14"/>
      <c r="T313" s="14"/>
      <c r="U313" s="11">
        <v>4050000</v>
      </c>
      <c r="V313" s="14" t="s">
        <v>280</v>
      </c>
      <c r="W313" s="14"/>
      <c r="X313" s="14"/>
      <c r="Y313" s="14"/>
      <c r="Z313" s="14"/>
      <c r="AA313" s="15"/>
      <c r="AB313" s="14"/>
      <c r="AC313" s="14"/>
      <c r="AD313" s="14"/>
      <c r="AE313" s="14"/>
      <c r="AF313" s="14"/>
      <c r="AG313" s="14"/>
      <c r="AH313" s="14"/>
      <c r="AI313" s="14"/>
      <c r="AJ313" s="14"/>
      <c r="AK313" s="14"/>
      <c r="AL313" s="14"/>
      <c r="AM313" s="14"/>
      <c r="AN313" s="78">
        <v>4050000</v>
      </c>
      <c r="AO313" s="80"/>
      <c r="AP313" s="80"/>
    </row>
    <row r="314" spans="1:42" x14ac:dyDescent="0.25">
      <c r="A314" s="7">
        <v>283</v>
      </c>
      <c r="B314" s="7"/>
      <c r="C314" s="14"/>
      <c r="D314" s="8"/>
      <c r="E314" s="8" t="s">
        <v>330</v>
      </c>
      <c r="F314" s="7" t="s">
        <v>80</v>
      </c>
      <c r="G314" s="14" t="s">
        <v>88</v>
      </c>
      <c r="H314" s="9">
        <v>12</v>
      </c>
      <c r="I314" s="8" t="s">
        <v>36</v>
      </c>
      <c r="J314" s="11">
        <v>3365010</v>
      </c>
      <c r="K314" s="14"/>
      <c r="L314" s="14"/>
      <c r="M314" s="14"/>
      <c r="N314" s="14"/>
      <c r="O314" s="14"/>
      <c r="P314" s="14"/>
      <c r="Q314" s="14"/>
      <c r="R314" s="14"/>
      <c r="S314" s="14"/>
      <c r="T314" s="14"/>
      <c r="U314" s="14" t="s">
        <v>58</v>
      </c>
      <c r="V314" s="14"/>
      <c r="W314" s="14"/>
      <c r="X314" s="14"/>
      <c r="Y314" s="14" t="s">
        <v>60</v>
      </c>
      <c r="Z314" s="14"/>
      <c r="AA314" s="15"/>
      <c r="AB314" s="14"/>
      <c r="AC314" s="14"/>
      <c r="AD314" s="14"/>
      <c r="AE314" s="14"/>
      <c r="AF314" s="14"/>
      <c r="AG314" s="14"/>
      <c r="AH314" s="14"/>
      <c r="AI314" s="14"/>
      <c r="AJ314" s="14"/>
      <c r="AK314" s="14"/>
      <c r="AL314" s="14"/>
      <c r="AM314" s="14"/>
      <c r="AN314" s="77" t="s">
        <v>56</v>
      </c>
      <c r="AO314" s="80"/>
      <c r="AP314" s="80"/>
    </row>
    <row r="315" spans="1:42" x14ac:dyDescent="0.25">
      <c r="A315" s="7"/>
      <c r="B315" s="7"/>
      <c r="C315" s="14"/>
      <c r="D315" s="8"/>
      <c r="E315" s="8"/>
      <c r="F315" s="7"/>
      <c r="G315" s="8"/>
      <c r="H315" s="9"/>
      <c r="I315" s="8"/>
      <c r="J315" s="14"/>
      <c r="K315" s="14"/>
      <c r="L315" s="14"/>
      <c r="M315" s="14"/>
      <c r="N315" s="14"/>
      <c r="O315" s="14"/>
      <c r="P315" s="14"/>
      <c r="Q315" s="14"/>
      <c r="R315" s="14"/>
      <c r="S315" s="14"/>
      <c r="T315" s="14"/>
      <c r="U315" s="14"/>
      <c r="V315" s="14"/>
      <c r="W315" s="14"/>
      <c r="X315" s="14"/>
      <c r="Y315" s="14"/>
      <c r="Z315" s="15"/>
      <c r="AA315" s="15"/>
      <c r="AB315" s="14"/>
      <c r="AC315" s="14"/>
      <c r="AD315" s="14"/>
      <c r="AE315" s="14"/>
      <c r="AF315" s="14"/>
      <c r="AG315" s="14"/>
      <c r="AH315" s="14"/>
      <c r="AI315" s="14"/>
      <c r="AJ315" s="14"/>
      <c r="AK315" s="14"/>
      <c r="AL315" s="14"/>
      <c r="AM315" s="14"/>
      <c r="AN315" s="79"/>
      <c r="AO315" s="80"/>
      <c r="AP315" s="80"/>
    </row>
    <row r="316" spans="1:42" x14ac:dyDescent="0.25">
      <c r="A316" s="7"/>
      <c r="B316" s="14"/>
      <c r="C316" s="14"/>
      <c r="D316" s="39" t="s">
        <v>343</v>
      </c>
      <c r="E316" s="8"/>
      <c r="F316" s="7"/>
      <c r="G316" s="14"/>
      <c r="H316" s="9"/>
      <c r="I316" s="8"/>
      <c r="J316" s="7"/>
      <c r="K316" s="14"/>
      <c r="L316" s="14"/>
      <c r="M316" s="14"/>
      <c r="N316" s="14"/>
      <c r="O316" s="14"/>
      <c r="P316" s="14"/>
      <c r="Q316" s="14"/>
      <c r="R316" s="14"/>
      <c r="S316" s="14"/>
      <c r="T316" s="14"/>
      <c r="U316" s="14" t="s">
        <v>54</v>
      </c>
      <c r="V316" s="14"/>
      <c r="W316" s="14"/>
      <c r="X316" s="14"/>
      <c r="Y316" s="14"/>
      <c r="Z316" s="15"/>
      <c r="AA316" s="14"/>
      <c r="AB316" s="14"/>
      <c r="AC316" s="14"/>
      <c r="AD316" s="14"/>
      <c r="AE316" s="14"/>
      <c r="AF316" s="14"/>
      <c r="AG316" s="14"/>
      <c r="AH316" s="14"/>
      <c r="AI316" s="14"/>
      <c r="AJ316" s="14"/>
      <c r="AK316" s="14"/>
      <c r="AL316" s="14"/>
      <c r="AM316" s="14"/>
      <c r="AN316" s="77"/>
      <c r="AO316" s="80"/>
      <c r="AP316" s="80"/>
    </row>
    <row r="317" spans="1:42" x14ac:dyDescent="0.25">
      <c r="A317" s="40"/>
      <c r="B317" s="89"/>
      <c r="C317" s="89"/>
      <c r="D317" s="41" t="s">
        <v>344</v>
      </c>
      <c r="E317" s="41"/>
      <c r="F317" s="40"/>
      <c r="G317" s="40"/>
      <c r="H317" s="42"/>
      <c r="I317" s="43"/>
      <c r="J317" s="44"/>
      <c r="K317" s="92"/>
      <c r="L317" s="44"/>
      <c r="M317" s="44"/>
      <c r="N317" s="44"/>
      <c r="O317" s="44"/>
      <c r="P317" s="44"/>
      <c r="Q317" s="44"/>
      <c r="R317" s="44"/>
      <c r="S317" s="44"/>
      <c r="T317" s="44"/>
      <c r="U317" s="44"/>
      <c r="V317" s="44"/>
      <c r="W317" s="45"/>
      <c r="X317" s="45"/>
      <c r="Y317" s="45"/>
      <c r="Z317" s="45"/>
      <c r="AA317" s="21"/>
      <c r="AB317" s="21"/>
      <c r="AC317" s="21"/>
      <c r="AD317" s="21"/>
      <c r="AE317" s="21"/>
      <c r="AF317" s="21"/>
      <c r="AG317" s="21"/>
      <c r="AH317" s="21"/>
      <c r="AI317" s="21"/>
      <c r="AJ317" s="21"/>
      <c r="AK317" s="21"/>
      <c r="AL317" s="21"/>
      <c r="AM317" s="21"/>
      <c r="AN317" s="21"/>
    </row>
    <row r="318" spans="1:42" x14ac:dyDescent="0.25">
      <c r="A318" s="46"/>
      <c r="B318" s="90"/>
      <c r="C318" s="90"/>
      <c r="D318" s="47"/>
      <c r="E318" s="47"/>
      <c r="F318" s="48"/>
      <c r="G318" s="46"/>
      <c r="H318" s="49"/>
      <c r="I318" s="47"/>
      <c r="J318" s="50">
        <v>9010891872</v>
      </c>
      <c r="K318" s="93">
        <v>11721162108</v>
      </c>
      <c r="L318" s="50">
        <v>1606071917</v>
      </c>
      <c r="M318" s="50">
        <v>748364123</v>
      </c>
      <c r="N318" s="50">
        <v>1130364977</v>
      </c>
      <c r="O318" s="50">
        <v>717300220</v>
      </c>
      <c r="P318" s="50">
        <v>1310872103</v>
      </c>
      <c r="Q318" s="50">
        <v>1061937850</v>
      </c>
      <c r="R318" s="50">
        <v>628702850</v>
      </c>
      <c r="S318" s="50">
        <v>789302850</v>
      </c>
      <c r="T318" s="50">
        <v>975687850</v>
      </c>
      <c r="U318" s="50">
        <v>11721162108</v>
      </c>
      <c r="V318" s="51"/>
      <c r="W318" s="51"/>
      <c r="X318" s="51"/>
      <c r="Y318" s="51"/>
      <c r="Z318" s="51"/>
      <c r="AA318" s="52"/>
      <c r="AB318" s="52"/>
      <c r="AC318" s="52"/>
      <c r="AD318" s="52"/>
      <c r="AE318" s="52"/>
      <c r="AF318" s="52"/>
      <c r="AG318" s="52"/>
      <c r="AH318" s="52"/>
      <c r="AI318" s="52"/>
      <c r="AJ318" s="52"/>
      <c r="AK318" s="52"/>
      <c r="AL318" s="52"/>
      <c r="AM318" s="52"/>
      <c r="AN318" s="52"/>
    </row>
    <row r="319" spans="1:42" x14ac:dyDescent="0.25">
      <c r="A319" s="21"/>
      <c r="B319" s="21"/>
      <c r="C319" s="21"/>
      <c r="D319" s="22"/>
      <c r="E319" s="22"/>
      <c r="F319" s="53"/>
      <c r="G319" s="21"/>
      <c r="H319" s="54"/>
      <c r="I319" s="22"/>
      <c r="J319" s="53"/>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row>
    <row r="320" spans="1:42" x14ac:dyDescent="0.25">
      <c r="A320" s="21"/>
      <c r="B320" s="21"/>
      <c r="C320" s="21"/>
      <c r="D320" s="22"/>
      <c r="E320" s="22"/>
      <c r="F320" s="53"/>
      <c r="G320" s="21"/>
      <c r="H320" s="54"/>
      <c r="I320" s="22"/>
      <c r="J320" s="53"/>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row>
    <row r="321" spans="1:40" x14ac:dyDescent="0.25">
      <c r="A321" s="21"/>
      <c r="B321" s="21"/>
      <c r="C321" s="21"/>
      <c r="D321" s="22"/>
      <c r="E321" s="22"/>
      <c r="F321" s="53"/>
      <c r="G321" s="21"/>
      <c r="H321" s="54"/>
      <c r="I321" s="22"/>
      <c r="J321" s="53"/>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row>
    <row r="322" spans="1:40" x14ac:dyDescent="0.25">
      <c r="A322" s="21"/>
      <c r="B322" s="21"/>
      <c r="C322" s="21"/>
      <c r="D322" s="22"/>
      <c r="E322" s="22"/>
      <c r="F322" s="53"/>
      <c r="G322" s="21"/>
      <c r="H322" s="54"/>
      <c r="I322" s="22"/>
      <c r="J322" s="53"/>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row>
    <row r="323" spans="1:40" x14ac:dyDescent="0.25">
      <c r="A323" s="21"/>
      <c r="B323" s="21"/>
      <c r="C323" s="21"/>
      <c r="D323" s="22"/>
      <c r="E323" s="55"/>
      <c r="F323" s="53"/>
      <c r="G323" s="21"/>
      <c r="H323" s="54"/>
      <c r="I323" s="22"/>
      <c r="J323" s="53"/>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row>
    <row r="324" spans="1:40" x14ac:dyDescent="0.25">
      <c r="A324" s="21"/>
      <c r="B324" s="21"/>
      <c r="C324" s="21"/>
      <c r="D324" s="22"/>
      <c r="E324" s="22"/>
      <c r="F324" s="53"/>
      <c r="G324" s="21"/>
      <c r="H324" s="54"/>
      <c r="I324" s="22"/>
      <c r="J324" s="53"/>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row>
    <row r="325" spans="1:40" x14ac:dyDescent="0.25">
      <c r="A325" s="21"/>
      <c r="B325" s="21"/>
      <c r="C325" s="21"/>
      <c r="D325" s="22"/>
      <c r="E325" s="22"/>
      <c r="F325" s="53"/>
      <c r="G325" s="21"/>
      <c r="H325" s="54"/>
      <c r="I325" s="22"/>
      <c r="J325" s="53"/>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row>
    <row r="326" spans="1:40" x14ac:dyDescent="0.25">
      <c r="A326" s="21"/>
      <c r="B326" s="21"/>
      <c r="C326" s="21"/>
      <c r="D326" s="22"/>
      <c r="E326" s="22"/>
      <c r="F326" s="53"/>
      <c r="G326" s="21"/>
      <c r="H326" s="54"/>
      <c r="I326" s="22"/>
      <c r="J326" s="53"/>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row>
    <row r="327" spans="1:40" x14ac:dyDescent="0.25">
      <c r="A327" s="21"/>
      <c r="B327" s="21"/>
      <c r="C327" s="21"/>
      <c r="D327" s="22"/>
      <c r="E327" s="22"/>
      <c r="F327" s="53"/>
      <c r="G327" s="21"/>
      <c r="H327" s="54"/>
      <c r="I327" s="22"/>
      <c r="J327" s="53"/>
      <c r="K327" s="21"/>
      <c r="L327" s="21"/>
      <c r="M327" s="21"/>
      <c r="N327" s="21"/>
      <c r="O327" s="21"/>
      <c r="P327" s="21"/>
      <c r="Q327" s="21"/>
      <c r="R327" s="21"/>
      <c r="S327" s="21" t="s">
        <v>345</v>
      </c>
      <c r="T327" s="21"/>
      <c r="U327" s="21"/>
      <c r="V327" s="21"/>
      <c r="W327" s="21"/>
      <c r="X327" s="21"/>
      <c r="Y327" s="21"/>
      <c r="Z327" s="21"/>
      <c r="AA327" s="21"/>
      <c r="AB327" s="21"/>
      <c r="AC327" s="21"/>
      <c r="AD327" s="21"/>
      <c r="AE327" s="21"/>
      <c r="AF327" s="21"/>
      <c r="AG327" s="21"/>
      <c r="AH327" s="21"/>
      <c r="AI327" s="21"/>
      <c r="AJ327" s="21"/>
      <c r="AK327" s="21"/>
      <c r="AL327" s="21"/>
      <c r="AM327" s="21"/>
      <c r="AN327" s="21"/>
    </row>
    <row r="328" spans="1:40" x14ac:dyDescent="0.25">
      <c r="A328" s="21"/>
      <c r="B328" s="21"/>
      <c r="C328" s="21"/>
      <c r="D328" s="22"/>
      <c r="E328" s="22"/>
      <c r="F328" s="53"/>
      <c r="G328" s="21"/>
      <c r="H328" s="54"/>
      <c r="I328" s="22"/>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row>
    <row r="329" spans="1:40" x14ac:dyDescent="0.25">
      <c r="A329" s="21"/>
      <c r="B329" s="21"/>
      <c r="C329" s="21"/>
      <c r="D329" s="22"/>
      <c r="E329" s="22"/>
      <c r="F329" s="53"/>
      <c r="G329" s="21"/>
      <c r="H329" s="54"/>
      <c r="I329" s="22"/>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row>
    <row r="330" spans="1:40" x14ac:dyDescent="0.25">
      <c r="A330" s="21"/>
      <c r="B330" s="21"/>
      <c r="C330" s="21"/>
      <c r="D330" s="22"/>
      <c r="E330" s="22"/>
      <c r="F330" s="53"/>
      <c r="G330" s="21"/>
      <c r="H330" s="54"/>
      <c r="I330" s="22"/>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row>
    <row r="331" spans="1:40" x14ac:dyDescent="0.25">
      <c r="A331" s="21"/>
      <c r="B331" s="21"/>
      <c r="C331" s="21"/>
      <c r="D331" s="22"/>
      <c r="E331" s="22"/>
      <c r="F331" s="53"/>
      <c r="G331" s="21"/>
      <c r="H331" s="54"/>
      <c r="I331" s="22"/>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row>
    <row r="332" spans="1:40" x14ac:dyDescent="0.25">
      <c r="A332" s="21"/>
      <c r="B332" s="21"/>
      <c r="C332" s="21"/>
      <c r="D332" s="22"/>
      <c r="E332" s="22"/>
      <c r="F332" s="53"/>
      <c r="G332" s="21"/>
      <c r="H332" s="54"/>
      <c r="I332" s="22"/>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row>
    <row r="333" spans="1:40" x14ac:dyDescent="0.25">
      <c r="A333" s="21"/>
      <c r="B333" s="21"/>
      <c r="C333" s="21"/>
      <c r="D333" s="22"/>
      <c r="E333" s="22"/>
      <c r="F333" s="53"/>
      <c r="G333" s="21"/>
      <c r="H333" s="54"/>
      <c r="I333" s="22"/>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row>
    <row r="334" spans="1:40" x14ac:dyDescent="0.25">
      <c r="A334" s="21"/>
      <c r="B334" s="21"/>
      <c r="C334" s="21"/>
      <c r="D334" s="22"/>
      <c r="E334" s="22"/>
      <c r="F334" s="53"/>
      <c r="G334" s="21"/>
      <c r="H334" s="54"/>
      <c r="I334" s="22"/>
      <c r="J334" s="53"/>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row>
    <row r="335" spans="1:40" x14ac:dyDescent="0.25">
      <c r="A335" s="21"/>
      <c r="B335" s="21"/>
      <c r="C335" s="21"/>
      <c r="D335" s="22"/>
      <c r="E335" s="22"/>
      <c r="F335" s="53"/>
      <c r="G335" s="21"/>
      <c r="H335" s="54"/>
      <c r="I335" s="22"/>
      <c r="J335" s="481"/>
      <c r="K335" s="481"/>
      <c r="L335" s="481" t="s">
        <v>346</v>
      </c>
      <c r="M335" s="481"/>
      <c r="N335" s="481"/>
      <c r="O335" s="482" t="s">
        <v>347</v>
      </c>
      <c r="P335" s="482"/>
      <c r="Q335" s="53"/>
      <c r="R335" s="481" t="s">
        <v>348</v>
      </c>
      <c r="S335" s="481"/>
      <c r="T335" s="481"/>
      <c r="U335" s="481"/>
      <c r="V335" s="482" t="s">
        <v>349</v>
      </c>
      <c r="W335" s="482"/>
      <c r="X335" s="21"/>
      <c r="Y335" s="21"/>
      <c r="Z335" s="21"/>
      <c r="AA335" s="21"/>
      <c r="AB335" s="21"/>
      <c r="AC335" s="21"/>
      <c r="AD335" s="21"/>
      <c r="AE335" s="21"/>
      <c r="AF335" s="21"/>
      <c r="AG335" s="21"/>
      <c r="AH335" s="21"/>
      <c r="AI335" s="21"/>
      <c r="AJ335" s="21"/>
      <c r="AK335" s="21"/>
      <c r="AL335" s="21"/>
      <c r="AM335" s="21"/>
      <c r="AN335" s="21"/>
    </row>
    <row r="336" spans="1:40" x14ac:dyDescent="0.25">
      <c r="A336" s="21"/>
      <c r="B336" s="21"/>
      <c r="C336" s="21"/>
      <c r="D336" s="22"/>
      <c r="E336" s="22"/>
      <c r="F336" s="53"/>
      <c r="G336" s="21"/>
      <c r="H336" s="54"/>
      <c r="I336" s="22"/>
      <c r="J336" s="481"/>
      <c r="K336" s="481"/>
      <c r="L336" s="481" t="s">
        <v>350</v>
      </c>
      <c r="M336" s="481"/>
      <c r="N336" s="481"/>
      <c r="O336" s="482" t="s">
        <v>351</v>
      </c>
      <c r="P336" s="482"/>
      <c r="Q336" s="53"/>
      <c r="R336" s="482" t="s">
        <v>352</v>
      </c>
      <c r="S336" s="482"/>
      <c r="T336" s="482"/>
      <c r="U336" s="482"/>
      <c r="V336" s="482" t="s">
        <v>353</v>
      </c>
      <c r="W336" s="482"/>
      <c r="X336" s="21"/>
      <c r="Y336" s="21"/>
      <c r="Z336" s="21"/>
      <c r="AA336" s="21"/>
      <c r="AB336" s="21"/>
      <c r="AC336" s="21"/>
      <c r="AD336" s="21"/>
      <c r="AE336" s="21"/>
      <c r="AF336" s="21"/>
      <c r="AG336" s="21"/>
      <c r="AH336" s="21"/>
      <c r="AI336" s="21"/>
      <c r="AJ336" s="21"/>
      <c r="AK336" s="21"/>
      <c r="AL336" s="21"/>
      <c r="AM336" s="21"/>
      <c r="AN336" s="21"/>
    </row>
  </sheetData>
  <autoFilter ref="A1:AP314" xr:uid="{A90E3D10-B778-419C-ABD5-B93C1D1B1A03}"/>
  <mergeCells count="41">
    <mergeCell ref="K262:K264"/>
    <mergeCell ref="K286:K287"/>
    <mergeCell ref="L120:L125"/>
    <mergeCell ref="Y120:Y125"/>
    <mergeCell ref="M120:M125"/>
    <mergeCell ref="N120:N125"/>
    <mergeCell ref="O120:O125"/>
    <mergeCell ref="P120:P125"/>
    <mergeCell ref="Q120:Q125"/>
    <mergeCell ref="R120:R125"/>
    <mergeCell ref="S120:S125"/>
    <mergeCell ref="T120:T125"/>
    <mergeCell ref="U120:U125"/>
    <mergeCell ref="W120:W125"/>
    <mergeCell ref="X120:X125"/>
    <mergeCell ref="AA120:AA125"/>
    <mergeCell ref="AB120:AB125"/>
    <mergeCell ref="AC120:AC125"/>
    <mergeCell ref="AD120:AD125"/>
    <mergeCell ref="AE120:AE125"/>
    <mergeCell ref="V336:W336"/>
    <mergeCell ref="AL120:AL125"/>
    <mergeCell ref="AM120:AM125"/>
    <mergeCell ref="AN120:AN125"/>
    <mergeCell ref="J335:K335"/>
    <mergeCell ref="L335:N335"/>
    <mergeCell ref="O335:P335"/>
    <mergeCell ref="R335:U335"/>
    <mergeCell ref="V335:W335"/>
    <mergeCell ref="AF120:AF125"/>
    <mergeCell ref="AG120:AG125"/>
    <mergeCell ref="AH120:AH125"/>
    <mergeCell ref="AI120:AI125"/>
    <mergeCell ref="AJ120:AJ125"/>
    <mergeCell ref="AK120:AK125"/>
    <mergeCell ref="Z120:Z125"/>
    <mergeCell ref="J336:K336"/>
    <mergeCell ref="L336:N336"/>
    <mergeCell ref="O336:P336"/>
    <mergeCell ref="R336:S336"/>
    <mergeCell ref="T336:U3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63C12-529F-44A8-B7CA-160249AEEEC4}">
  <dimension ref="A1:AH197"/>
  <sheetViews>
    <sheetView zoomScale="50" zoomScaleNormal="50" workbookViewId="0">
      <pane xSplit="6" ySplit="1" topLeftCell="G146" activePane="bottomRight" state="frozen"/>
      <selection pane="topRight" activeCell="G1" sqref="G1"/>
      <selection pane="bottomLeft" activeCell="A2" sqref="A2"/>
      <selection pane="bottomRight" activeCell="AG2" sqref="AG2:AH176"/>
    </sheetView>
  </sheetViews>
  <sheetFormatPr defaultColWidth="8.7109375" defaultRowHeight="15.75" x14ac:dyDescent="0.25"/>
  <cols>
    <col min="1" max="1" width="4.42578125" style="6" bestFit="1" customWidth="1"/>
    <col min="2" max="2" width="11" style="6" bestFit="1" customWidth="1"/>
    <col min="3" max="3" width="3.42578125" style="6" bestFit="1" customWidth="1"/>
    <col min="4" max="4" width="16.28515625" style="6" bestFit="1" customWidth="1"/>
    <col min="5" max="5" width="29.7109375" style="6" bestFit="1" customWidth="1"/>
    <col min="6" max="6" width="51.28515625" style="6" bestFit="1" customWidth="1"/>
    <col min="7" max="7" width="15.5703125" style="6" bestFit="1" customWidth="1"/>
    <col min="8" max="8" width="29.42578125" style="6" bestFit="1" customWidth="1"/>
    <col min="9" max="9" width="4.42578125" style="6" bestFit="1" customWidth="1"/>
    <col min="10" max="10" width="5.7109375" style="6" bestFit="1" customWidth="1"/>
    <col min="11" max="11" width="13.7109375" style="6" bestFit="1" customWidth="1"/>
    <col min="12" max="12" width="21.7109375" style="6" bestFit="1" customWidth="1"/>
    <col min="13" max="13" width="13.7109375" style="6" hidden="1" customWidth="1"/>
    <col min="14" max="15" width="12.28515625" style="6" hidden="1" customWidth="1"/>
    <col min="16" max="19" width="13.7109375" style="6" hidden="1" customWidth="1"/>
    <col min="20" max="20" width="12.28515625" style="6" hidden="1" customWidth="1"/>
    <col min="21" max="21" width="17.5703125" style="6" hidden="1" customWidth="1"/>
    <col min="22" max="22" width="13.7109375" style="6" hidden="1" customWidth="1"/>
    <col min="23" max="24" width="12.28515625" style="6" hidden="1" customWidth="1"/>
    <col min="25" max="25" width="15" style="6" hidden="1" customWidth="1"/>
    <col min="26" max="26" width="124.28515625" style="6" hidden="1" customWidth="1"/>
    <col min="27" max="27" width="4.42578125" style="6" hidden="1" customWidth="1"/>
    <col min="28" max="28" width="28.7109375" style="6" hidden="1" customWidth="1"/>
    <col min="29" max="29" width="6.28515625" style="6" hidden="1" customWidth="1"/>
    <col min="30" max="31" width="24.7109375" style="6" hidden="1" customWidth="1"/>
    <col min="32" max="32" width="41.28515625" style="6" hidden="1" customWidth="1"/>
    <col min="33" max="33" width="19.28515625" style="6" customWidth="1"/>
    <col min="34" max="34" width="49.7109375" style="6" customWidth="1"/>
    <col min="35" max="16384" width="8.7109375" style="6"/>
  </cols>
  <sheetData>
    <row r="1" spans="1:34" x14ac:dyDescent="0.25">
      <c r="A1" s="58" t="s">
        <v>0</v>
      </c>
      <c r="B1" s="58" t="s">
        <v>1</v>
      </c>
      <c r="C1" s="58" t="s">
        <v>21</v>
      </c>
      <c r="D1" s="58" t="s">
        <v>2</v>
      </c>
      <c r="E1" s="59" t="s">
        <v>3</v>
      </c>
      <c r="F1" s="59" t="s">
        <v>4</v>
      </c>
      <c r="G1" s="58" t="s">
        <v>5</v>
      </c>
      <c r="H1" s="58" t="s">
        <v>6</v>
      </c>
      <c r="I1" s="58" t="s">
        <v>7</v>
      </c>
      <c r="J1" s="59" t="s">
        <v>8</v>
      </c>
      <c r="K1" s="58" t="s">
        <v>9</v>
      </c>
      <c r="L1" s="1" t="s">
        <v>10</v>
      </c>
      <c r="M1" s="84" t="s">
        <v>26</v>
      </c>
      <c r="N1" s="58" t="s">
        <v>27</v>
      </c>
      <c r="O1" s="58" t="s">
        <v>28</v>
      </c>
      <c r="P1" s="58" t="s">
        <v>11</v>
      </c>
      <c r="Q1" s="59" t="s">
        <v>12</v>
      </c>
      <c r="R1" s="59" t="s">
        <v>13</v>
      </c>
      <c r="S1" s="59" t="s">
        <v>14</v>
      </c>
      <c r="T1" s="59" t="s">
        <v>15</v>
      </c>
      <c r="U1" s="59" t="s">
        <v>16</v>
      </c>
      <c r="V1" s="59" t="s">
        <v>17</v>
      </c>
      <c r="W1" s="59" t="s">
        <v>354</v>
      </c>
      <c r="X1" s="58" t="s">
        <v>19</v>
      </c>
      <c r="Y1" s="59" t="s">
        <v>10</v>
      </c>
      <c r="Z1" s="56" t="s">
        <v>20</v>
      </c>
      <c r="AA1" s="45" t="s">
        <v>355</v>
      </c>
      <c r="AB1" s="58" t="s">
        <v>22</v>
      </c>
      <c r="AC1" s="21" t="s">
        <v>356</v>
      </c>
      <c r="AD1" s="1" t="s">
        <v>23</v>
      </c>
      <c r="AE1" s="1" t="s">
        <v>25</v>
      </c>
      <c r="AF1" s="21" t="s">
        <v>357</v>
      </c>
      <c r="AG1" s="1" t="s">
        <v>30</v>
      </c>
      <c r="AH1" s="1" t="s">
        <v>358</v>
      </c>
    </row>
    <row r="2" spans="1:34" x14ac:dyDescent="0.25">
      <c r="A2" s="7">
        <v>1</v>
      </c>
      <c r="B2" s="7">
        <v>121010005</v>
      </c>
      <c r="C2" s="7"/>
      <c r="D2" s="14" t="s">
        <v>359</v>
      </c>
      <c r="E2" s="14" t="s">
        <v>360</v>
      </c>
      <c r="F2" s="14" t="s">
        <v>361</v>
      </c>
      <c r="G2" s="7" t="s">
        <v>34</v>
      </c>
      <c r="H2" s="8" t="s">
        <v>47</v>
      </c>
      <c r="I2" s="7">
        <v>1</v>
      </c>
      <c r="J2" s="14" t="s">
        <v>362</v>
      </c>
      <c r="K2" s="11">
        <v>150000000</v>
      </c>
      <c r="L2" s="31">
        <v>150000000</v>
      </c>
      <c r="M2" s="14"/>
      <c r="N2" s="14"/>
      <c r="O2" s="14"/>
      <c r="P2" s="14"/>
      <c r="Q2" s="14"/>
      <c r="R2" s="14"/>
      <c r="S2" s="11">
        <v>150000000</v>
      </c>
      <c r="T2" s="14"/>
      <c r="U2" s="14"/>
      <c r="V2" s="14"/>
      <c r="W2" s="14"/>
      <c r="X2" s="14"/>
      <c r="Y2" s="11">
        <v>150000000</v>
      </c>
      <c r="Z2" s="14"/>
      <c r="AA2" s="60"/>
      <c r="AB2" s="61" t="s">
        <v>37</v>
      </c>
      <c r="AC2" s="14" t="b">
        <v>1</v>
      </c>
      <c r="AD2" s="14" t="s">
        <v>60</v>
      </c>
      <c r="AE2" s="14"/>
      <c r="AF2" s="21"/>
      <c r="AG2" s="80"/>
      <c r="AH2" s="80"/>
    </row>
    <row r="3" spans="1:34" x14ac:dyDescent="0.25">
      <c r="A3" s="7">
        <v>2</v>
      </c>
      <c r="B3" s="7">
        <v>121010005</v>
      </c>
      <c r="C3" s="7"/>
      <c r="D3" s="14" t="s">
        <v>359</v>
      </c>
      <c r="E3" s="14" t="s">
        <v>360</v>
      </c>
      <c r="F3" s="14" t="s">
        <v>361</v>
      </c>
      <c r="G3" s="7" t="s">
        <v>34</v>
      </c>
      <c r="H3" s="8" t="s">
        <v>46</v>
      </c>
      <c r="I3" s="7">
        <v>1</v>
      </c>
      <c r="J3" s="14" t="s">
        <v>362</v>
      </c>
      <c r="K3" s="11">
        <v>150000000</v>
      </c>
      <c r="L3" s="11">
        <v>150000000</v>
      </c>
      <c r="M3" s="14"/>
      <c r="N3" s="14"/>
      <c r="O3" s="14"/>
      <c r="P3" s="14"/>
      <c r="Q3" s="14"/>
      <c r="R3" s="14"/>
      <c r="S3" s="14"/>
      <c r="T3" s="11">
        <v>150000000</v>
      </c>
      <c r="U3" s="14"/>
      <c r="V3" s="14"/>
      <c r="W3" s="14"/>
      <c r="X3" s="14"/>
      <c r="Y3" s="11">
        <v>150000000</v>
      </c>
      <c r="Z3" s="14"/>
      <c r="AA3" s="60"/>
      <c r="AB3" s="61" t="s">
        <v>37</v>
      </c>
      <c r="AC3" s="14" t="b">
        <v>1</v>
      </c>
      <c r="AD3" s="14" t="s">
        <v>60</v>
      </c>
      <c r="AE3" s="14"/>
      <c r="AF3" s="21"/>
      <c r="AG3" s="80"/>
      <c r="AH3" s="80"/>
    </row>
    <row r="4" spans="1:34" x14ac:dyDescent="0.25">
      <c r="A4" s="7">
        <v>3</v>
      </c>
      <c r="B4" s="7">
        <v>121010005</v>
      </c>
      <c r="C4" s="7"/>
      <c r="D4" s="14" t="s">
        <v>359</v>
      </c>
      <c r="E4" s="14" t="s">
        <v>360</v>
      </c>
      <c r="F4" s="14" t="s">
        <v>361</v>
      </c>
      <c r="G4" s="7" t="s">
        <v>34</v>
      </c>
      <c r="H4" s="8" t="s">
        <v>45</v>
      </c>
      <c r="I4" s="7">
        <v>1</v>
      </c>
      <c r="J4" s="14" t="s">
        <v>362</v>
      </c>
      <c r="K4" s="11">
        <v>150000000</v>
      </c>
      <c r="L4" s="11">
        <v>150000000</v>
      </c>
      <c r="M4" s="14"/>
      <c r="N4" s="14"/>
      <c r="O4" s="14"/>
      <c r="P4" s="14"/>
      <c r="Q4" s="14"/>
      <c r="R4" s="14"/>
      <c r="S4" s="14"/>
      <c r="T4" s="11">
        <v>150000000</v>
      </c>
      <c r="U4" s="14"/>
      <c r="V4" s="14"/>
      <c r="W4" s="14"/>
      <c r="X4" s="14"/>
      <c r="Y4" s="11">
        <v>150000000</v>
      </c>
      <c r="Z4" s="14"/>
      <c r="AA4" s="60"/>
      <c r="AB4" s="61" t="s">
        <v>37</v>
      </c>
      <c r="AC4" s="14" t="b">
        <v>1</v>
      </c>
      <c r="AD4" s="14" t="s">
        <v>60</v>
      </c>
      <c r="AE4" s="14"/>
      <c r="AF4" s="21"/>
      <c r="AG4" s="80"/>
      <c r="AH4" s="80"/>
    </row>
    <row r="5" spans="1:34" x14ac:dyDescent="0.25">
      <c r="A5" s="7">
        <v>4</v>
      </c>
      <c r="B5" s="7">
        <v>121010005</v>
      </c>
      <c r="C5" s="7"/>
      <c r="D5" s="14" t="s">
        <v>359</v>
      </c>
      <c r="E5" s="14" t="s">
        <v>360</v>
      </c>
      <c r="F5" s="14" t="s">
        <v>361</v>
      </c>
      <c r="G5" s="7" t="s">
        <v>34</v>
      </c>
      <c r="H5" s="8" t="s">
        <v>43</v>
      </c>
      <c r="I5" s="7">
        <v>1</v>
      </c>
      <c r="J5" s="14" t="s">
        <v>362</v>
      </c>
      <c r="K5" s="11">
        <v>150000000</v>
      </c>
      <c r="L5" s="11">
        <v>150000000</v>
      </c>
      <c r="M5" s="14"/>
      <c r="N5" s="14"/>
      <c r="O5" s="14"/>
      <c r="P5" s="14"/>
      <c r="Q5" s="14"/>
      <c r="R5" s="14"/>
      <c r="S5" s="11">
        <v>150000000</v>
      </c>
      <c r="T5" s="14"/>
      <c r="U5" s="14"/>
      <c r="V5" s="14"/>
      <c r="W5" s="14"/>
      <c r="X5" s="14"/>
      <c r="Y5" s="11">
        <v>150000000</v>
      </c>
      <c r="Z5" s="14"/>
      <c r="AA5" s="60"/>
      <c r="AB5" s="61" t="s">
        <v>37</v>
      </c>
      <c r="AC5" s="14" t="b">
        <v>1</v>
      </c>
      <c r="AD5" s="14" t="s">
        <v>60</v>
      </c>
      <c r="AE5" s="14"/>
      <c r="AF5" s="21"/>
      <c r="AG5" s="80"/>
      <c r="AH5" s="80"/>
    </row>
    <row r="6" spans="1:34" x14ac:dyDescent="0.25">
      <c r="A6" s="7">
        <v>5</v>
      </c>
      <c r="B6" s="7">
        <v>121010005</v>
      </c>
      <c r="C6" s="7"/>
      <c r="D6" s="14" t="s">
        <v>359</v>
      </c>
      <c r="E6" s="14" t="s">
        <v>360</v>
      </c>
      <c r="F6" s="62" t="s">
        <v>363</v>
      </c>
      <c r="G6" s="7" t="s">
        <v>34</v>
      </c>
      <c r="H6" s="8" t="s">
        <v>47</v>
      </c>
      <c r="I6" s="7">
        <v>1</v>
      </c>
      <c r="J6" s="14" t="s">
        <v>362</v>
      </c>
      <c r="K6" s="11">
        <v>70000000</v>
      </c>
      <c r="L6" s="11">
        <v>70000000</v>
      </c>
      <c r="M6" s="14"/>
      <c r="N6" s="14"/>
      <c r="O6" s="14"/>
      <c r="P6" s="14"/>
      <c r="Q6" s="14"/>
      <c r="R6" s="11">
        <v>70000000</v>
      </c>
      <c r="S6" s="14"/>
      <c r="T6" s="14"/>
      <c r="U6" s="14"/>
      <c r="V6" s="14"/>
      <c r="W6" s="14"/>
      <c r="X6" s="14"/>
      <c r="Y6" s="11">
        <v>70000000</v>
      </c>
      <c r="Z6" s="14"/>
      <c r="AA6" s="60"/>
      <c r="AB6" s="61" t="s">
        <v>37</v>
      </c>
      <c r="AC6" s="14" t="b">
        <v>1</v>
      </c>
      <c r="AD6" s="14" t="s">
        <v>60</v>
      </c>
      <c r="AE6" s="14"/>
      <c r="AF6" s="21"/>
      <c r="AG6" s="80"/>
      <c r="AH6" s="80"/>
    </row>
    <row r="7" spans="1:34" x14ac:dyDescent="0.25">
      <c r="A7" s="7">
        <v>6</v>
      </c>
      <c r="B7" s="7">
        <v>121010005</v>
      </c>
      <c r="C7" s="7"/>
      <c r="D7" s="14" t="s">
        <v>359</v>
      </c>
      <c r="E7" s="14" t="s">
        <v>360</v>
      </c>
      <c r="F7" s="62" t="s">
        <v>363</v>
      </c>
      <c r="G7" s="7" t="s">
        <v>34</v>
      </c>
      <c r="H7" s="8" t="s">
        <v>46</v>
      </c>
      <c r="I7" s="7">
        <v>1</v>
      </c>
      <c r="J7" s="14" t="s">
        <v>362</v>
      </c>
      <c r="K7" s="11">
        <v>20000000</v>
      </c>
      <c r="L7" s="11">
        <v>20000000</v>
      </c>
      <c r="M7" s="14"/>
      <c r="N7" s="14"/>
      <c r="O7" s="14"/>
      <c r="P7" s="14"/>
      <c r="Q7" s="14"/>
      <c r="R7" s="11">
        <v>20000000</v>
      </c>
      <c r="S7" s="14"/>
      <c r="T7" s="14"/>
      <c r="U7" s="14"/>
      <c r="V7" s="14"/>
      <c r="W7" s="14"/>
      <c r="X7" s="14"/>
      <c r="Y7" s="11">
        <v>20000000</v>
      </c>
      <c r="Z7" s="14"/>
      <c r="AA7" s="60"/>
      <c r="AB7" s="61" t="s">
        <v>37</v>
      </c>
      <c r="AC7" s="14" t="b">
        <v>1</v>
      </c>
      <c r="AD7" s="14" t="s">
        <v>38</v>
      </c>
      <c r="AE7" s="14"/>
      <c r="AF7" s="21"/>
      <c r="AG7" s="80"/>
      <c r="AH7" s="80"/>
    </row>
    <row r="8" spans="1:34" x14ac:dyDescent="0.25">
      <c r="A8" s="7">
        <v>7</v>
      </c>
      <c r="B8" s="7">
        <v>121010005</v>
      </c>
      <c r="C8" s="7"/>
      <c r="D8" s="14" t="s">
        <v>359</v>
      </c>
      <c r="E8" s="14" t="s">
        <v>360</v>
      </c>
      <c r="F8" s="62" t="s">
        <v>363</v>
      </c>
      <c r="G8" s="7" t="s">
        <v>34</v>
      </c>
      <c r="H8" s="8" t="s">
        <v>43</v>
      </c>
      <c r="I8" s="7">
        <v>1</v>
      </c>
      <c r="J8" s="14" t="s">
        <v>362</v>
      </c>
      <c r="K8" s="11">
        <v>10000000</v>
      </c>
      <c r="L8" s="11">
        <v>10000000</v>
      </c>
      <c r="M8" s="14"/>
      <c r="N8" s="14"/>
      <c r="O8" s="14"/>
      <c r="P8" s="14"/>
      <c r="Q8" s="14"/>
      <c r="R8" s="11">
        <v>10000000</v>
      </c>
      <c r="S8" s="14"/>
      <c r="T8" s="14"/>
      <c r="U8" s="14"/>
      <c r="V8" s="14"/>
      <c r="W8" s="14"/>
      <c r="X8" s="14"/>
      <c r="Y8" s="11">
        <v>10000000</v>
      </c>
      <c r="Z8" s="14"/>
      <c r="AA8" s="60"/>
      <c r="AB8" s="61" t="s">
        <v>37</v>
      </c>
      <c r="AC8" s="14" t="b">
        <v>1</v>
      </c>
      <c r="AD8" s="14" t="s">
        <v>38</v>
      </c>
      <c r="AE8" s="14"/>
      <c r="AF8" s="21"/>
      <c r="AG8" s="80"/>
      <c r="AH8" s="80"/>
    </row>
    <row r="9" spans="1:34" x14ac:dyDescent="0.25">
      <c r="A9" s="7">
        <v>8</v>
      </c>
      <c r="B9" s="7">
        <v>121010005</v>
      </c>
      <c r="C9" s="7"/>
      <c r="D9" s="14" t="s">
        <v>359</v>
      </c>
      <c r="E9" s="14" t="s">
        <v>360</v>
      </c>
      <c r="F9" s="62" t="s">
        <v>363</v>
      </c>
      <c r="G9" s="7" t="s">
        <v>34</v>
      </c>
      <c r="H9" s="8" t="s">
        <v>45</v>
      </c>
      <c r="I9" s="7">
        <v>1</v>
      </c>
      <c r="J9" s="14" t="s">
        <v>364</v>
      </c>
      <c r="K9" s="14" t="s">
        <v>98</v>
      </c>
      <c r="L9" s="14" t="s">
        <v>331</v>
      </c>
      <c r="M9" s="14" t="s">
        <v>58</v>
      </c>
      <c r="N9" s="14"/>
      <c r="O9" s="14"/>
      <c r="P9" s="14" t="s">
        <v>58</v>
      </c>
      <c r="Q9" s="14"/>
      <c r="R9" s="14"/>
      <c r="S9" s="14" t="s">
        <v>58</v>
      </c>
      <c r="T9" s="14"/>
      <c r="U9" s="14"/>
      <c r="V9" s="14" t="s">
        <v>58</v>
      </c>
      <c r="W9" s="14"/>
      <c r="X9" s="14"/>
      <c r="Y9" s="14" t="s">
        <v>58</v>
      </c>
      <c r="Z9" s="14"/>
      <c r="AA9" s="60"/>
      <c r="AB9" s="61" t="s">
        <v>37</v>
      </c>
      <c r="AC9" s="14" t="b">
        <v>1</v>
      </c>
      <c r="AD9" s="14" t="s">
        <v>38</v>
      </c>
      <c r="AE9" s="14"/>
      <c r="AF9" s="21"/>
      <c r="AG9" s="80"/>
      <c r="AH9" s="80"/>
    </row>
    <row r="10" spans="1:34" ht="31.5" x14ac:dyDescent="0.25">
      <c r="A10" s="7">
        <v>9</v>
      </c>
      <c r="B10" s="7">
        <v>121010005</v>
      </c>
      <c r="C10" s="7"/>
      <c r="D10" s="14" t="s">
        <v>359</v>
      </c>
      <c r="E10" s="14" t="s">
        <v>360</v>
      </c>
      <c r="F10" s="63" t="s">
        <v>365</v>
      </c>
      <c r="G10" s="7" t="s">
        <v>34</v>
      </c>
      <c r="H10" s="8" t="s">
        <v>35</v>
      </c>
      <c r="I10" s="7">
        <v>1</v>
      </c>
      <c r="J10" s="14" t="s">
        <v>53</v>
      </c>
      <c r="K10" s="11">
        <v>1000000000</v>
      </c>
      <c r="L10" s="11">
        <v>1000000000</v>
      </c>
      <c r="M10" s="14"/>
      <c r="N10" s="14"/>
      <c r="O10" s="14"/>
      <c r="P10" s="14"/>
      <c r="Q10" s="14"/>
      <c r="R10" s="11">
        <v>1000000000</v>
      </c>
      <c r="S10" s="14"/>
      <c r="T10" s="14"/>
      <c r="U10" s="14"/>
      <c r="V10" s="14"/>
      <c r="W10" s="14"/>
      <c r="X10" s="14"/>
      <c r="Y10" s="11">
        <v>1000000000</v>
      </c>
      <c r="Z10" s="14"/>
      <c r="AA10" s="60"/>
      <c r="AB10" s="61" t="s">
        <v>37</v>
      </c>
      <c r="AC10" s="14" t="b">
        <v>1</v>
      </c>
      <c r="AD10" s="14" t="s">
        <v>38</v>
      </c>
      <c r="AE10" s="14"/>
      <c r="AF10" s="21"/>
      <c r="AG10" s="80"/>
      <c r="AH10" s="80"/>
    </row>
    <row r="11" spans="1:34" x14ac:dyDescent="0.25">
      <c r="A11" s="7">
        <v>10</v>
      </c>
      <c r="B11" s="7">
        <v>121010005</v>
      </c>
      <c r="C11" s="7"/>
      <c r="D11" s="14" t="s">
        <v>359</v>
      </c>
      <c r="E11" s="14" t="s">
        <v>360</v>
      </c>
      <c r="F11" s="62" t="s">
        <v>366</v>
      </c>
      <c r="G11" s="7" t="s">
        <v>34</v>
      </c>
      <c r="H11" s="8" t="s">
        <v>46</v>
      </c>
      <c r="I11" s="7">
        <v>2</v>
      </c>
      <c r="J11" s="14" t="s">
        <v>6</v>
      </c>
      <c r="K11" s="11">
        <v>17000000</v>
      </c>
      <c r="L11" s="11">
        <v>34000000</v>
      </c>
      <c r="M11" s="14"/>
      <c r="N11" s="14"/>
      <c r="O11" s="14"/>
      <c r="P11" s="14"/>
      <c r="Q11" s="11">
        <v>17000000</v>
      </c>
      <c r="R11" s="14"/>
      <c r="S11" s="14"/>
      <c r="T11" s="14"/>
      <c r="U11" s="14"/>
      <c r="V11" s="11">
        <v>17000000</v>
      </c>
      <c r="W11" s="14"/>
      <c r="X11" s="14"/>
      <c r="Y11" s="11">
        <v>34000000</v>
      </c>
      <c r="Z11" s="14"/>
      <c r="AA11" s="60"/>
      <c r="AB11" s="61" t="s">
        <v>37</v>
      </c>
      <c r="AC11" s="14" t="b">
        <v>1</v>
      </c>
      <c r="AD11" s="14" t="s">
        <v>60</v>
      </c>
      <c r="AE11" s="14"/>
      <c r="AF11" s="21"/>
      <c r="AG11" s="80"/>
      <c r="AH11" s="80"/>
    </row>
    <row r="12" spans="1:34" x14ac:dyDescent="0.25">
      <c r="A12" s="7">
        <v>11</v>
      </c>
      <c r="B12" s="7">
        <v>121010005</v>
      </c>
      <c r="C12" s="7"/>
      <c r="D12" s="14" t="s">
        <v>359</v>
      </c>
      <c r="E12" s="14" t="s">
        <v>360</v>
      </c>
      <c r="F12" s="62" t="s">
        <v>366</v>
      </c>
      <c r="G12" s="7" t="s">
        <v>34</v>
      </c>
      <c r="H12" s="8" t="s">
        <v>43</v>
      </c>
      <c r="I12" s="7">
        <v>2</v>
      </c>
      <c r="J12" s="14" t="s">
        <v>6</v>
      </c>
      <c r="K12" s="11">
        <v>17000000</v>
      </c>
      <c r="L12" s="11">
        <v>34000000</v>
      </c>
      <c r="M12" s="14"/>
      <c r="N12" s="14"/>
      <c r="O12" s="11">
        <v>17000000</v>
      </c>
      <c r="P12" s="14"/>
      <c r="Q12" s="11">
        <v>17000000</v>
      </c>
      <c r="R12" s="14"/>
      <c r="S12" s="14"/>
      <c r="T12" s="14"/>
      <c r="U12" s="14"/>
      <c r="V12" s="14"/>
      <c r="W12" s="14"/>
      <c r="X12" s="14"/>
      <c r="Y12" s="11">
        <v>34000000</v>
      </c>
      <c r="Z12" s="14"/>
      <c r="AA12" s="60"/>
      <c r="AB12" s="61" t="s">
        <v>37</v>
      </c>
      <c r="AC12" s="14" t="b">
        <v>1</v>
      </c>
      <c r="AD12" s="14" t="s">
        <v>60</v>
      </c>
      <c r="AE12" s="14"/>
      <c r="AF12" s="21"/>
      <c r="AG12" s="80"/>
      <c r="AH12" s="80"/>
    </row>
    <row r="13" spans="1:34" x14ac:dyDescent="0.25">
      <c r="A13" s="7">
        <v>12</v>
      </c>
      <c r="B13" s="7">
        <v>121010005</v>
      </c>
      <c r="C13" s="7"/>
      <c r="D13" s="14" t="s">
        <v>359</v>
      </c>
      <c r="E13" s="14" t="s">
        <v>360</v>
      </c>
      <c r="F13" s="62" t="s">
        <v>367</v>
      </c>
      <c r="G13" s="7" t="s">
        <v>34</v>
      </c>
      <c r="H13" s="8" t="s">
        <v>46</v>
      </c>
      <c r="I13" s="7">
        <v>1</v>
      </c>
      <c r="J13" s="14" t="s">
        <v>6</v>
      </c>
      <c r="K13" s="11">
        <v>17000000</v>
      </c>
      <c r="L13" s="11">
        <v>17000000</v>
      </c>
      <c r="M13" s="14"/>
      <c r="N13" s="14"/>
      <c r="O13" s="11">
        <v>17000000</v>
      </c>
      <c r="P13" s="14"/>
      <c r="Q13" s="14"/>
      <c r="R13" s="14"/>
      <c r="S13" s="14"/>
      <c r="T13" s="14"/>
      <c r="U13" s="14"/>
      <c r="V13" s="14"/>
      <c r="W13" s="14"/>
      <c r="X13" s="14"/>
      <c r="Y13" s="11">
        <v>17000000</v>
      </c>
      <c r="Z13" s="14" t="s">
        <v>368</v>
      </c>
      <c r="AA13" s="60"/>
      <c r="AB13" s="61" t="s">
        <v>37</v>
      </c>
      <c r="AC13" s="14" t="b">
        <v>1</v>
      </c>
      <c r="AD13" s="14" t="s">
        <v>60</v>
      </c>
      <c r="AE13" s="14"/>
      <c r="AF13" s="21"/>
      <c r="AG13" s="80"/>
      <c r="AH13" s="80"/>
    </row>
    <row r="14" spans="1:34" x14ac:dyDescent="0.25">
      <c r="A14" s="7">
        <v>13</v>
      </c>
      <c r="B14" s="7">
        <v>121010005</v>
      </c>
      <c r="C14" s="7"/>
      <c r="D14" s="14" t="s">
        <v>359</v>
      </c>
      <c r="E14" s="14" t="s">
        <v>360</v>
      </c>
      <c r="F14" s="62" t="s">
        <v>369</v>
      </c>
      <c r="G14" s="7" t="s">
        <v>34</v>
      </c>
      <c r="H14" s="8" t="s">
        <v>46</v>
      </c>
      <c r="I14" s="7">
        <v>1</v>
      </c>
      <c r="J14" s="14" t="s">
        <v>6</v>
      </c>
      <c r="K14" s="11">
        <v>20000000</v>
      </c>
      <c r="L14" s="11">
        <v>20000000</v>
      </c>
      <c r="M14" s="14"/>
      <c r="N14" s="14"/>
      <c r="O14" s="11">
        <v>20000000</v>
      </c>
      <c r="P14" s="14"/>
      <c r="Q14" s="14"/>
      <c r="R14" s="14"/>
      <c r="S14" s="14"/>
      <c r="T14" s="14"/>
      <c r="U14" s="14" t="s">
        <v>331</v>
      </c>
      <c r="V14" s="14"/>
      <c r="W14" s="14"/>
      <c r="X14" s="14"/>
      <c r="Y14" s="11">
        <v>20000000</v>
      </c>
      <c r="Z14" s="14" t="s">
        <v>368</v>
      </c>
      <c r="AA14" s="60"/>
      <c r="AB14" s="61" t="s">
        <v>37</v>
      </c>
      <c r="AC14" s="14" t="b">
        <v>1</v>
      </c>
      <c r="AD14" s="14" t="s">
        <v>60</v>
      </c>
      <c r="AE14" s="14"/>
      <c r="AF14" s="21"/>
      <c r="AG14" s="80"/>
      <c r="AH14" s="80"/>
    </row>
    <row r="15" spans="1:34" x14ac:dyDescent="0.25">
      <c r="A15" s="7">
        <v>14</v>
      </c>
      <c r="B15" s="7">
        <v>121010005</v>
      </c>
      <c r="C15" s="7"/>
      <c r="D15" s="14" t="s">
        <v>359</v>
      </c>
      <c r="E15" s="14" t="s">
        <v>360</v>
      </c>
      <c r="F15" s="62" t="s">
        <v>370</v>
      </c>
      <c r="G15" s="7" t="s">
        <v>34</v>
      </c>
      <c r="H15" s="8" t="s">
        <v>43</v>
      </c>
      <c r="I15" s="7">
        <v>1</v>
      </c>
      <c r="J15" s="14" t="s">
        <v>6</v>
      </c>
      <c r="K15" s="11">
        <v>20000000</v>
      </c>
      <c r="L15" s="11">
        <v>20000000</v>
      </c>
      <c r="M15" s="14"/>
      <c r="N15" s="14"/>
      <c r="O15" s="14"/>
      <c r="P15" s="14"/>
      <c r="Q15" s="14"/>
      <c r="R15" s="14"/>
      <c r="S15" s="14"/>
      <c r="T15" s="14"/>
      <c r="U15" s="14"/>
      <c r="V15" s="11">
        <v>20000000</v>
      </c>
      <c r="W15" s="14"/>
      <c r="X15" s="14"/>
      <c r="Y15" s="11">
        <v>20000000</v>
      </c>
      <c r="Z15" s="14" t="s">
        <v>368</v>
      </c>
      <c r="AA15" s="60"/>
      <c r="AB15" s="61" t="s">
        <v>37</v>
      </c>
      <c r="AC15" s="14" t="b">
        <v>1</v>
      </c>
      <c r="AD15" s="14" t="s">
        <v>60</v>
      </c>
      <c r="AE15" s="14"/>
      <c r="AF15" s="21"/>
      <c r="AG15" s="80"/>
      <c r="AH15" s="80"/>
    </row>
    <row r="16" spans="1:34" x14ac:dyDescent="0.25">
      <c r="A16" s="7">
        <v>15</v>
      </c>
      <c r="B16" s="7">
        <v>121010005</v>
      </c>
      <c r="C16" s="7"/>
      <c r="D16" s="14" t="s">
        <v>359</v>
      </c>
      <c r="E16" s="14" t="s">
        <v>360</v>
      </c>
      <c r="F16" s="62" t="s">
        <v>371</v>
      </c>
      <c r="G16" s="7" t="s">
        <v>34</v>
      </c>
      <c r="H16" s="8" t="s">
        <v>46</v>
      </c>
      <c r="I16" s="7">
        <v>1</v>
      </c>
      <c r="J16" s="14" t="s">
        <v>6</v>
      </c>
      <c r="K16" s="11">
        <v>22500000</v>
      </c>
      <c r="L16" s="11">
        <v>22500000</v>
      </c>
      <c r="M16" s="14"/>
      <c r="N16" s="14"/>
      <c r="O16" s="11">
        <v>22500000</v>
      </c>
      <c r="P16" s="14"/>
      <c r="Q16" s="14"/>
      <c r="R16" s="14"/>
      <c r="S16" s="14"/>
      <c r="T16" s="14"/>
      <c r="U16" s="14"/>
      <c r="V16" s="14"/>
      <c r="W16" s="14"/>
      <c r="X16" s="14"/>
      <c r="Y16" s="11">
        <v>22500000</v>
      </c>
      <c r="Z16" s="14" t="s">
        <v>368</v>
      </c>
      <c r="AA16" s="60"/>
      <c r="AB16" s="61" t="s">
        <v>37</v>
      </c>
      <c r="AC16" s="14" t="b">
        <v>1</v>
      </c>
      <c r="AD16" s="14" t="s">
        <v>60</v>
      </c>
      <c r="AE16" s="14"/>
      <c r="AF16" s="21"/>
      <c r="AG16" s="80"/>
      <c r="AH16" s="80"/>
    </row>
    <row r="17" spans="1:34" x14ac:dyDescent="0.25">
      <c r="A17" s="7">
        <v>16</v>
      </c>
      <c r="B17" s="7">
        <v>121010005</v>
      </c>
      <c r="C17" s="7"/>
      <c r="D17" s="14" t="s">
        <v>359</v>
      </c>
      <c r="E17" s="14" t="s">
        <v>360</v>
      </c>
      <c r="F17" s="62" t="s">
        <v>371</v>
      </c>
      <c r="G17" s="7" t="s">
        <v>34</v>
      </c>
      <c r="H17" s="8" t="s">
        <v>45</v>
      </c>
      <c r="I17" s="7">
        <v>2</v>
      </c>
      <c r="J17" s="14" t="s">
        <v>6</v>
      </c>
      <c r="K17" s="11">
        <v>22500000</v>
      </c>
      <c r="L17" s="11">
        <v>45000000</v>
      </c>
      <c r="M17" s="14"/>
      <c r="N17" s="14"/>
      <c r="O17" s="11">
        <v>22500000</v>
      </c>
      <c r="P17" s="14"/>
      <c r="Q17" s="14"/>
      <c r="R17" s="14"/>
      <c r="S17" s="14"/>
      <c r="T17" s="11">
        <v>22500000</v>
      </c>
      <c r="U17" s="14"/>
      <c r="V17" s="14"/>
      <c r="W17" s="14"/>
      <c r="X17" s="14"/>
      <c r="Y17" s="11">
        <v>45000000</v>
      </c>
      <c r="Z17" s="14" t="s">
        <v>372</v>
      </c>
      <c r="AA17" s="60"/>
      <c r="AB17" s="61" t="s">
        <v>37</v>
      </c>
      <c r="AC17" s="14" t="b">
        <v>1</v>
      </c>
      <c r="AD17" s="14" t="s">
        <v>60</v>
      </c>
      <c r="AE17" s="14"/>
      <c r="AF17" s="21"/>
      <c r="AG17" s="80"/>
      <c r="AH17" s="80"/>
    </row>
    <row r="18" spans="1:34" x14ac:dyDescent="0.25">
      <c r="A18" s="7">
        <v>17</v>
      </c>
      <c r="B18" s="7">
        <v>121010005</v>
      </c>
      <c r="C18" s="7"/>
      <c r="D18" s="14" t="s">
        <v>359</v>
      </c>
      <c r="E18" s="14" t="s">
        <v>360</v>
      </c>
      <c r="F18" s="62" t="s">
        <v>371</v>
      </c>
      <c r="G18" s="7" t="s">
        <v>34</v>
      </c>
      <c r="H18" s="8" t="s">
        <v>43</v>
      </c>
      <c r="I18" s="7">
        <v>1</v>
      </c>
      <c r="J18" s="14" t="s">
        <v>6</v>
      </c>
      <c r="K18" s="11">
        <v>22500000</v>
      </c>
      <c r="L18" s="11">
        <v>22500000</v>
      </c>
      <c r="M18" s="14"/>
      <c r="N18" s="14"/>
      <c r="O18" s="14"/>
      <c r="P18" s="14"/>
      <c r="Q18" s="14"/>
      <c r="R18" s="14"/>
      <c r="S18" s="14"/>
      <c r="T18" s="11">
        <v>22500000</v>
      </c>
      <c r="U18" s="14"/>
      <c r="V18" s="14"/>
      <c r="W18" s="14"/>
      <c r="X18" s="14"/>
      <c r="Y18" s="11">
        <v>22500000</v>
      </c>
      <c r="Z18" s="14" t="s">
        <v>368</v>
      </c>
      <c r="AA18" s="60"/>
      <c r="AB18" s="61" t="s">
        <v>37</v>
      </c>
      <c r="AC18" s="14" t="b">
        <v>1</v>
      </c>
      <c r="AD18" s="14" t="s">
        <v>60</v>
      </c>
      <c r="AE18" s="14"/>
      <c r="AF18" s="21"/>
      <c r="AG18" s="80"/>
      <c r="AH18" s="80"/>
    </row>
    <row r="19" spans="1:34" x14ac:dyDescent="0.25">
      <c r="A19" s="7">
        <v>18</v>
      </c>
      <c r="B19" s="7">
        <v>121010005</v>
      </c>
      <c r="C19" s="7"/>
      <c r="D19" s="14" t="s">
        <v>359</v>
      </c>
      <c r="E19" s="14" t="s">
        <v>360</v>
      </c>
      <c r="F19" s="14" t="s">
        <v>373</v>
      </c>
      <c r="G19" s="28" t="s">
        <v>34</v>
      </c>
      <c r="H19" s="29" t="s">
        <v>43</v>
      </c>
      <c r="I19" s="28">
        <v>1</v>
      </c>
      <c r="J19" s="30" t="s">
        <v>374</v>
      </c>
      <c r="K19" s="30"/>
      <c r="L19" s="30" t="s">
        <v>98</v>
      </c>
      <c r="M19" s="30" t="s">
        <v>58</v>
      </c>
      <c r="N19" s="30"/>
      <c r="O19" s="30"/>
      <c r="P19" s="30" t="s">
        <v>58</v>
      </c>
      <c r="Q19" s="30"/>
      <c r="R19" s="30"/>
      <c r="S19" s="30" t="s">
        <v>58</v>
      </c>
      <c r="T19" s="30"/>
      <c r="U19" s="30"/>
      <c r="V19" s="30" t="s">
        <v>58</v>
      </c>
      <c r="W19" s="30"/>
      <c r="X19" s="30"/>
      <c r="Y19" s="14" t="s">
        <v>58</v>
      </c>
      <c r="Z19" s="30"/>
      <c r="AA19" s="57"/>
      <c r="AB19" s="61" t="s">
        <v>37</v>
      </c>
      <c r="AC19" s="14" t="b">
        <v>1</v>
      </c>
      <c r="AD19" s="14" t="s">
        <v>60</v>
      </c>
      <c r="AE19" s="14"/>
      <c r="AF19" s="21"/>
      <c r="AG19" s="80"/>
      <c r="AH19" s="80"/>
    </row>
    <row r="20" spans="1:34" x14ac:dyDescent="0.25">
      <c r="A20" s="7">
        <v>19</v>
      </c>
      <c r="B20" s="7">
        <v>121010005</v>
      </c>
      <c r="C20" s="7"/>
      <c r="D20" s="14" t="s">
        <v>359</v>
      </c>
      <c r="E20" s="14" t="s">
        <v>360</v>
      </c>
      <c r="F20" s="14" t="s">
        <v>373</v>
      </c>
      <c r="G20" s="7" t="s">
        <v>34</v>
      </c>
      <c r="H20" s="8" t="s">
        <v>45</v>
      </c>
      <c r="I20" s="28">
        <v>0</v>
      </c>
      <c r="J20" s="14" t="s">
        <v>374</v>
      </c>
      <c r="K20" s="14"/>
      <c r="L20" s="14" t="s">
        <v>98</v>
      </c>
      <c r="M20" s="14" t="s">
        <v>58</v>
      </c>
      <c r="N20" s="14"/>
      <c r="O20" s="14"/>
      <c r="P20" s="14" t="s">
        <v>58</v>
      </c>
      <c r="Q20" s="14"/>
      <c r="R20" s="14"/>
      <c r="S20" s="14" t="s">
        <v>58</v>
      </c>
      <c r="T20" s="14"/>
      <c r="U20" s="14"/>
      <c r="V20" s="14" t="s">
        <v>58</v>
      </c>
      <c r="W20" s="14"/>
      <c r="X20" s="14"/>
      <c r="Y20" s="14" t="s">
        <v>58</v>
      </c>
      <c r="Z20" s="14"/>
      <c r="AA20" s="60"/>
      <c r="AB20" s="61" t="s">
        <v>37</v>
      </c>
      <c r="AC20" s="14" t="b">
        <v>1</v>
      </c>
      <c r="AD20" s="14" t="s">
        <v>38</v>
      </c>
      <c r="AE20" s="14"/>
      <c r="AF20" s="21"/>
      <c r="AG20" s="80"/>
      <c r="AH20" s="80"/>
    </row>
    <row r="21" spans="1:34" x14ac:dyDescent="0.25">
      <c r="A21" s="7">
        <v>20</v>
      </c>
      <c r="B21" s="7">
        <v>121010005</v>
      </c>
      <c r="C21" s="7"/>
      <c r="D21" s="14" t="s">
        <v>359</v>
      </c>
      <c r="E21" s="14" t="s">
        <v>360</v>
      </c>
      <c r="F21" s="64" t="s">
        <v>375</v>
      </c>
      <c r="G21" s="28" t="s">
        <v>34</v>
      </c>
      <c r="H21" s="29" t="s">
        <v>46</v>
      </c>
      <c r="I21" s="28">
        <v>1</v>
      </c>
      <c r="J21" s="30" t="s">
        <v>362</v>
      </c>
      <c r="K21" s="31">
        <v>250000000</v>
      </c>
      <c r="L21" s="31">
        <v>250000000</v>
      </c>
      <c r="M21" s="30"/>
      <c r="N21" s="30"/>
      <c r="O21" s="31">
        <v>250000000</v>
      </c>
      <c r="P21" s="30"/>
      <c r="Q21" s="30"/>
      <c r="R21" s="30"/>
      <c r="S21" s="30"/>
      <c r="T21" s="30"/>
      <c r="U21" s="30"/>
      <c r="V21" s="30"/>
      <c r="W21" s="30"/>
      <c r="X21" s="30"/>
      <c r="Y21" s="11">
        <v>250000000</v>
      </c>
      <c r="Z21" s="30"/>
      <c r="AA21" s="57"/>
      <c r="AB21" s="61" t="s">
        <v>37</v>
      </c>
      <c r="AC21" s="14" t="b">
        <v>1</v>
      </c>
      <c r="AD21" s="14" t="s">
        <v>60</v>
      </c>
      <c r="AE21" s="14"/>
      <c r="AF21" s="21"/>
      <c r="AG21" s="80"/>
      <c r="AH21" s="80"/>
    </row>
    <row r="22" spans="1:34" x14ac:dyDescent="0.25">
      <c r="A22" s="7">
        <v>21</v>
      </c>
      <c r="B22" s="7">
        <v>121010005</v>
      </c>
      <c r="C22" s="7"/>
      <c r="D22" s="14" t="s">
        <v>359</v>
      </c>
      <c r="E22" s="14" t="s">
        <v>360</v>
      </c>
      <c r="F22" s="14" t="s">
        <v>373</v>
      </c>
      <c r="G22" s="28" t="s">
        <v>34</v>
      </c>
      <c r="H22" s="29" t="s">
        <v>46</v>
      </c>
      <c r="I22" s="28">
        <v>1</v>
      </c>
      <c r="J22" s="30" t="s">
        <v>374</v>
      </c>
      <c r="K22" s="30"/>
      <c r="L22" s="30" t="s">
        <v>98</v>
      </c>
      <c r="M22" s="30" t="s">
        <v>58</v>
      </c>
      <c r="N22" s="30"/>
      <c r="O22" s="30"/>
      <c r="P22" s="30" t="s">
        <v>58</v>
      </c>
      <c r="Q22" s="30"/>
      <c r="R22" s="30"/>
      <c r="S22" s="30" t="s">
        <v>58</v>
      </c>
      <c r="T22" s="30"/>
      <c r="U22" s="30"/>
      <c r="V22" s="30" t="s">
        <v>58</v>
      </c>
      <c r="W22" s="30"/>
      <c r="X22" s="30"/>
      <c r="Y22" s="14" t="s">
        <v>58</v>
      </c>
      <c r="Z22" s="30"/>
      <c r="AA22" s="57"/>
      <c r="AB22" s="61" t="s">
        <v>37</v>
      </c>
      <c r="AC22" s="14" t="b">
        <v>1</v>
      </c>
      <c r="AD22" s="14" t="s">
        <v>60</v>
      </c>
      <c r="AE22" s="14"/>
      <c r="AF22" s="21"/>
      <c r="AG22" s="80"/>
      <c r="AH22" s="80"/>
    </row>
    <row r="23" spans="1:34" x14ac:dyDescent="0.25">
      <c r="A23" s="7">
        <v>22</v>
      </c>
      <c r="B23" s="7">
        <v>121010005</v>
      </c>
      <c r="C23" s="7"/>
      <c r="D23" s="14" t="s">
        <v>359</v>
      </c>
      <c r="E23" s="14" t="s">
        <v>360</v>
      </c>
      <c r="F23" s="14" t="s">
        <v>373</v>
      </c>
      <c r="G23" s="7" t="s">
        <v>34</v>
      </c>
      <c r="H23" s="8" t="s">
        <v>47</v>
      </c>
      <c r="I23" s="28">
        <v>0</v>
      </c>
      <c r="J23" s="14" t="s">
        <v>374</v>
      </c>
      <c r="K23" s="14"/>
      <c r="L23" s="14" t="s">
        <v>98</v>
      </c>
      <c r="M23" s="14" t="s">
        <v>58</v>
      </c>
      <c r="N23" s="14"/>
      <c r="O23" s="14"/>
      <c r="P23" s="14" t="s">
        <v>58</v>
      </c>
      <c r="Q23" s="14"/>
      <c r="R23" s="14"/>
      <c r="S23" s="14" t="s">
        <v>58</v>
      </c>
      <c r="T23" s="14"/>
      <c r="U23" s="14"/>
      <c r="V23" s="14" t="s">
        <v>58</v>
      </c>
      <c r="W23" s="14"/>
      <c r="X23" s="14"/>
      <c r="Y23" s="14" t="s">
        <v>58</v>
      </c>
      <c r="Z23" s="14"/>
      <c r="AA23" s="60"/>
      <c r="AB23" s="61" t="s">
        <v>37</v>
      </c>
      <c r="AC23" s="14" t="b">
        <v>1</v>
      </c>
      <c r="AD23" s="14" t="s">
        <v>38</v>
      </c>
      <c r="AE23" s="14"/>
      <c r="AF23" s="21"/>
      <c r="AG23" s="80"/>
      <c r="AH23" s="80"/>
    </row>
    <row r="24" spans="1:34" x14ac:dyDescent="0.25">
      <c r="A24" s="7">
        <v>23</v>
      </c>
      <c r="B24" s="7">
        <v>121010005</v>
      </c>
      <c r="C24" s="7"/>
      <c r="D24" s="14" t="s">
        <v>359</v>
      </c>
      <c r="E24" s="14" t="s">
        <v>360</v>
      </c>
      <c r="F24" s="14" t="s">
        <v>373</v>
      </c>
      <c r="G24" s="7" t="s">
        <v>34</v>
      </c>
      <c r="H24" s="8" t="s">
        <v>35</v>
      </c>
      <c r="I24" s="28">
        <v>0</v>
      </c>
      <c r="J24" s="14" t="s">
        <v>374</v>
      </c>
      <c r="K24" s="14"/>
      <c r="L24" s="14" t="s">
        <v>98</v>
      </c>
      <c r="M24" s="14" t="s">
        <v>58</v>
      </c>
      <c r="N24" s="14"/>
      <c r="O24" s="14"/>
      <c r="P24" s="14" t="s">
        <v>58</v>
      </c>
      <c r="Q24" s="14"/>
      <c r="R24" s="14"/>
      <c r="S24" s="14" t="s">
        <v>58</v>
      </c>
      <c r="T24" s="14"/>
      <c r="U24" s="14"/>
      <c r="V24" s="14" t="s">
        <v>58</v>
      </c>
      <c r="W24" s="14"/>
      <c r="X24" s="14"/>
      <c r="Y24" s="14" t="s">
        <v>58</v>
      </c>
      <c r="Z24" s="14"/>
      <c r="AA24" s="60"/>
      <c r="AB24" s="61" t="s">
        <v>37</v>
      </c>
      <c r="AC24" s="14" t="b">
        <v>1</v>
      </c>
      <c r="AD24" s="14" t="s">
        <v>38</v>
      </c>
      <c r="AE24" s="14"/>
      <c r="AF24" s="21"/>
      <c r="AG24" s="80"/>
      <c r="AH24" s="80"/>
    </row>
    <row r="25" spans="1:34" x14ac:dyDescent="0.25">
      <c r="A25" s="7">
        <v>38</v>
      </c>
      <c r="B25" s="7">
        <v>121010005</v>
      </c>
      <c r="C25" s="7"/>
      <c r="D25" s="14" t="s">
        <v>359</v>
      </c>
      <c r="E25" s="14" t="s">
        <v>360</v>
      </c>
      <c r="F25" s="30" t="s">
        <v>373</v>
      </c>
      <c r="G25" s="7" t="s">
        <v>62</v>
      </c>
      <c r="H25" s="29" t="s">
        <v>63</v>
      </c>
      <c r="I25" s="28">
        <v>21</v>
      </c>
      <c r="J25" s="30" t="s">
        <v>6</v>
      </c>
      <c r="K25" s="31">
        <v>10000000</v>
      </c>
      <c r="L25" s="31">
        <v>210000000</v>
      </c>
      <c r="M25" s="31">
        <v>52500000</v>
      </c>
      <c r="N25" s="30"/>
      <c r="O25" s="30"/>
      <c r="P25" s="31">
        <v>52500000</v>
      </c>
      <c r="Q25" s="30"/>
      <c r="R25" s="30"/>
      <c r="S25" s="31">
        <v>52500000</v>
      </c>
      <c r="T25" s="30"/>
      <c r="U25" s="30"/>
      <c r="V25" s="31">
        <v>52500000</v>
      </c>
      <c r="W25" s="30"/>
      <c r="X25" s="30"/>
      <c r="Y25" s="11">
        <v>210000000</v>
      </c>
      <c r="Z25" s="30" t="s">
        <v>376</v>
      </c>
      <c r="AA25" s="57"/>
      <c r="AB25" s="61" t="s">
        <v>37</v>
      </c>
      <c r="AC25" s="14"/>
      <c r="AD25" s="14" t="s">
        <v>60</v>
      </c>
      <c r="AE25" s="14"/>
      <c r="AF25" s="21"/>
      <c r="AG25" s="80"/>
      <c r="AH25" s="80"/>
    </row>
    <row r="26" spans="1:34" x14ac:dyDescent="0.25">
      <c r="A26" s="7">
        <v>25</v>
      </c>
      <c r="B26" s="7">
        <v>121010005</v>
      </c>
      <c r="C26" s="7"/>
      <c r="D26" s="14" t="s">
        <v>359</v>
      </c>
      <c r="E26" s="14" t="s">
        <v>360</v>
      </c>
      <c r="F26" s="30" t="s">
        <v>377</v>
      </c>
      <c r="G26" s="28" t="s">
        <v>34</v>
      </c>
      <c r="H26" s="29" t="s">
        <v>43</v>
      </c>
      <c r="I26" s="28">
        <v>0</v>
      </c>
      <c r="J26" s="30" t="s">
        <v>6</v>
      </c>
      <c r="K26" s="31">
        <v>10000000</v>
      </c>
      <c r="L26" s="30" t="s">
        <v>331</v>
      </c>
      <c r="M26" s="30"/>
      <c r="N26" s="30"/>
      <c r="O26" s="30"/>
      <c r="P26" s="30"/>
      <c r="Q26" s="30"/>
      <c r="R26" s="30"/>
      <c r="S26" s="30"/>
      <c r="T26" s="30"/>
      <c r="U26" s="30"/>
      <c r="V26" s="30"/>
      <c r="W26" s="30"/>
      <c r="X26" s="30"/>
      <c r="Y26" s="14" t="s">
        <v>58</v>
      </c>
      <c r="Z26" s="30"/>
      <c r="AA26" s="57"/>
      <c r="AB26" s="61" t="s">
        <v>37</v>
      </c>
      <c r="AC26" s="14" t="b">
        <v>1</v>
      </c>
      <c r="AD26" s="14" t="s">
        <v>60</v>
      </c>
      <c r="AE26" s="14"/>
      <c r="AF26" s="21"/>
      <c r="AG26" s="80"/>
      <c r="AH26" s="80"/>
    </row>
    <row r="27" spans="1:34" x14ac:dyDescent="0.25">
      <c r="A27" s="7">
        <v>26</v>
      </c>
      <c r="B27" s="7">
        <v>121010005</v>
      </c>
      <c r="C27" s="7"/>
      <c r="D27" s="14" t="s">
        <v>359</v>
      </c>
      <c r="E27" s="14" t="s">
        <v>360</v>
      </c>
      <c r="F27" s="30" t="s">
        <v>377</v>
      </c>
      <c r="G27" s="28" t="s">
        <v>34</v>
      </c>
      <c r="H27" s="29" t="s">
        <v>45</v>
      </c>
      <c r="I27" s="28">
        <v>0</v>
      </c>
      <c r="J27" s="30" t="s">
        <v>6</v>
      </c>
      <c r="K27" s="31">
        <v>10000000</v>
      </c>
      <c r="L27" s="30" t="s">
        <v>331</v>
      </c>
      <c r="M27" s="30"/>
      <c r="N27" s="30"/>
      <c r="O27" s="30"/>
      <c r="P27" s="30"/>
      <c r="Q27" s="30"/>
      <c r="R27" s="30"/>
      <c r="S27" s="30"/>
      <c r="T27" s="30"/>
      <c r="U27" s="30"/>
      <c r="V27" s="30"/>
      <c r="W27" s="30"/>
      <c r="X27" s="30"/>
      <c r="Y27" s="14" t="s">
        <v>58</v>
      </c>
      <c r="Z27" s="30"/>
      <c r="AA27" s="57"/>
      <c r="AB27" s="61" t="s">
        <v>37</v>
      </c>
      <c r="AC27" s="14" t="b">
        <v>1</v>
      </c>
      <c r="AD27" s="14" t="s">
        <v>60</v>
      </c>
      <c r="AE27" s="14"/>
      <c r="AF27" s="21"/>
      <c r="AG27" s="80"/>
      <c r="AH27" s="80"/>
    </row>
    <row r="28" spans="1:34" x14ac:dyDescent="0.25">
      <c r="A28" s="7">
        <v>27</v>
      </c>
      <c r="B28" s="7">
        <v>121010005</v>
      </c>
      <c r="C28" s="7"/>
      <c r="D28" s="14" t="s">
        <v>359</v>
      </c>
      <c r="E28" s="14" t="s">
        <v>360</v>
      </c>
      <c r="F28" s="30" t="s">
        <v>377</v>
      </c>
      <c r="G28" s="28" t="s">
        <v>34</v>
      </c>
      <c r="H28" s="29" t="s">
        <v>46</v>
      </c>
      <c r="I28" s="28">
        <v>0</v>
      </c>
      <c r="J28" s="30" t="s">
        <v>6</v>
      </c>
      <c r="K28" s="31">
        <v>10000000</v>
      </c>
      <c r="L28" s="30" t="s">
        <v>331</v>
      </c>
      <c r="M28" s="30"/>
      <c r="N28" s="30"/>
      <c r="O28" s="30"/>
      <c r="P28" s="30"/>
      <c r="Q28" s="30"/>
      <c r="R28" s="30"/>
      <c r="S28" s="30"/>
      <c r="T28" s="30"/>
      <c r="U28" s="30"/>
      <c r="V28" s="30"/>
      <c r="W28" s="30"/>
      <c r="X28" s="30"/>
      <c r="Y28" s="14" t="s">
        <v>58</v>
      </c>
      <c r="Z28" s="30"/>
      <c r="AA28" s="57"/>
      <c r="AB28" s="61" t="s">
        <v>37</v>
      </c>
      <c r="AC28" s="14" t="b">
        <v>1</v>
      </c>
      <c r="AD28" s="14" t="s">
        <v>60</v>
      </c>
      <c r="AE28" s="14"/>
      <c r="AF28" s="21"/>
      <c r="AG28" s="80"/>
      <c r="AH28" s="80"/>
    </row>
    <row r="29" spans="1:34" x14ac:dyDescent="0.25">
      <c r="A29" s="7">
        <v>28</v>
      </c>
      <c r="B29" s="7">
        <v>121010005</v>
      </c>
      <c r="C29" s="7"/>
      <c r="D29" s="14" t="s">
        <v>359</v>
      </c>
      <c r="E29" s="14" t="s">
        <v>360</v>
      </c>
      <c r="F29" s="30" t="s">
        <v>377</v>
      </c>
      <c r="G29" s="28" t="s">
        <v>34</v>
      </c>
      <c r="H29" s="29" t="s">
        <v>47</v>
      </c>
      <c r="I29" s="28">
        <v>0</v>
      </c>
      <c r="J29" s="30" t="s">
        <v>6</v>
      </c>
      <c r="K29" s="31">
        <v>10000000</v>
      </c>
      <c r="L29" s="30" t="s">
        <v>331</v>
      </c>
      <c r="M29" s="30"/>
      <c r="N29" s="30"/>
      <c r="O29" s="30"/>
      <c r="P29" s="30"/>
      <c r="Q29" s="30"/>
      <c r="R29" s="30"/>
      <c r="S29" s="30"/>
      <c r="T29" s="30"/>
      <c r="U29" s="30"/>
      <c r="V29" s="30"/>
      <c r="W29" s="30"/>
      <c r="X29" s="30"/>
      <c r="Y29" s="14" t="s">
        <v>58</v>
      </c>
      <c r="Z29" s="30"/>
      <c r="AA29" s="57"/>
      <c r="AB29" s="61" t="s">
        <v>37</v>
      </c>
      <c r="AC29" s="14" t="b">
        <v>1</v>
      </c>
      <c r="AD29" s="14" t="s">
        <v>60</v>
      </c>
      <c r="AE29" s="14"/>
      <c r="AF29" s="21"/>
      <c r="AG29" s="80"/>
      <c r="AH29" s="80"/>
    </row>
    <row r="30" spans="1:34" x14ac:dyDescent="0.25">
      <c r="A30" s="7">
        <v>29</v>
      </c>
      <c r="B30" s="7">
        <v>121010005</v>
      </c>
      <c r="C30" s="7"/>
      <c r="D30" s="14" t="s">
        <v>359</v>
      </c>
      <c r="E30" s="14" t="s">
        <v>360</v>
      </c>
      <c r="F30" s="64" t="s">
        <v>371</v>
      </c>
      <c r="G30" s="28" t="s">
        <v>34</v>
      </c>
      <c r="H30" s="29" t="s">
        <v>47</v>
      </c>
      <c r="I30" s="28">
        <v>2</v>
      </c>
      <c r="J30" s="30" t="s">
        <v>6</v>
      </c>
      <c r="K30" s="31">
        <v>22500000</v>
      </c>
      <c r="L30" s="31">
        <v>45000000</v>
      </c>
      <c r="M30" s="30"/>
      <c r="N30" s="30"/>
      <c r="O30" s="31">
        <v>22500000</v>
      </c>
      <c r="P30" s="30"/>
      <c r="Q30" s="30"/>
      <c r="R30" s="30"/>
      <c r="S30" s="30"/>
      <c r="T30" s="31">
        <v>22500000</v>
      </c>
      <c r="U30" s="30"/>
      <c r="V30" s="30"/>
      <c r="W30" s="30"/>
      <c r="X30" s="30"/>
      <c r="Y30" s="11">
        <v>45000000</v>
      </c>
      <c r="Z30" s="30"/>
      <c r="AA30" s="57"/>
      <c r="AB30" s="61" t="s">
        <v>37</v>
      </c>
      <c r="AC30" s="14" t="b">
        <v>1</v>
      </c>
      <c r="AD30" s="14" t="s">
        <v>60</v>
      </c>
      <c r="AE30" s="14"/>
      <c r="AF30" s="21"/>
      <c r="AG30" s="80"/>
      <c r="AH30" s="80"/>
    </row>
    <row r="31" spans="1:34" x14ac:dyDescent="0.25">
      <c r="A31" s="7">
        <v>30</v>
      </c>
      <c r="B31" s="7">
        <v>121010005</v>
      </c>
      <c r="C31" s="7"/>
      <c r="D31" s="14" t="s">
        <v>359</v>
      </c>
      <c r="E31" s="14" t="s">
        <v>360</v>
      </c>
      <c r="F31" s="64" t="s">
        <v>378</v>
      </c>
      <c r="G31" s="28" t="s">
        <v>34</v>
      </c>
      <c r="H31" s="29" t="s">
        <v>47</v>
      </c>
      <c r="I31" s="28">
        <v>1</v>
      </c>
      <c r="J31" s="30" t="s">
        <v>6</v>
      </c>
      <c r="K31" s="31">
        <v>17000000</v>
      </c>
      <c r="L31" s="31">
        <v>17000000</v>
      </c>
      <c r="M31" s="30"/>
      <c r="N31" s="30"/>
      <c r="O31" s="31">
        <v>17000000</v>
      </c>
      <c r="P31" s="30"/>
      <c r="Q31" s="30"/>
      <c r="R31" s="30"/>
      <c r="S31" s="30"/>
      <c r="T31" s="30"/>
      <c r="U31" s="30"/>
      <c r="V31" s="30"/>
      <c r="W31" s="30"/>
      <c r="X31" s="30"/>
      <c r="Y31" s="11">
        <v>17000000</v>
      </c>
      <c r="Z31" s="30"/>
      <c r="AA31" s="57"/>
      <c r="AB31" s="61" t="s">
        <v>37</v>
      </c>
      <c r="AC31" s="14" t="b">
        <v>1</v>
      </c>
      <c r="AD31" s="14" t="s">
        <v>60</v>
      </c>
      <c r="AE31" s="14"/>
      <c r="AF31" s="21"/>
      <c r="AG31" s="80"/>
      <c r="AH31" s="80"/>
    </row>
    <row r="32" spans="1:34" x14ac:dyDescent="0.25">
      <c r="A32" s="7">
        <v>31</v>
      </c>
      <c r="B32" s="7">
        <v>121010005</v>
      </c>
      <c r="C32" s="7"/>
      <c r="D32" s="14" t="s">
        <v>359</v>
      </c>
      <c r="E32" s="14" t="s">
        <v>360</v>
      </c>
      <c r="F32" s="64" t="s">
        <v>378</v>
      </c>
      <c r="G32" s="28" t="s">
        <v>34</v>
      </c>
      <c r="H32" s="29" t="s">
        <v>46</v>
      </c>
      <c r="I32" s="28">
        <v>1</v>
      </c>
      <c r="J32" s="30" t="s">
        <v>6</v>
      </c>
      <c r="K32" s="31">
        <v>17000000</v>
      </c>
      <c r="L32" s="31">
        <v>17000000</v>
      </c>
      <c r="M32" s="30"/>
      <c r="N32" s="31">
        <v>17000000</v>
      </c>
      <c r="O32" s="30"/>
      <c r="P32" s="30"/>
      <c r="Q32" s="30"/>
      <c r="R32" s="30"/>
      <c r="S32" s="30"/>
      <c r="T32" s="30"/>
      <c r="U32" s="30"/>
      <c r="V32" s="30"/>
      <c r="W32" s="30"/>
      <c r="X32" s="30"/>
      <c r="Y32" s="11">
        <v>17000000</v>
      </c>
      <c r="Z32" s="30"/>
      <c r="AA32" s="57"/>
      <c r="AB32" s="61" t="s">
        <v>37</v>
      </c>
      <c r="AC32" s="14" t="b">
        <v>1</v>
      </c>
      <c r="AD32" s="14" t="s">
        <v>60</v>
      </c>
      <c r="AE32" s="14"/>
      <c r="AF32" s="21"/>
      <c r="AG32" s="80"/>
      <c r="AH32" s="80"/>
    </row>
    <row r="33" spans="1:34" x14ac:dyDescent="0.25">
      <c r="A33" s="7">
        <v>32</v>
      </c>
      <c r="B33" s="7">
        <v>121010005</v>
      </c>
      <c r="C33" s="7"/>
      <c r="D33" s="14" t="s">
        <v>359</v>
      </c>
      <c r="E33" s="14" t="s">
        <v>360</v>
      </c>
      <c r="F33" s="64" t="s">
        <v>378</v>
      </c>
      <c r="G33" s="28" t="s">
        <v>34</v>
      </c>
      <c r="H33" s="29" t="s">
        <v>43</v>
      </c>
      <c r="I33" s="28">
        <v>2</v>
      </c>
      <c r="J33" s="30" t="s">
        <v>6</v>
      </c>
      <c r="K33" s="31">
        <v>17000000</v>
      </c>
      <c r="L33" s="31">
        <v>34000000</v>
      </c>
      <c r="M33" s="30"/>
      <c r="N33" s="30"/>
      <c r="O33" s="31">
        <v>17000000</v>
      </c>
      <c r="P33" s="30"/>
      <c r="Q33" s="30"/>
      <c r="R33" s="30"/>
      <c r="S33" s="30"/>
      <c r="T33" s="31">
        <v>17000000</v>
      </c>
      <c r="U33" s="30"/>
      <c r="V33" s="30"/>
      <c r="W33" s="30"/>
      <c r="X33" s="30"/>
      <c r="Y33" s="11">
        <v>34000000</v>
      </c>
      <c r="Z33" s="30"/>
      <c r="AA33" s="57"/>
      <c r="AB33" s="61" t="s">
        <v>37</v>
      </c>
      <c r="AC33" s="14" t="b">
        <v>1</v>
      </c>
      <c r="AD33" s="14" t="s">
        <v>60</v>
      </c>
      <c r="AE33" s="14"/>
      <c r="AF33" s="21"/>
      <c r="AG33" s="80"/>
      <c r="AH33" s="80"/>
    </row>
    <row r="34" spans="1:34" x14ac:dyDescent="0.25">
      <c r="A34" s="7">
        <v>33</v>
      </c>
      <c r="B34" s="7">
        <v>121010005</v>
      </c>
      <c r="C34" s="7"/>
      <c r="D34" s="14" t="s">
        <v>359</v>
      </c>
      <c r="E34" s="14" t="s">
        <v>360</v>
      </c>
      <c r="F34" s="64" t="s">
        <v>378</v>
      </c>
      <c r="G34" s="28" t="s">
        <v>34</v>
      </c>
      <c r="H34" s="29" t="s">
        <v>45</v>
      </c>
      <c r="I34" s="28">
        <v>2</v>
      </c>
      <c r="J34" s="30" t="s">
        <v>6</v>
      </c>
      <c r="K34" s="31">
        <v>17000000</v>
      </c>
      <c r="L34" s="31">
        <v>34000000</v>
      </c>
      <c r="M34" s="30"/>
      <c r="N34" s="31">
        <v>17000000</v>
      </c>
      <c r="O34" s="30"/>
      <c r="P34" s="30"/>
      <c r="Q34" s="30"/>
      <c r="R34" s="30"/>
      <c r="S34" s="30"/>
      <c r="T34" s="31">
        <v>17000000</v>
      </c>
      <c r="U34" s="30"/>
      <c r="V34" s="30"/>
      <c r="W34" s="30"/>
      <c r="X34" s="30"/>
      <c r="Y34" s="11">
        <v>34000000</v>
      </c>
      <c r="Z34" s="30"/>
      <c r="AA34" s="57"/>
      <c r="AB34" s="61" t="s">
        <v>37</v>
      </c>
      <c r="AC34" s="14" t="b">
        <v>1</v>
      </c>
      <c r="AD34" s="14" t="s">
        <v>60</v>
      </c>
      <c r="AE34" s="14"/>
      <c r="AF34" s="21"/>
      <c r="AG34" s="80"/>
      <c r="AH34" s="80"/>
    </row>
    <row r="35" spans="1:34" x14ac:dyDescent="0.25">
      <c r="A35" s="7">
        <v>34</v>
      </c>
      <c r="B35" s="7">
        <v>121010005</v>
      </c>
      <c r="C35" s="7"/>
      <c r="D35" s="14" t="s">
        <v>359</v>
      </c>
      <c r="E35" s="14" t="s">
        <v>360</v>
      </c>
      <c r="F35" s="64" t="s">
        <v>379</v>
      </c>
      <c r="G35" s="28" t="s">
        <v>34</v>
      </c>
      <c r="H35" s="29" t="s">
        <v>47</v>
      </c>
      <c r="I35" s="28">
        <v>2</v>
      </c>
      <c r="J35" s="30" t="s">
        <v>6</v>
      </c>
      <c r="K35" s="31">
        <v>25000000</v>
      </c>
      <c r="L35" s="31">
        <v>50000000</v>
      </c>
      <c r="M35" s="30"/>
      <c r="N35" s="30"/>
      <c r="O35" s="30"/>
      <c r="P35" s="31">
        <v>25000000</v>
      </c>
      <c r="Q35" s="30"/>
      <c r="R35" s="30"/>
      <c r="S35" s="30"/>
      <c r="T35" s="31">
        <v>25000000</v>
      </c>
      <c r="U35" s="30"/>
      <c r="V35" s="30"/>
      <c r="W35" s="30"/>
      <c r="X35" s="30"/>
      <c r="Y35" s="11">
        <v>50000000</v>
      </c>
      <c r="Z35" s="30"/>
      <c r="AA35" s="57"/>
      <c r="AB35" s="61" t="s">
        <v>37</v>
      </c>
      <c r="AC35" s="14" t="b">
        <v>1</v>
      </c>
      <c r="AD35" s="14" t="s">
        <v>60</v>
      </c>
      <c r="AE35" s="14"/>
      <c r="AF35" s="21"/>
      <c r="AG35" s="80"/>
      <c r="AH35" s="80"/>
    </row>
    <row r="36" spans="1:34" x14ac:dyDescent="0.25">
      <c r="A36" s="7">
        <v>35</v>
      </c>
      <c r="B36" s="7">
        <v>121010005</v>
      </c>
      <c r="C36" s="7"/>
      <c r="D36" s="14" t="s">
        <v>359</v>
      </c>
      <c r="E36" s="14" t="s">
        <v>360</v>
      </c>
      <c r="F36" s="64" t="s">
        <v>379</v>
      </c>
      <c r="G36" s="28" t="s">
        <v>34</v>
      </c>
      <c r="H36" s="29" t="s">
        <v>46</v>
      </c>
      <c r="I36" s="28">
        <v>2</v>
      </c>
      <c r="J36" s="30" t="s">
        <v>6</v>
      </c>
      <c r="K36" s="31">
        <v>25000000</v>
      </c>
      <c r="L36" s="31">
        <v>50000000</v>
      </c>
      <c r="M36" s="30"/>
      <c r="N36" s="30"/>
      <c r="O36" s="31">
        <v>25000000</v>
      </c>
      <c r="P36" s="30"/>
      <c r="Q36" s="30"/>
      <c r="R36" s="30"/>
      <c r="S36" s="30"/>
      <c r="T36" s="30"/>
      <c r="U36" s="30"/>
      <c r="V36" s="31">
        <v>25000000</v>
      </c>
      <c r="W36" s="30"/>
      <c r="X36" s="30"/>
      <c r="Y36" s="11">
        <v>50000000</v>
      </c>
      <c r="Z36" s="30"/>
      <c r="AA36" s="57"/>
      <c r="AB36" s="61" t="s">
        <v>37</v>
      </c>
      <c r="AC36" s="14" t="b">
        <v>1</v>
      </c>
      <c r="AD36" s="14" t="s">
        <v>60</v>
      </c>
      <c r="AE36" s="14"/>
      <c r="AF36" s="21"/>
      <c r="AG36" s="80"/>
      <c r="AH36" s="80"/>
    </row>
    <row r="37" spans="1:34" x14ac:dyDescent="0.25">
      <c r="A37" s="7">
        <v>36</v>
      </c>
      <c r="B37" s="7">
        <v>121010005</v>
      </c>
      <c r="C37" s="7"/>
      <c r="D37" s="14" t="s">
        <v>359</v>
      </c>
      <c r="E37" s="14" t="s">
        <v>360</v>
      </c>
      <c r="F37" s="64" t="s">
        <v>379</v>
      </c>
      <c r="G37" s="28" t="s">
        <v>34</v>
      </c>
      <c r="H37" s="29" t="s">
        <v>45</v>
      </c>
      <c r="I37" s="28">
        <v>2</v>
      </c>
      <c r="J37" s="30" t="s">
        <v>6</v>
      </c>
      <c r="K37" s="31">
        <v>25000000</v>
      </c>
      <c r="L37" s="31">
        <v>50000000</v>
      </c>
      <c r="M37" s="30"/>
      <c r="N37" s="30"/>
      <c r="O37" s="30"/>
      <c r="P37" s="30"/>
      <c r="Q37" s="31">
        <v>25000000</v>
      </c>
      <c r="R37" s="30"/>
      <c r="S37" s="30"/>
      <c r="T37" s="30"/>
      <c r="U37" s="30"/>
      <c r="V37" s="30"/>
      <c r="W37" s="31">
        <v>25000000</v>
      </c>
      <c r="X37" s="30"/>
      <c r="Y37" s="11">
        <v>50000000</v>
      </c>
      <c r="Z37" s="30"/>
      <c r="AA37" s="57"/>
      <c r="AB37" s="61" t="s">
        <v>37</v>
      </c>
      <c r="AC37" s="14" t="b">
        <v>1</v>
      </c>
      <c r="AD37" s="14" t="s">
        <v>60</v>
      </c>
      <c r="AE37" s="14"/>
      <c r="AF37" s="21"/>
      <c r="AG37" s="80"/>
      <c r="AH37" s="80"/>
    </row>
    <row r="38" spans="1:34" x14ac:dyDescent="0.25">
      <c r="A38" s="7">
        <v>37</v>
      </c>
      <c r="B38" s="7">
        <v>121010005</v>
      </c>
      <c r="C38" s="7"/>
      <c r="D38" s="14" t="s">
        <v>359</v>
      </c>
      <c r="E38" s="14" t="s">
        <v>360</v>
      </c>
      <c r="F38" s="64" t="s">
        <v>379</v>
      </c>
      <c r="G38" s="28" t="s">
        <v>34</v>
      </c>
      <c r="H38" s="29" t="s">
        <v>43</v>
      </c>
      <c r="I38" s="28">
        <v>1</v>
      </c>
      <c r="J38" s="30" t="s">
        <v>6</v>
      </c>
      <c r="K38" s="31">
        <v>25000000</v>
      </c>
      <c r="L38" s="31">
        <v>25000000</v>
      </c>
      <c r="M38" s="30"/>
      <c r="N38" s="30"/>
      <c r="O38" s="31">
        <v>25000000</v>
      </c>
      <c r="P38" s="30"/>
      <c r="Q38" s="30"/>
      <c r="R38" s="30"/>
      <c r="S38" s="30"/>
      <c r="T38" s="30"/>
      <c r="U38" s="30"/>
      <c r="V38" s="30"/>
      <c r="W38" s="30"/>
      <c r="X38" s="30"/>
      <c r="Y38" s="11">
        <v>25000000</v>
      </c>
      <c r="Z38" s="30"/>
      <c r="AA38" s="57"/>
      <c r="AB38" s="61" t="s">
        <v>37</v>
      </c>
      <c r="AC38" s="14" t="b">
        <v>1</v>
      </c>
      <c r="AD38" s="14" t="s">
        <v>60</v>
      </c>
      <c r="AE38" s="14"/>
      <c r="AF38" s="21"/>
      <c r="AG38" s="80"/>
      <c r="AH38" s="80"/>
    </row>
    <row r="39" spans="1:34" x14ac:dyDescent="0.25">
      <c r="A39" s="7">
        <v>42</v>
      </c>
      <c r="B39" s="7">
        <v>121010005</v>
      </c>
      <c r="C39" s="7"/>
      <c r="D39" s="14" t="s">
        <v>359</v>
      </c>
      <c r="E39" s="14" t="s">
        <v>360</v>
      </c>
      <c r="F39" s="30" t="s">
        <v>373</v>
      </c>
      <c r="G39" s="28" t="s">
        <v>62</v>
      </c>
      <c r="H39" s="29" t="s">
        <v>63</v>
      </c>
      <c r="I39" s="28">
        <v>29</v>
      </c>
      <c r="J39" s="30" t="s">
        <v>6</v>
      </c>
      <c r="K39" s="31">
        <v>10000000</v>
      </c>
      <c r="L39" s="31">
        <v>290000000</v>
      </c>
      <c r="M39" s="31">
        <v>72500000</v>
      </c>
      <c r="N39" s="30"/>
      <c r="O39" s="30"/>
      <c r="P39" s="31">
        <v>72500000</v>
      </c>
      <c r="Q39" s="30"/>
      <c r="R39" s="30"/>
      <c r="S39" s="31">
        <v>72500000</v>
      </c>
      <c r="T39" s="30"/>
      <c r="U39" s="30"/>
      <c r="V39" s="31">
        <v>72500000</v>
      </c>
      <c r="W39" s="30"/>
      <c r="X39" s="30"/>
      <c r="Y39" s="31">
        <v>290000000</v>
      </c>
      <c r="Z39" s="30" t="s">
        <v>376</v>
      </c>
      <c r="AA39" s="57"/>
      <c r="AB39" s="65" t="s">
        <v>37</v>
      </c>
      <c r="AC39" s="21"/>
      <c r="AD39" s="21"/>
      <c r="AE39" s="30" t="s">
        <v>79</v>
      </c>
      <c r="AF39" s="21" t="s">
        <v>376</v>
      </c>
      <c r="AG39" s="80"/>
      <c r="AH39" s="80"/>
    </row>
    <row r="40" spans="1:34" x14ac:dyDescent="0.25">
      <c r="A40" s="7">
        <v>47</v>
      </c>
      <c r="B40" s="7">
        <v>121010005</v>
      </c>
      <c r="C40" s="7"/>
      <c r="D40" s="14" t="s">
        <v>359</v>
      </c>
      <c r="E40" s="14" t="s">
        <v>360</v>
      </c>
      <c r="F40" s="30" t="s">
        <v>373</v>
      </c>
      <c r="G40" s="28" t="s">
        <v>62</v>
      </c>
      <c r="H40" s="29" t="s">
        <v>63</v>
      </c>
      <c r="I40" s="28">
        <v>20</v>
      </c>
      <c r="J40" s="30" t="s">
        <v>6</v>
      </c>
      <c r="K40" s="31">
        <v>10000000</v>
      </c>
      <c r="L40" s="31">
        <v>200000000</v>
      </c>
      <c r="M40" s="31">
        <v>50000000</v>
      </c>
      <c r="N40" s="30"/>
      <c r="O40" s="30"/>
      <c r="P40" s="31">
        <v>50000000</v>
      </c>
      <c r="Q40" s="30"/>
      <c r="R40" s="30"/>
      <c r="S40" s="31">
        <v>50000000</v>
      </c>
      <c r="T40" s="30"/>
      <c r="U40" s="30"/>
      <c r="V40" s="31">
        <v>50000000</v>
      </c>
      <c r="W40" s="30"/>
      <c r="X40" s="30"/>
      <c r="Y40" s="31">
        <v>200000000</v>
      </c>
      <c r="Z40" s="30" t="s">
        <v>376</v>
      </c>
      <c r="AA40" s="57"/>
      <c r="AB40" s="65" t="s">
        <v>37</v>
      </c>
      <c r="AC40" s="21"/>
      <c r="AD40" s="21"/>
      <c r="AE40" s="30" t="s">
        <v>79</v>
      </c>
      <c r="AF40" s="21" t="s">
        <v>380</v>
      </c>
      <c r="AG40" s="80"/>
      <c r="AH40" s="80"/>
    </row>
    <row r="41" spans="1:34" x14ac:dyDescent="0.25">
      <c r="A41" s="7">
        <v>40</v>
      </c>
      <c r="B41" s="7">
        <v>121010005</v>
      </c>
      <c r="C41" s="7"/>
      <c r="D41" s="14" t="s">
        <v>359</v>
      </c>
      <c r="E41" s="14" t="s">
        <v>360</v>
      </c>
      <c r="F41" s="30" t="s">
        <v>381</v>
      </c>
      <c r="G41" s="28" t="s">
        <v>62</v>
      </c>
      <c r="H41" s="29" t="s">
        <v>63</v>
      </c>
      <c r="I41" s="28">
        <v>1</v>
      </c>
      <c r="J41" s="30" t="s">
        <v>6</v>
      </c>
      <c r="K41" s="31">
        <v>1000000000</v>
      </c>
      <c r="L41" s="31">
        <v>1000000000</v>
      </c>
      <c r="M41" s="30"/>
      <c r="N41" s="30"/>
      <c r="O41" s="30"/>
      <c r="P41" s="30"/>
      <c r="Q41" s="30"/>
      <c r="R41" s="30"/>
      <c r="S41" s="31">
        <v>500000000</v>
      </c>
      <c r="T41" s="30"/>
      <c r="U41" s="30"/>
      <c r="V41" s="31">
        <v>500000000</v>
      </c>
      <c r="W41" s="30"/>
      <c r="X41" s="30"/>
      <c r="Y41" s="31">
        <v>1000000000</v>
      </c>
      <c r="Z41" s="30" t="s">
        <v>381</v>
      </c>
      <c r="AA41" s="57"/>
      <c r="AB41" s="65" t="s">
        <v>37</v>
      </c>
      <c r="AC41" s="21"/>
      <c r="AD41" s="21"/>
      <c r="AE41" s="30" t="s">
        <v>79</v>
      </c>
      <c r="AF41" s="21" t="s">
        <v>381</v>
      </c>
      <c r="AG41" s="80"/>
      <c r="AH41" s="80"/>
    </row>
    <row r="42" spans="1:34" x14ac:dyDescent="0.25">
      <c r="A42" s="7">
        <v>41</v>
      </c>
      <c r="B42" s="7">
        <v>121010005</v>
      </c>
      <c r="C42" s="7"/>
      <c r="D42" s="14" t="s">
        <v>359</v>
      </c>
      <c r="E42" s="14" t="s">
        <v>360</v>
      </c>
      <c r="F42" s="30" t="s">
        <v>382</v>
      </c>
      <c r="G42" s="28" t="s">
        <v>62</v>
      </c>
      <c r="H42" s="29" t="s">
        <v>63</v>
      </c>
      <c r="I42" s="28">
        <v>1</v>
      </c>
      <c r="J42" s="30" t="s">
        <v>6</v>
      </c>
      <c r="K42" s="31">
        <v>378000000</v>
      </c>
      <c r="L42" s="31">
        <v>378000000</v>
      </c>
      <c r="M42" s="31">
        <v>378000000</v>
      </c>
      <c r="N42" s="30"/>
      <c r="O42" s="30"/>
      <c r="P42" s="30"/>
      <c r="Q42" s="30"/>
      <c r="R42" s="30"/>
      <c r="S42" s="30"/>
      <c r="T42" s="30"/>
      <c r="U42" s="30"/>
      <c r="V42" s="30"/>
      <c r="W42" s="30"/>
      <c r="X42" s="30"/>
      <c r="Y42" s="31">
        <v>378000000</v>
      </c>
      <c r="Z42" s="30" t="s">
        <v>382</v>
      </c>
      <c r="AA42" s="57"/>
      <c r="AB42" s="65" t="s">
        <v>37</v>
      </c>
      <c r="AC42" s="21"/>
      <c r="AD42" s="21"/>
      <c r="AE42" s="30" t="s">
        <v>64</v>
      </c>
      <c r="AF42" s="21" t="s">
        <v>382</v>
      </c>
      <c r="AG42" s="80"/>
      <c r="AH42" s="80"/>
    </row>
    <row r="43" spans="1:34" x14ac:dyDescent="0.25">
      <c r="A43" s="7">
        <v>48</v>
      </c>
      <c r="B43" s="7">
        <v>121010005</v>
      </c>
      <c r="C43" s="7"/>
      <c r="D43" s="14" t="s">
        <v>359</v>
      </c>
      <c r="E43" s="14" t="s">
        <v>360</v>
      </c>
      <c r="F43" s="30" t="s">
        <v>373</v>
      </c>
      <c r="G43" s="28" t="s">
        <v>62</v>
      </c>
      <c r="H43" s="29" t="s">
        <v>63</v>
      </c>
      <c r="I43" s="28">
        <v>20</v>
      </c>
      <c r="J43" s="30" t="s">
        <v>6</v>
      </c>
      <c r="K43" s="31">
        <v>10000000</v>
      </c>
      <c r="L43" s="31">
        <v>200000000</v>
      </c>
      <c r="M43" s="30"/>
      <c r="N43" s="30"/>
      <c r="O43" s="30"/>
      <c r="P43" s="30"/>
      <c r="Q43" s="31">
        <v>200000000</v>
      </c>
      <c r="R43" s="30"/>
      <c r="S43" s="30"/>
      <c r="T43" s="30"/>
      <c r="U43" s="30"/>
      <c r="V43" s="30"/>
      <c r="W43" s="30"/>
      <c r="X43" s="30"/>
      <c r="Y43" s="31">
        <v>200000000</v>
      </c>
      <c r="Z43" s="30" t="s">
        <v>376</v>
      </c>
      <c r="AA43" s="57"/>
      <c r="AB43" s="65" t="s">
        <v>37</v>
      </c>
      <c r="AC43" s="21"/>
      <c r="AD43" s="21"/>
      <c r="AE43" s="30" t="s">
        <v>64</v>
      </c>
      <c r="AF43" s="21" t="s">
        <v>376</v>
      </c>
      <c r="AG43" s="80"/>
      <c r="AH43" s="80"/>
    </row>
    <row r="44" spans="1:34" x14ac:dyDescent="0.25">
      <c r="A44" s="7">
        <v>43</v>
      </c>
      <c r="B44" s="7">
        <v>121010005</v>
      </c>
      <c r="C44" s="7"/>
      <c r="D44" s="14" t="s">
        <v>359</v>
      </c>
      <c r="E44" s="14" t="s">
        <v>360</v>
      </c>
      <c r="F44" s="30" t="s">
        <v>363</v>
      </c>
      <c r="G44" s="28" t="s">
        <v>62</v>
      </c>
      <c r="H44" s="29" t="s">
        <v>63</v>
      </c>
      <c r="I44" s="28">
        <v>1</v>
      </c>
      <c r="J44" s="30" t="s">
        <v>6</v>
      </c>
      <c r="K44" s="31">
        <v>1000000000</v>
      </c>
      <c r="L44" s="31">
        <v>1000000000</v>
      </c>
      <c r="M44" s="30"/>
      <c r="N44" s="30"/>
      <c r="O44" s="30"/>
      <c r="P44" s="30"/>
      <c r="Q44" s="30"/>
      <c r="R44" s="30"/>
      <c r="S44" s="31">
        <v>500000000</v>
      </c>
      <c r="T44" s="30"/>
      <c r="U44" s="30"/>
      <c r="V44" s="31">
        <v>500000000</v>
      </c>
      <c r="W44" s="30"/>
      <c r="X44" s="30"/>
      <c r="Y44" s="31">
        <v>1000000000</v>
      </c>
      <c r="Z44" s="30" t="s">
        <v>363</v>
      </c>
      <c r="AA44" s="57"/>
      <c r="AB44" s="65" t="s">
        <v>37</v>
      </c>
      <c r="AC44" s="21"/>
      <c r="AD44" s="21"/>
      <c r="AE44" s="30" t="s">
        <v>64</v>
      </c>
      <c r="AF44" s="21" t="s">
        <v>363</v>
      </c>
      <c r="AG44" s="80"/>
      <c r="AH44" s="80"/>
    </row>
    <row r="45" spans="1:34" x14ac:dyDescent="0.25">
      <c r="A45" s="7">
        <v>44</v>
      </c>
      <c r="B45" s="7">
        <v>121010005</v>
      </c>
      <c r="C45" s="7"/>
      <c r="D45" s="14" t="s">
        <v>359</v>
      </c>
      <c r="E45" s="14" t="s">
        <v>360</v>
      </c>
      <c r="F45" s="30" t="s">
        <v>383</v>
      </c>
      <c r="G45" s="28" t="s">
        <v>62</v>
      </c>
      <c r="H45" s="29" t="s">
        <v>63</v>
      </c>
      <c r="I45" s="28">
        <v>1</v>
      </c>
      <c r="J45" s="30" t="s">
        <v>6</v>
      </c>
      <c r="K45" s="31">
        <v>100000000</v>
      </c>
      <c r="L45" s="31">
        <v>100000000</v>
      </c>
      <c r="M45" s="30"/>
      <c r="N45" s="30"/>
      <c r="O45" s="30"/>
      <c r="P45" s="30"/>
      <c r="Q45" s="31">
        <v>100000000</v>
      </c>
      <c r="R45" s="30"/>
      <c r="S45" s="30"/>
      <c r="T45" s="30"/>
      <c r="U45" s="30"/>
      <c r="V45" s="30"/>
      <c r="W45" s="30"/>
      <c r="X45" s="30"/>
      <c r="Y45" s="31">
        <v>100000000</v>
      </c>
      <c r="Z45" s="30" t="s">
        <v>383</v>
      </c>
      <c r="AA45" s="57"/>
      <c r="AB45" s="65" t="s">
        <v>37</v>
      </c>
      <c r="AC45" s="21"/>
      <c r="AD45" s="21"/>
      <c r="AE45" s="30" t="s">
        <v>64</v>
      </c>
      <c r="AF45" s="21" t="s">
        <v>383</v>
      </c>
      <c r="AG45" s="80"/>
      <c r="AH45" s="80"/>
    </row>
    <row r="46" spans="1:34" x14ac:dyDescent="0.25">
      <c r="A46" s="7">
        <v>45</v>
      </c>
      <c r="B46" s="7">
        <v>121010005</v>
      </c>
      <c r="C46" s="7"/>
      <c r="D46" s="14" t="s">
        <v>359</v>
      </c>
      <c r="E46" s="14" t="s">
        <v>360</v>
      </c>
      <c r="F46" s="30" t="s">
        <v>384</v>
      </c>
      <c r="G46" s="28" t="s">
        <v>62</v>
      </c>
      <c r="H46" s="29" t="s">
        <v>63</v>
      </c>
      <c r="I46" s="28">
        <v>5</v>
      </c>
      <c r="J46" s="30" t="s">
        <v>6</v>
      </c>
      <c r="K46" s="31">
        <v>20000000</v>
      </c>
      <c r="L46" s="31">
        <v>100000000</v>
      </c>
      <c r="M46" s="30"/>
      <c r="N46" s="30"/>
      <c r="O46" s="30"/>
      <c r="P46" s="30"/>
      <c r="Q46" s="31">
        <v>20000000</v>
      </c>
      <c r="R46" s="31">
        <v>20000000</v>
      </c>
      <c r="S46" s="31">
        <v>20000000</v>
      </c>
      <c r="T46" s="31">
        <v>20000000</v>
      </c>
      <c r="U46" s="31">
        <v>20000000</v>
      </c>
      <c r="V46" s="30"/>
      <c r="W46" s="30"/>
      <c r="X46" s="30"/>
      <c r="Y46" s="31">
        <v>100000000</v>
      </c>
      <c r="Z46" s="30" t="s">
        <v>384</v>
      </c>
      <c r="AA46" s="57"/>
      <c r="AB46" s="65" t="s">
        <v>37</v>
      </c>
      <c r="AC46" s="21"/>
      <c r="AD46" s="21"/>
      <c r="AE46" s="30" t="s">
        <v>64</v>
      </c>
      <c r="AF46" s="21" t="s">
        <v>384</v>
      </c>
      <c r="AG46" s="80"/>
      <c r="AH46" s="80"/>
    </row>
    <row r="47" spans="1:34" x14ac:dyDescent="0.25">
      <c r="A47" s="7">
        <v>46</v>
      </c>
      <c r="B47" s="7">
        <v>121010005</v>
      </c>
      <c r="C47" s="7"/>
      <c r="D47" s="14" t="s">
        <v>359</v>
      </c>
      <c r="E47" s="14" t="s">
        <v>360</v>
      </c>
      <c r="F47" s="30" t="s">
        <v>385</v>
      </c>
      <c r="G47" s="28" t="s">
        <v>62</v>
      </c>
      <c r="H47" s="29" t="s">
        <v>63</v>
      </c>
      <c r="I47" s="28">
        <v>1</v>
      </c>
      <c r="J47" s="30" t="s">
        <v>6</v>
      </c>
      <c r="K47" s="31">
        <v>98000000</v>
      </c>
      <c r="L47" s="31">
        <v>98000000</v>
      </c>
      <c r="M47" s="30"/>
      <c r="N47" s="30"/>
      <c r="O47" s="31">
        <v>98000000</v>
      </c>
      <c r="P47" s="30"/>
      <c r="Q47" s="30"/>
      <c r="R47" s="30"/>
      <c r="S47" s="30"/>
      <c r="T47" s="30"/>
      <c r="U47" s="30"/>
      <c r="V47" s="30"/>
      <c r="W47" s="30"/>
      <c r="X47" s="30"/>
      <c r="Y47" s="31">
        <v>98000000</v>
      </c>
      <c r="Z47" s="30" t="s">
        <v>385</v>
      </c>
      <c r="AA47" s="57"/>
      <c r="AB47" s="65" t="s">
        <v>37</v>
      </c>
      <c r="AC47" s="21"/>
      <c r="AD47" s="21"/>
      <c r="AE47" s="30" t="s">
        <v>64</v>
      </c>
      <c r="AF47" s="21" t="s">
        <v>385</v>
      </c>
      <c r="AG47" s="80"/>
      <c r="AH47" s="80"/>
    </row>
    <row r="48" spans="1:34" x14ac:dyDescent="0.25">
      <c r="A48" s="7">
        <v>55</v>
      </c>
      <c r="B48" s="7">
        <v>121010005</v>
      </c>
      <c r="C48" s="7"/>
      <c r="D48" s="14" t="s">
        <v>359</v>
      </c>
      <c r="E48" s="14" t="s">
        <v>360</v>
      </c>
      <c r="F48" s="30" t="s">
        <v>373</v>
      </c>
      <c r="G48" s="28" t="s">
        <v>62</v>
      </c>
      <c r="H48" s="29" t="s">
        <v>68</v>
      </c>
      <c r="I48" s="28">
        <v>39</v>
      </c>
      <c r="J48" s="30" t="s">
        <v>374</v>
      </c>
      <c r="K48" s="31">
        <v>17000000</v>
      </c>
      <c r="L48" s="31">
        <v>663000000</v>
      </c>
      <c r="M48" s="31">
        <v>165750000</v>
      </c>
      <c r="N48" s="30"/>
      <c r="O48" s="30"/>
      <c r="P48" s="31">
        <v>165750000</v>
      </c>
      <c r="Q48" s="30"/>
      <c r="R48" s="30"/>
      <c r="S48" s="31">
        <v>165750000</v>
      </c>
      <c r="T48" s="30"/>
      <c r="U48" s="30"/>
      <c r="V48" s="31">
        <v>165750000</v>
      </c>
      <c r="W48" s="30"/>
      <c r="X48" s="30"/>
      <c r="Y48" s="31">
        <v>663000000</v>
      </c>
      <c r="Z48" s="30"/>
      <c r="AA48" s="57"/>
      <c r="AB48" s="65" t="s">
        <v>37</v>
      </c>
      <c r="AC48" s="21" t="b">
        <v>1</v>
      </c>
      <c r="AD48" s="21"/>
      <c r="AE48" s="30" t="s">
        <v>386</v>
      </c>
      <c r="AF48" s="21" t="s">
        <v>376</v>
      </c>
      <c r="AG48" s="80"/>
      <c r="AH48" s="80"/>
    </row>
    <row r="49" spans="1:34" x14ac:dyDescent="0.25">
      <c r="A49" s="7">
        <v>76</v>
      </c>
      <c r="B49" s="7">
        <v>121010005</v>
      </c>
      <c r="C49" s="7"/>
      <c r="D49" s="14" t="s">
        <v>359</v>
      </c>
      <c r="E49" s="14" t="s">
        <v>360</v>
      </c>
      <c r="F49" s="30" t="s">
        <v>373</v>
      </c>
      <c r="G49" s="28" t="s">
        <v>80</v>
      </c>
      <c r="H49" s="29" t="s">
        <v>81</v>
      </c>
      <c r="I49" s="28">
        <v>15</v>
      </c>
      <c r="J49" s="30" t="s">
        <v>6</v>
      </c>
      <c r="K49" s="31">
        <v>10000000</v>
      </c>
      <c r="L49" s="11">
        <v>150000000</v>
      </c>
      <c r="M49" s="30"/>
      <c r="N49" s="30"/>
      <c r="O49" s="30"/>
      <c r="P49" s="31">
        <v>150000000</v>
      </c>
      <c r="Q49" s="30"/>
      <c r="R49" s="30"/>
      <c r="S49" s="30"/>
      <c r="T49" s="30"/>
      <c r="U49" s="30"/>
      <c r="V49" s="30"/>
      <c r="W49" s="30"/>
      <c r="X49" s="30"/>
      <c r="Y49" s="31">
        <v>150000000</v>
      </c>
      <c r="Z49" s="30"/>
      <c r="AA49" s="57"/>
      <c r="AB49" s="65"/>
      <c r="AC49" s="21"/>
      <c r="AD49" s="21"/>
      <c r="AE49" s="30" t="s">
        <v>104</v>
      </c>
      <c r="AF49" s="21" t="s">
        <v>376</v>
      </c>
      <c r="AG49" s="81" t="s">
        <v>387</v>
      </c>
      <c r="AH49" s="82" t="s">
        <v>388</v>
      </c>
    </row>
    <row r="50" spans="1:34" x14ac:dyDescent="0.25">
      <c r="A50" s="7">
        <v>49</v>
      </c>
      <c r="B50" s="28">
        <v>121010005</v>
      </c>
      <c r="C50" s="28"/>
      <c r="D50" s="30" t="s">
        <v>359</v>
      </c>
      <c r="E50" s="30" t="s">
        <v>360</v>
      </c>
      <c r="F50" s="30" t="s">
        <v>383</v>
      </c>
      <c r="G50" s="28" t="s">
        <v>62</v>
      </c>
      <c r="H50" s="29" t="s">
        <v>68</v>
      </c>
      <c r="I50" s="28">
        <v>1</v>
      </c>
      <c r="J50" s="30" t="s">
        <v>6</v>
      </c>
      <c r="K50" s="31">
        <v>100000000</v>
      </c>
      <c r="L50" s="31">
        <v>100000000</v>
      </c>
      <c r="M50" s="30"/>
      <c r="N50" s="30"/>
      <c r="O50" s="30" t="s">
        <v>389</v>
      </c>
      <c r="P50" s="31">
        <v>100000000</v>
      </c>
      <c r="Q50" s="30"/>
      <c r="R50" s="30"/>
      <c r="S50" s="30"/>
      <c r="T50" s="30"/>
      <c r="U50" s="30"/>
      <c r="V50" s="30"/>
      <c r="W50" s="30"/>
      <c r="X50" s="30"/>
      <c r="Y50" s="31">
        <v>100000000</v>
      </c>
      <c r="Z50" s="30" t="s">
        <v>390</v>
      </c>
      <c r="AA50" s="57"/>
      <c r="AB50" s="65" t="s">
        <v>37</v>
      </c>
      <c r="AC50" s="21" t="b">
        <v>1</v>
      </c>
      <c r="AD50" s="21" t="s">
        <v>38</v>
      </c>
      <c r="AE50" s="21"/>
      <c r="AF50" s="21" t="s">
        <v>383</v>
      </c>
      <c r="AG50" s="80"/>
      <c r="AH50" s="80"/>
    </row>
    <row r="51" spans="1:34" x14ac:dyDescent="0.25">
      <c r="A51" s="7">
        <v>50</v>
      </c>
      <c r="B51" s="28">
        <v>121010005</v>
      </c>
      <c r="C51" s="28"/>
      <c r="D51" s="30" t="s">
        <v>359</v>
      </c>
      <c r="E51" s="30" t="s">
        <v>360</v>
      </c>
      <c r="F51" s="30" t="s">
        <v>391</v>
      </c>
      <c r="G51" s="28" t="s">
        <v>62</v>
      </c>
      <c r="H51" s="29" t="s">
        <v>68</v>
      </c>
      <c r="I51" s="28">
        <v>4</v>
      </c>
      <c r="J51" s="30" t="s">
        <v>6</v>
      </c>
      <c r="K51" s="31">
        <v>50000000</v>
      </c>
      <c r="L51" s="31">
        <v>200000000</v>
      </c>
      <c r="M51" s="30"/>
      <c r="N51" s="30"/>
      <c r="O51" s="30"/>
      <c r="P51" s="30"/>
      <c r="Q51" s="30"/>
      <c r="R51" s="30"/>
      <c r="S51" s="30"/>
      <c r="T51" s="30"/>
      <c r="U51" s="31">
        <v>50000000</v>
      </c>
      <c r="V51" s="31">
        <v>50000000</v>
      </c>
      <c r="W51" s="31">
        <v>50000000</v>
      </c>
      <c r="X51" s="31">
        <v>50000000</v>
      </c>
      <c r="Y51" s="31">
        <v>200000000</v>
      </c>
      <c r="Z51" s="30" t="s">
        <v>392</v>
      </c>
      <c r="AA51" s="57"/>
      <c r="AB51" s="65" t="s">
        <v>37</v>
      </c>
      <c r="AC51" s="21" t="b">
        <v>1</v>
      </c>
      <c r="AD51" s="21" t="s">
        <v>38</v>
      </c>
      <c r="AE51" s="21"/>
      <c r="AF51" s="21" t="s">
        <v>391</v>
      </c>
      <c r="AG51" s="80"/>
      <c r="AH51" s="80"/>
    </row>
    <row r="52" spans="1:34" x14ac:dyDescent="0.25">
      <c r="A52" s="7">
        <v>51</v>
      </c>
      <c r="B52" s="28">
        <v>121010005</v>
      </c>
      <c r="C52" s="28"/>
      <c r="D52" s="30" t="s">
        <v>359</v>
      </c>
      <c r="E52" s="30" t="s">
        <v>360</v>
      </c>
      <c r="F52" s="30" t="s">
        <v>393</v>
      </c>
      <c r="G52" s="28" t="s">
        <v>62</v>
      </c>
      <c r="H52" s="29" t="s">
        <v>68</v>
      </c>
      <c r="I52" s="28">
        <v>7</v>
      </c>
      <c r="J52" s="30" t="s">
        <v>6</v>
      </c>
      <c r="K52" s="31">
        <v>20000000</v>
      </c>
      <c r="L52" s="31">
        <v>140000000</v>
      </c>
      <c r="M52" s="30"/>
      <c r="N52" s="30"/>
      <c r="O52" s="30"/>
      <c r="P52" s="30"/>
      <c r="Q52" s="30"/>
      <c r="R52" s="31">
        <v>20000000</v>
      </c>
      <c r="S52" s="31">
        <v>20000000</v>
      </c>
      <c r="T52" s="31">
        <v>20000000</v>
      </c>
      <c r="U52" s="31">
        <v>20000000</v>
      </c>
      <c r="V52" s="31">
        <v>20000000</v>
      </c>
      <c r="W52" s="31">
        <v>20000000</v>
      </c>
      <c r="X52" s="31">
        <v>20000000</v>
      </c>
      <c r="Y52" s="31">
        <v>140000000</v>
      </c>
      <c r="Z52" s="30" t="s">
        <v>394</v>
      </c>
      <c r="AA52" s="57"/>
      <c r="AB52" s="65" t="s">
        <v>37</v>
      </c>
      <c r="AC52" s="21" t="b">
        <v>1</v>
      </c>
      <c r="AD52" s="21" t="s">
        <v>38</v>
      </c>
      <c r="AE52" s="21"/>
      <c r="AF52" s="21" t="s">
        <v>393</v>
      </c>
      <c r="AG52" s="80"/>
      <c r="AH52" s="80"/>
    </row>
    <row r="53" spans="1:34" x14ac:dyDescent="0.25">
      <c r="A53" s="7">
        <v>52</v>
      </c>
      <c r="B53" s="28">
        <v>121010005</v>
      </c>
      <c r="C53" s="28"/>
      <c r="D53" s="30" t="s">
        <v>359</v>
      </c>
      <c r="E53" s="30" t="s">
        <v>360</v>
      </c>
      <c r="F53" s="30" t="s">
        <v>395</v>
      </c>
      <c r="G53" s="28" t="s">
        <v>62</v>
      </c>
      <c r="H53" s="29" t="s">
        <v>68</v>
      </c>
      <c r="I53" s="28">
        <v>1</v>
      </c>
      <c r="J53" s="30" t="s">
        <v>364</v>
      </c>
      <c r="K53" s="31">
        <v>400000000</v>
      </c>
      <c r="L53" s="31">
        <v>400000000</v>
      </c>
      <c r="M53" s="30"/>
      <c r="N53" s="30"/>
      <c r="O53" s="30" t="s">
        <v>389</v>
      </c>
      <c r="P53" s="30"/>
      <c r="Q53" s="30"/>
      <c r="R53" s="31">
        <v>400000000</v>
      </c>
      <c r="S53" s="30"/>
      <c r="T53" s="30"/>
      <c r="U53" s="30"/>
      <c r="V53" s="30"/>
      <c r="W53" s="30"/>
      <c r="X53" s="30"/>
      <c r="Y53" s="31">
        <v>400000000</v>
      </c>
      <c r="Z53" s="30" t="s">
        <v>396</v>
      </c>
      <c r="AA53" s="57"/>
      <c r="AB53" s="65" t="s">
        <v>37</v>
      </c>
      <c r="AC53" s="21" t="b">
        <v>1</v>
      </c>
      <c r="AD53" s="21" t="s">
        <v>38</v>
      </c>
      <c r="AE53" s="21"/>
      <c r="AF53" s="21" t="s">
        <v>395</v>
      </c>
      <c r="AG53" s="80"/>
      <c r="AH53" s="80"/>
    </row>
    <row r="54" spans="1:34" x14ac:dyDescent="0.25">
      <c r="A54" s="7">
        <v>53</v>
      </c>
      <c r="B54" s="28">
        <v>121010005</v>
      </c>
      <c r="C54" s="28"/>
      <c r="D54" s="30" t="s">
        <v>359</v>
      </c>
      <c r="E54" s="30" t="s">
        <v>360</v>
      </c>
      <c r="F54" s="30" t="s">
        <v>397</v>
      </c>
      <c r="G54" s="28" t="s">
        <v>62</v>
      </c>
      <c r="H54" s="29" t="s">
        <v>68</v>
      </c>
      <c r="I54" s="28">
        <v>1</v>
      </c>
      <c r="J54" s="30" t="s">
        <v>364</v>
      </c>
      <c r="K54" s="31">
        <v>280000000</v>
      </c>
      <c r="L54" s="31">
        <v>280000000</v>
      </c>
      <c r="M54" s="30"/>
      <c r="N54" s="30"/>
      <c r="O54" s="30" t="s">
        <v>389</v>
      </c>
      <c r="P54" s="30"/>
      <c r="Q54" s="31">
        <v>280000000</v>
      </c>
      <c r="R54" s="30"/>
      <c r="S54" s="30"/>
      <c r="T54" s="30"/>
      <c r="U54" s="30"/>
      <c r="V54" s="30"/>
      <c r="W54" s="30"/>
      <c r="X54" s="30"/>
      <c r="Y54" s="31">
        <v>280000000</v>
      </c>
      <c r="Z54" s="30" t="s">
        <v>398</v>
      </c>
      <c r="AA54" s="57"/>
      <c r="AB54" s="65" t="s">
        <v>37</v>
      </c>
      <c r="AC54" s="21" t="b">
        <v>1</v>
      </c>
      <c r="AD54" s="21" t="s">
        <v>38</v>
      </c>
      <c r="AE54" s="21"/>
      <c r="AF54" s="21" t="s">
        <v>397</v>
      </c>
      <c r="AG54" s="80"/>
      <c r="AH54" s="80"/>
    </row>
    <row r="55" spans="1:34" x14ac:dyDescent="0.25">
      <c r="A55" s="7">
        <v>54</v>
      </c>
      <c r="B55" s="28">
        <v>121010005</v>
      </c>
      <c r="C55" s="28"/>
      <c r="D55" s="30" t="s">
        <v>359</v>
      </c>
      <c r="E55" s="30" t="s">
        <v>360</v>
      </c>
      <c r="F55" s="30" t="s">
        <v>373</v>
      </c>
      <c r="G55" s="28" t="s">
        <v>62</v>
      </c>
      <c r="H55" s="29" t="s">
        <v>67</v>
      </c>
      <c r="I55" s="28">
        <v>0</v>
      </c>
      <c r="J55" s="30" t="s">
        <v>374</v>
      </c>
      <c r="K55" s="31">
        <v>17000000</v>
      </c>
      <c r="L55" s="27" t="s">
        <v>331</v>
      </c>
      <c r="M55" s="30" t="s">
        <v>58</v>
      </c>
      <c r="N55" s="30"/>
      <c r="O55" s="30"/>
      <c r="P55" s="30" t="s">
        <v>58</v>
      </c>
      <c r="Q55" s="30"/>
      <c r="R55" s="30"/>
      <c r="S55" s="30" t="s">
        <v>58</v>
      </c>
      <c r="T55" s="30"/>
      <c r="U55" s="30"/>
      <c r="V55" s="30" t="s">
        <v>58</v>
      </c>
      <c r="W55" s="30"/>
      <c r="X55" s="30"/>
      <c r="Y55" s="30" t="s">
        <v>58</v>
      </c>
      <c r="Z55" s="30"/>
      <c r="AA55" s="57"/>
      <c r="AB55" s="65" t="s">
        <v>37</v>
      </c>
      <c r="AC55" s="21" t="b">
        <v>1</v>
      </c>
      <c r="AD55" s="21" t="s">
        <v>60</v>
      </c>
      <c r="AE55" s="21"/>
      <c r="AF55" s="21" t="s">
        <v>376</v>
      </c>
      <c r="AG55" s="80"/>
      <c r="AH55" s="80"/>
    </row>
    <row r="56" spans="1:34" x14ac:dyDescent="0.25">
      <c r="A56" s="7">
        <v>87</v>
      </c>
      <c r="B56" s="28">
        <v>121010005</v>
      </c>
      <c r="C56" s="28"/>
      <c r="D56" s="30" t="s">
        <v>359</v>
      </c>
      <c r="E56" s="30" t="s">
        <v>360</v>
      </c>
      <c r="F56" s="30" t="s">
        <v>373</v>
      </c>
      <c r="G56" s="28" t="s">
        <v>51</v>
      </c>
      <c r="H56" s="29" t="s">
        <v>52</v>
      </c>
      <c r="I56" s="28">
        <v>34</v>
      </c>
      <c r="J56" s="30" t="s">
        <v>6</v>
      </c>
      <c r="K56" s="83">
        <v>10000000</v>
      </c>
      <c r="L56" s="11">
        <v>340000000</v>
      </c>
      <c r="M56" s="65"/>
      <c r="N56" s="30"/>
      <c r="O56" s="30"/>
      <c r="P56" s="31">
        <v>340000000</v>
      </c>
      <c r="Q56" s="30"/>
      <c r="R56" s="30"/>
      <c r="S56" s="30"/>
      <c r="T56" s="30"/>
      <c r="U56" s="30"/>
      <c r="V56" s="30"/>
      <c r="W56" s="30"/>
      <c r="X56" s="30"/>
      <c r="Y56" s="31">
        <v>340000000</v>
      </c>
      <c r="Z56" s="30"/>
      <c r="AA56" s="57"/>
      <c r="AB56" s="65"/>
      <c r="AC56" s="21"/>
      <c r="AD56" s="21" t="s">
        <v>60</v>
      </c>
      <c r="AE56" s="21"/>
      <c r="AF56" s="21" t="s">
        <v>376</v>
      </c>
      <c r="AG56" s="81" t="s">
        <v>399</v>
      </c>
      <c r="AH56" s="82" t="s">
        <v>400</v>
      </c>
    </row>
    <row r="57" spans="1:34" x14ac:dyDescent="0.25">
      <c r="A57" s="7">
        <v>56</v>
      </c>
      <c r="B57" s="28">
        <v>121010005</v>
      </c>
      <c r="C57" s="28"/>
      <c r="D57" s="30" t="s">
        <v>359</v>
      </c>
      <c r="E57" s="30" t="s">
        <v>360</v>
      </c>
      <c r="F57" s="30" t="s">
        <v>377</v>
      </c>
      <c r="G57" s="28" t="s">
        <v>62</v>
      </c>
      <c r="H57" s="29" t="s">
        <v>67</v>
      </c>
      <c r="I57" s="28">
        <v>0</v>
      </c>
      <c r="J57" s="30" t="s">
        <v>6</v>
      </c>
      <c r="K57" s="31">
        <v>17000000</v>
      </c>
      <c r="L57" s="30" t="s">
        <v>331</v>
      </c>
      <c r="M57" s="30" t="s">
        <v>58</v>
      </c>
      <c r="N57" s="30"/>
      <c r="O57" s="30"/>
      <c r="P57" s="30" t="s">
        <v>58</v>
      </c>
      <c r="Q57" s="30"/>
      <c r="R57" s="30"/>
      <c r="S57" s="30" t="s">
        <v>58</v>
      </c>
      <c r="T57" s="30"/>
      <c r="U57" s="30"/>
      <c r="V57" s="30" t="s">
        <v>58</v>
      </c>
      <c r="W57" s="30"/>
      <c r="X57" s="30"/>
      <c r="Y57" s="30" t="s">
        <v>58</v>
      </c>
      <c r="Z57" s="30"/>
      <c r="AA57" s="57"/>
      <c r="AB57" s="65" t="s">
        <v>37</v>
      </c>
      <c r="AC57" s="21" t="b">
        <v>1</v>
      </c>
      <c r="AD57" s="21" t="s">
        <v>60</v>
      </c>
      <c r="AE57" s="21"/>
      <c r="AF57" s="21" t="s">
        <v>401</v>
      </c>
      <c r="AG57" s="80"/>
      <c r="AH57" s="80"/>
    </row>
    <row r="58" spans="1:34" x14ac:dyDescent="0.25">
      <c r="A58" s="7">
        <v>114</v>
      </c>
      <c r="B58" s="28">
        <v>121010005</v>
      </c>
      <c r="C58" s="28"/>
      <c r="D58" s="30" t="s">
        <v>359</v>
      </c>
      <c r="E58" s="30" t="s">
        <v>360</v>
      </c>
      <c r="F58" s="30" t="s">
        <v>373</v>
      </c>
      <c r="G58" s="28" t="s">
        <v>80</v>
      </c>
      <c r="H58" s="29" t="s">
        <v>82</v>
      </c>
      <c r="I58" s="28">
        <v>14</v>
      </c>
      <c r="J58" s="30" t="s">
        <v>6</v>
      </c>
      <c r="K58" s="31">
        <v>10000000</v>
      </c>
      <c r="L58" s="11">
        <v>140000000</v>
      </c>
      <c r="M58" s="30"/>
      <c r="N58" s="30"/>
      <c r="O58" s="30"/>
      <c r="P58" s="31">
        <v>140000000</v>
      </c>
      <c r="Q58" s="30"/>
      <c r="R58" s="30"/>
      <c r="S58" s="30"/>
      <c r="T58" s="30"/>
      <c r="U58" s="30"/>
      <c r="V58" s="30"/>
      <c r="W58" s="30"/>
      <c r="X58" s="30"/>
      <c r="Y58" s="31">
        <v>140000000</v>
      </c>
      <c r="Z58" s="30"/>
      <c r="AA58" s="57"/>
      <c r="AB58" s="65"/>
      <c r="AC58" s="21"/>
      <c r="AD58" s="21" t="s">
        <v>60</v>
      </c>
      <c r="AE58" s="21"/>
      <c r="AF58" s="21" t="s">
        <v>401</v>
      </c>
      <c r="AG58" s="81" t="s">
        <v>402</v>
      </c>
      <c r="AH58" s="82" t="s">
        <v>403</v>
      </c>
    </row>
    <row r="59" spans="1:34" x14ac:dyDescent="0.25">
      <c r="A59" s="7">
        <v>58</v>
      </c>
      <c r="B59" s="28">
        <v>121010005</v>
      </c>
      <c r="C59" s="28"/>
      <c r="D59" s="30" t="s">
        <v>359</v>
      </c>
      <c r="E59" s="30" t="s">
        <v>360</v>
      </c>
      <c r="F59" s="30" t="s">
        <v>363</v>
      </c>
      <c r="G59" s="28" t="s">
        <v>62</v>
      </c>
      <c r="H59" s="29" t="s">
        <v>67</v>
      </c>
      <c r="I59" s="28">
        <v>1</v>
      </c>
      <c r="J59" s="30" t="s">
        <v>364</v>
      </c>
      <c r="K59" s="31">
        <v>500000000</v>
      </c>
      <c r="L59" s="31">
        <v>500000000</v>
      </c>
      <c r="M59" s="31">
        <v>125000000</v>
      </c>
      <c r="N59" s="30"/>
      <c r="O59" s="30"/>
      <c r="P59" s="31">
        <v>125000000</v>
      </c>
      <c r="Q59" s="30"/>
      <c r="R59" s="30"/>
      <c r="S59" s="31">
        <v>125000000</v>
      </c>
      <c r="T59" s="30"/>
      <c r="U59" s="30"/>
      <c r="V59" s="31">
        <v>125000000</v>
      </c>
      <c r="W59" s="30"/>
      <c r="X59" s="30"/>
      <c r="Y59" s="31">
        <v>500000000</v>
      </c>
      <c r="Z59" s="30" t="s">
        <v>404</v>
      </c>
      <c r="AA59" s="57"/>
      <c r="AB59" s="65" t="s">
        <v>37</v>
      </c>
      <c r="AC59" s="21" t="b">
        <v>1</v>
      </c>
      <c r="AD59" s="21" t="s">
        <v>60</v>
      </c>
      <c r="AE59" s="21"/>
      <c r="AF59" s="21" t="s">
        <v>363</v>
      </c>
      <c r="AG59" s="80"/>
      <c r="AH59" s="80"/>
    </row>
    <row r="60" spans="1:34" x14ac:dyDescent="0.25">
      <c r="A60" s="7">
        <v>59</v>
      </c>
      <c r="B60" s="28">
        <v>121010005</v>
      </c>
      <c r="C60" s="28"/>
      <c r="D60" s="30" t="s">
        <v>359</v>
      </c>
      <c r="E60" s="30" t="s">
        <v>360</v>
      </c>
      <c r="F60" s="30" t="s">
        <v>363</v>
      </c>
      <c r="G60" s="28" t="s">
        <v>62</v>
      </c>
      <c r="H60" s="29" t="s">
        <v>68</v>
      </c>
      <c r="I60" s="28">
        <v>1</v>
      </c>
      <c r="J60" s="30" t="s">
        <v>364</v>
      </c>
      <c r="K60" s="30"/>
      <c r="L60" s="30" t="s">
        <v>98</v>
      </c>
      <c r="M60" s="30" t="s">
        <v>58</v>
      </c>
      <c r="N60" s="30"/>
      <c r="O60" s="30"/>
      <c r="P60" s="30" t="s">
        <v>58</v>
      </c>
      <c r="Q60" s="30"/>
      <c r="R60" s="30"/>
      <c r="S60" s="30" t="s">
        <v>58</v>
      </c>
      <c r="T60" s="30"/>
      <c r="U60" s="30"/>
      <c r="V60" s="30" t="s">
        <v>58</v>
      </c>
      <c r="W60" s="30"/>
      <c r="X60" s="30"/>
      <c r="Y60" s="30" t="s">
        <v>58</v>
      </c>
      <c r="Z60" s="30"/>
      <c r="AA60" s="57"/>
      <c r="AB60" s="65" t="s">
        <v>37</v>
      </c>
      <c r="AC60" s="21" t="b">
        <v>1</v>
      </c>
      <c r="AD60" s="21" t="s">
        <v>60</v>
      </c>
      <c r="AE60" s="21"/>
      <c r="AF60" s="21" t="s">
        <v>363</v>
      </c>
      <c r="AG60" s="80"/>
      <c r="AH60" s="80"/>
    </row>
    <row r="61" spans="1:34" x14ac:dyDescent="0.25">
      <c r="A61" s="7">
        <v>60</v>
      </c>
      <c r="B61" s="28">
        <v>121010005</v>
      </c>
      <c r="C61" s="28"/>
      <c r="D61" s="30" t="s">
        <v>359</v>
      </c>
      <c r="E61" s="30" t="s">
        <v>360</v>
      </c>
      <c r="F61" s="30" t="s">
        <v>405</v>
      </c>
      <c r="G61" s="28" t="s">
        <v>62</v>
      </c>
      <c r="H61" s="29" t="s">
        <v>67</v>
      </c>
      <c r="I61" s="28">
        <v>1</v>
      </c>
      <c r="J61" s="30" t="s">
        <v>364</v>
      </c>
      <c r="K61" s="31">
        <v>50000000</v>
      </c>
      <c r="L61" s="11">
        <v>50000000</v>
      </c>
      <c r="M61" s="31">
        <v>12500000</v>
      </c>
      <c r="N61" s="30"/>
      <c r="O61" s="30"/>
      <c r="P61" s="31">
        <v>12500000</v>
      </c>
      <c r="Q61" s="30"/>
      <c r="R61" s="30"/>
      <c r="S61" s="31">
        <v>12500000</v>
      </c>
      <c r="T61" s="30"/>
      <c r="U61" s="30"/>
      <c r="V61" s="31">
        <v>12500000</v>
      </c>
      <c r="W61" s="30"/>
      <c r="X61" s="30"/>
      <c r="Y61" s="31">
        <v>50000000</v>
      </c>
      <c r="Z61" s="30" t="s">
        <v>406</v>
      </c>
      <c r="AA61" s="57"/>
      <c r="AB61" s="65" t="s">
        <v>37</v>
      </c>
      <c r="AC61" s="21" t="b">
        <v>1</v>
      </c>
      <c r="AD61" s="21" t="s">
        <v>60</v>
      </c>
      <c r="AE61" s="21"/>
      <c r="AF61" s="21" t="s">
        <v>405</v>
      </c>
      <c r="AG61" s="81" t="s">
        <v>407</v>
      </c>
      <c r="AH61" s="82" t="s">
        <v>408</v>
      </c>
    </row>
    <row r="62" spans="1:34" x14ac:dyDescent="0.25">
      <c r="A62" s="7">
        <v>61</v>
      </c>
      <c r="B62" s="28">
        <v>121010005</v>
      </c>
      <c r="C62" s="28"/>
      <c r="D62" s="30" t="s">
        <v>359</v>
      </c>
      <c r="E62" s="30" t="s">
        <v>360</v>
      </c>
      <c r="F62" s="30" t="s">
        <v>373</v>
      </c>
      <c r="G62" s="28" t="s">
        <v>62</v>
      </c>
      <c r="H62" s="29" t="s">
        <v>69</v>
      </c>
      <c r="I62" s="28">
        <v>0</v>
      </c>
      <c r="J62" s="30" t="s">
        <v>374</v>
      </c>
      <c r="K62" s="31">
        <v>10000000</v>
      </c>
      <c r="L62" s="30" t="s">
        <v>331</v>
      </c>
      <c r="M62" s="30" t="s">
        <v>58</v>
      </c>
      <c r="N62" s="30"/>
      <c r="O62" s="30"/>
      <c r="P62" s="30" t="s">
        <v>58</v>
      </c>
      <c r="Q62" s="30"/>
      <c r="R62" s="30"/>
      <c r="S62" s="30" t="s">
        <v>58</v>
      </c>
      <c r="T62" s="30"/>
      <c r="U62" s="30"/>
      <c r="V62" s="30" t="s">
        <v>58</v>
      </c>
      <c r="W62" s="30"/>
      <c r="X62" s="30"/>
      <c r="Y62" s="30" t="s">
        <v>58</v>
      </c>
      <c r="Z62" s="30"/>
      <c r="AA62" s="57"/>
      <c r="AB62" s="65" t="s">
        <v>37</v>
      </c>
      <c r="AC62" s="21" t="b">
        <v>1</v>
      </c>
      <c r="AD62" s="21" t="s">
        <v>60</v>
      </c>
      <c r="AE62" s="21"/>
      <c r="AF62" s="21" t="s">
        <v>376</v>
      </c>
      <c r="AG62" s="80"/>
      <c r="AH62" s="80"/>
    </row>
    <row r="63" spans="1:34" x14ac:dyDescent="0.25">
      <c r="A63" s="7">
        <v>136</v>
      </c>
      <c r="B63" s="28">
        <v>121010005</v>
      </c>
      <c r="C63" s="28"/>
      <c r="D63" s="30" t="s">
        <v>359</v>
      </c>
      <c r="E63" s="30" t="s">
        <v>360</v>
      </c>
      <c r="F63" s="30" t="s">
        <v>373</v>
      </c>
      <c r="G63" s="28" t="s">
        <v>80</v>
      </c>
      <c r="H63" s="29" t="s">
        <v>83</v>
      </c>
      <c r="I63" s="28">
        <v>19</v>
      </c>
      <c r="J63" s="30" t="s">
        <v>374</v>
      </c>
      <c r="K63" s="31">
        <v>10000000</v>
      </c>
      <c r="L63" s="11">
        <v>190000000</v>
      </c>
      <c r="M63" s="31">
        <v>47500000</v>
      </c>
      <c r="N63" s="30"/>
      <c r="O63" s="30"/>
      <c r="P63" s="31">
        <v>47500000</v>
      </c>
      <c r="Q63" s="30"/>
      <c r="R63" s="30"/>
      <c r="S63" s="31">
        <v>47500000</v>
      </c>
      <c r="T63" s="30"/>
      <c r="U63" s="30"/>
      <c r="V63" s="31">
        <v>47500000</v>
      </c>
      <c r="W63" s="30"/>
      <c r="X63" s="30"/>
      <c r="Y63" s="31">
        <v>190000000</v>
      </c>
      <c r="Z63" s="30"/>
      <c r="AA63" s="57"/>
      <c r="AB63" s="65"/>
      <c r="AC63" s="21"/>
      <c r="AD63" s="21" t="s">
        <v>60</v>
      </c>
      <c r="AE63" s="21"/>
      <c r="AF63" s="21" t="s">
        <v>401</v>
      </c>
      <c r="AG63" s="81" t="s">
        <v>409</v>
      </c>
      <c r="AH63" s="82" t="s">
        <v>410</v>
      </c>
    </row>
    <row r="64" spans="1:34" x14ac:dyDescent="0.25">
      <c r="A64" s="7">
        <v>63</v>
      </c>
      <c r="B64" s="28">
        <v>121010005</v>
      </c>
      <c r="C64" s="28"/>
      <c r="D64" s="30" t="s">
        <v>359</v>
      </c>
      <c r="E64" s="30" t="s">
        <v>360</v>
      </c>
      <c r="F64" s="30" t="s">
        <v>363</v>
      </c>
      <c r="G64" s="28" t="s">
        <v>62</v>
      </c>
      <c r="H64" s="29" t="s">
        <v>69</v>
      </c>
      <c r="I64" s="28">
        <v>1</v>
      </c>
      <c r="J64" s="30" t="s">
        <v>364</v>
      </c>
      <c r="K64" s="31">
        <v>65000000</v>
      </c>
      <c r="L64" s="31">
        <v>65000000</v>
      </c>
      <c r="M64" s="31">
        <v>16250000</v>
      </c>
      <c r="N64" s="30"/>
      <c r="O64" s="30"/>
      <c r="P64" s="31">
        <v>16250000</v>
      </c>
      <c r="Q64" s="30"/>
      <c r="R64" s="30"/>
      <c r="S64" s="31">
        <v>16250000</v>
      </c>
      <c r="T64" s="30"/>
      <c r="U64" s="30"/>
      <c r="V64" s="31">
        <v>16250000</v>
      </c>
      <c r="W64" s="30"/>
      <c r="X64" s="30"/>
      <c r="Y64" s="31">
        <v>65000000</v>
      </c>
      <c r="Z64" s="30" t="s">
        <v>411</v>
      </c>
      <c r="AA64" s="57"/>
      <c r="AB64" s="65" t="s">
        <v>37</v>
      </c>
      <c r="AC64" s="21" t="b">
        <v>1</v>
      </c>
      <c r="AD64" s="21" t="s">
        <v>60</v>
      </c>
      <c r="AE64" s="21"/>
      <c r="AF64" s="21" t="s">
        <v>363</v>
      </c>
      <c r="AG64" s="80"/>
      <c r="AH64" s="80"/>
    </row>
    <row r="65" spans="1:34" x14ac:dyDescent="0.25">
      <c r="A65" s="7">
        <v>64</v>
      </c>
      <c r="B65" s="28">
        <v>121010005</v>
      </c>
      <c r="C65" s="28"/>
      <c r="D65" s="30" t="s">
        <v>359</v>
      </c>
      <c r="E65" s="30" t="s">
        <v>360</v>
      </c>
      <c r="F65" s="30" t="s">
        <v>383</v>
      </c>
      <c r="G65" s="28" t="s">
        <v>80</v>
      </c>
      <c r="H65" s="29" t="s">
        <v>81</v>
      </c>
      <c r="I65" s="28">
        <v>1</v>
      </c>
      <c r="J65" s="30" t="s">
        <v>6</v>
      </c>
      <c r="K65" s="31">
        <v>175000000</v>
      </c>
      <c r="L65" s="31">
        <v>175000000</v>
      </c>
      <c r="M65" s="30"/>
      <c r="N65" s="30"/>
      <c r="O65" s="30" t="s">
        <v>389</v>
      </c>
      <c r="P65" s="31">
        <v>175000000</v>
      </c>
      <c r="Q65" s="30"/>
      <c r="R65" s="30"/>
      <c r="S65" s="30"/>
      <c r="T65" s="30"/>
      <c r="U65" s="30"/>
      <c r="V65" s="30"/>
      <c r="W65" s="30"/>
      <c r="X65" s="30"/>
      <c r="Y65" s="31">
        <v>175000000</v>
      </c>
      <c r="Z65" s="30" t="s">
        <v>412</v>
      </c>
      <c r="AA65" s="57"/>
      <c r="AB65" s="65"/>
      <c r="AC65" s="21"/>
      <c r="AD65" s="21" t="s">
        <v>60</v>
      </c>
      <c r="AE65" s="21"/>
      <c r="AF65" s="21"/>
      <c r="AG65" s="80"/>
      <c r="AH65" s="80"/>
    </row>
    <row r="66" spans="1:34" x14ac:dyDescent="0.25">
      <c r="A66" s="7">
        <v>65</v>
      </c>
      <c r="B66" s="28">
        <v>121010005</v>
      </c>
      <c r="C66" s="28"/>
      <c r="D66" s="30" t="s">
        <v>359</v>
      </c>
      <c r="E66" s="30" t="s">
        <v>360</v>
      </c>
      <c r="F66" s="30" t="s">
        <v>391</v>
      </c>
      <c r="G66" s="28" t="s">
        <v>80</v>
      </c>
      <c r="H66" s="29" t="s">
        <v>81</v>
      </c>
      <c r="I66" s="28">
        <v>5</v>
      </c>
      <c r="J66" s="30" t="s">
        <v>6</v>
      </c>
      <c r="K66" s="31">
        <v>50000000</v>
      </c>
      <c r="L66" s="31">
        <v>250000000</v>
      </c>
      <c r="M66" s="30"/>
      <c r="N66" s="30"/>
      <c r="O66" s="30" t="s">
        <v>389</v>
      </c>
      <c r="P66" s="30"/>
      <c r="Q66" s="31">
        <v>50000000</v>
      </c>
      <c r="R66" s="31">
        <v>50000000</v>
      </c>
      <c r="S66" s="31">
        <v>50000000</v>
      </c>
      <c r="T66" s="31">
        <v>50000000</v>
      </c>
      <c r="U66" s="31">
        <v>50000000</v>
      </c>
      <c r="V66" s="30"/>
      <c r="W66" s="30"/>
      <c r="X66" s="30"/>
      <c r="Y66" s="31">
        <v>250000000</v>
      </c>
      <c r="Z66" s="30" t="s">
        <v>413</v>
      </c>
      <c r="AA66" s="57"/>
      <c r="AB66" s="65"/>
      <c r="AC66" s="21"/>
      <c r="AD66" s="21" t="s">
        <v>60</v>
      </c>
      <c r="AE66" s="21"/>
      <c r="AF66" s="21"/>
      <c r="AG66" s="80"/>
      <c r="AH66" s="80"/>
    </row>
    <row r="67" spans="1:34" x14ac:dyDescent="0.25">
      <c r="A67" s="7">
        <v>66</v>
      </c>
      <c r="B67" s="28">
        <v>121010005</v>
      </c>
      <c r="C67" s="28"/>
      <c r="D67" s="30" t="s">
        <v>359</v>
      </c>
      <c r="E67" s="30" t="s">
        <v>360</v>
      </c>
      <c r="F67" s="30" t="s">
        <v>393</v>
      </c>
      <c r="G67" s="28" t="s">
        <v>80</v>
      </c>
      <c r="H67" s="29" t="s">
        <v>81</v>
      </c>
      <c r="I67" s="28">
        <v>5</v>
      </c>
      <c r="J67" s="30" t="s">
        <v>6</v>
      </c>
      <c r="K67" s="31">
        <v>15000000</v>
      </c>
      <c r="L67" s="31">
        <v>75000000</v>
      </c>
      <c r="M67" s="30"/>
      <c r="N67" s="30"/>
      <c r="O67" s="30" t="s">
        <v>389</v>
      </c>
      <c r="P67" s="30"/>
      <c r="Q67" s="31">
        <v>15000000</v>
      </c>
      <c r="R67" s="31">
        <v>15000000</v>
      </c>
      <c r="S67" s="31">
        <v>15000000</v>
      </c>
      <c r="T67" s="31">
        <v>15000000</v>
      </c>
      <c r="U67" s="31">
        <v>15000000</v>
      </c>
      <c r="V67" s="30"/>
      <c r="W67" s="30"/>
      <c r="X67" s="30"/>
      <c r="Y67" s="31">
        <v>75000000</v>
      </c>
      <c r="Z67" s="30" t="s">
        <v>414</v>
      </c>
      <c r="AA67" s="57"/>
      <c r="AB67" s="65"/>
      <c r="AC67" s="21"/>
      <c r="AD67" s="21" t="s">
        <v>60</v>
      </c>
      <c r="AE67" s="21"/>
      <c r="AF67" s="21"/>
      <c r="AG67" s="80"/>
      <c r="AH67" s="80"/>
    </row>
    <row r="68" spans="1:34" x14ac:dyDescent="0.25">
      <c r="A68" s="7">
        <v>67</v>
      </c>
      <c r="B68" s="28">
        <v>121010005</v>
      </c>
      <c r="C68" s="28"/>
      <c r="D68" s="30" t="s">
        <v>359</v>
      </c>
      <c r="E68" s="30" t="s">
        <v>360</v>
      </c>
      <c r="F68" s="30" t="s">
        <v>415</v>
      </c>
      <c r="G68" s="28" t="s">
        <v>80</v>
      </c>
      <c r="H68" s="29" t="s">
        <v>81</v>
      </c>
      <c r="I68" s="28">
        <v>1</v>
      </c>
      <c r="J68" s="30" t="s">
        <v>364</v>
      </c>
      <c r="K68" s="31">
        <v>150000000</v>
      </c>
      <c r="L68" s="31">
        <v>150000000</v>
      </c>
      <c r="M68" s="30"/>
      <c r="N68" s="30"/>
      <c r="O68" s="30" t="s">
        <v>389</v>
      </c>
      <c r="P68" s="31">
        <v>150000000</v>
      </c>
      <c r="Q68" s="30"/>
      <c r="R68" s="30"/>
      <c r="S68" s="30"/>
      <c r="T68" s="30"/>
      <c r="U68" s="30"/>
      <c r="V68" s="30"/>
      <c r="W68" s="30"/>
      <c r="X68" s="30"/>
      <c r="Y68" s="31">
        <v>150000000</v>
      </c>
      <c r="Z68" s="30" t="s">
        <v>416</v>
      </c>
      <c r="AA68" s="57"/>
      <c r="AB68" s="65"/>
      <c r="AC68" s="21"/>
      <c r="AD68" s="21" t="s">
        <v>60</v>
      </c>
      <c r="AE68" s="21"/>
      <c r="AF68" s="21"/>
      <c r="AG68" s="80"/>
      <c r="AH68" s="80"/>
    </row>
    <row r="69" spans="1:34" x14ac:dyDescent="0.25">
      <c r="A69" s="7">
        <v>68</v>
      </c>
      <c r="B69" s="28"/>
      <c r="C69" s="28"/>
      <c r="D69" s="30"/>
      <c r="E69" s="30"/>
      <c r="F69" s="30" t="s">
        <v>395</v>
      </c>
      <c r="G69" s="28" t="s">
        <v>80</v>
      </c>
      <c r="H69" s="29" t="s">
        <v>81</v>
      </c>
      <c r="I69" s="28">
        <v>1</v>
      </c>
      <c r="J69" s="30" t="s">
        <v>364</v>
      </c>
      <c r="K69" s="31">
        <v>400000000</v>
      </c>
      <c r="L69" s="30"/>
      <c r="M69" s="30"/>
      <c r="N69" s="30"/>
      <c r="O69" s="30"/>
      <c r="P69" s="30"/>
      <c r="Q69" s="30"/>
      <c r="R69" s="30"/>
      <c r="S69" s="30"/>
      <c r="T69" s="30"/>
      <c r="U69" s="30"/>
      <c r="V69" s="30"/>
      <c r="W69" s="30"/>
      <c r="X69" s="30"/>
      <c r="Y69" s="30" t="s">
        <v>58</v>
      </c>
      <c r="Z69" s="30" t="s">
        <v>396</v>
      </c>
      <c r="AA69" s="57"/>
      <c r="AB69" s="65"/>
      <c r="AC69" s="21"/>
      <c r="AD69" s="21" t="s">
        <v>60</v>
      </c>
      <c r="AE69" s="21"/>
      <c r="AF69" s="21"/>
      <c r="AG69" s="80"/>
      <c r="AH69" s="80"/>
    </row>
    <row r="70" spans="1:34" x14ac:dyDescent="0.25">
      <c r="A70" s="7">
        <v>69</v>
      </c>
      <c r="B70" s="28"/>
      <c r="C70" s="28"/>
      <c r="D70" s="30"/>
      <c r="E70" s="30"/>
      <c r="F70" s="30" t="s">
        <v>397</v>
      </c>
      <c r="G70" s="28" t="s">
        <v>80</v>
      </c>
      <c r="H70" s="29" t="s">
        <v>81</v>
      </c>
      <c r="I70" s="28">
        <v>1</v>
      </c>
      <c r="J70" s="30" t="s">
        <v>364</v>
      </c>
      <c r="K70" s="31">
        <v>280000000</v>
      </c>
      <c r="L70" s="30"/>
      <c r="M70" s="30"/>
      <c r="N70" s="30"/>
      <c r="O70" s="30"/>
      <c r="P70" s="30"/>
      <c r="Q70" s="30"/>
      <c r="R70" s="30"/>
      <c r="S70" s="30"/>
      <c r="T70" s="30"/>
      <c r="U70" s="30"/>
      <c r="V70" s="30"/>
      <c r="W70" s="30"/>
      <c r="X70" s="30"/>
      <c r="Y70" s="30" t="s">
        <v>58</v>
      </c>
      <c r="Z70" s="30" t="s">
        <v>417</v>
      </c>
      <c r="AA70" s="57"/>
      <c r="AB70" s="65"/>
      <c r="AC70" s="21"/>
      <c r="AD70" s="21" t="s">
        <v>60</v>
      </c>
      <c r="AE70" s="21"/>
      <c r="AF70" s="21"/>
      <c r="AG70" s="80"/>
      <c r="AH70" s="80"/>
    </row>
    <row r="71" spans="1:34" x14ac:dyDescent="0.25">
      <c r="A71" s="7">
        <v>70</v>
      </c>
      <c r="B71" s="28"/>
      <c r="C71" s="28"/>
      <c r="D71" s="30"/>
      <c r="E71" s="30"/>
      <c r="F71" s="30" t="s">
        <v>418</v>
      </c>
      <c r="G71" s="28" t="s">
        <v>80</v>
      </c>
      <c r="H71" s="29" t="s">
        <v>81</v>
      </c>
      <c r="I71" s="28">
        <v>1</v>
      </c>
      <c r="J71" s="30" t="s">
        <v>53</v>
      </c>
      <c r="K71" s="31">
        <v>300000000</v>
      </c>
      <c r="L71" s="30"/>
      <c r="M71" s="30"/>
      <c r="N71" s="30"/>
      <c r="O71" s="30"/>
      <c r="P71" s="30"/>
      <c r="Q71" s="30"/>
      <c r="R71" s="30"/>
      <c r="S71" s="30"/>
      <c r="T71" s="30"/>
      <c r="U71" s="30"/>
      <c r="V71" s="30"/>
      <c r="W71" s="30"/>
      <c r="X71" s="30"/>
      <c r="Y71" s="30" t="s">
        <v>58</v>
      </c>
      <c r="Z71" s="30" t="s">
        <v>418</v>
      </c>
      <c r="AA71" s="57"/>
      <c r="AB71" s="65"/>
      <c r="AC71" s="21"/>
      <c r="AD71" s="21" t="s">
        <v>60</v>
      </c>
      <c r="AE71" s="21"/>
      <c r="AF71" s="21"/>
      <c r="AG71" s="80"/>
      <c r="AH71" s="80"/>
    </row>
    <row r="72" spans="1:34" x14ac:dyDescent="0.25">
      <c r="A72" s="7">
        <v>71</v>
      </c>
      <c r="B72" s="28"/>
      <c r="C72" s="28"/>
      <c r="D72" s="30"/>
      <c r="E72" s="30"/>
      <c r="F72" s="30" t="s">
        <v>376</v>
      </c>
      <c r="G72" s="28" t="s">
        <v>80</v>
      </c>
      <c r="H72" s="29" t="s">
        <v>81</v>
      </c>
      <c r="I72" s="28">
        <v>20</v>
      </c>
      <c r="J72" s="30" t="s">
        <v>374</v>
      </c>
      <c r="K72" s="31">
        <v>10000000</v>
      </c>
      <c r="L72" s="30"/>
      <c r="M72" s="30"/>
      <c r="N72" s="30"/>
      <c r="O72" s="30"/>
      <c r="P72" s="30"/>
      <c r="Q72" s="30"/>
      <c r="R72" s="30"/>
      <c r="S72" s="30"/>
      <c r="T72" s="30"/>
      <c r="U72" s="30"/>
      <c r="V72" s="30"/>
      <c r="W72" s="30"/>
      <c r="X72" s="30"/>
      <c r="Y72" s="30" t="s">
        <v>58</v>
      </c>
      <c r="Z72" s="30"/>
      <c r="AA72" s="57"/>
      <c r="AB72" s="65"/>
      <c r="AC72" s="21"/>
      <c r="AD72" s="21" t="s">
        <v>60</v>
      </c>
      <c r="AE72" s="21"/>
      <c r="AF72" s="21"/>
      <c r="AG72" s="80"/>
      <c r="AH72" s="80"/>
    </row>
    <row r="73" spans="1:34" x14ac:dyDescent="0.25">
      <c r="A73" s="7">
        <v>72</v>
      </c>
      <c r="B73" s="28"/>
      <c r="C73" s="28"/>
      <c r="D73" s="30"/>
      <c r="E73" s="30"/>
      <c r="F73" s="30" t="s">
        <v>401</v>
      </c>
      <c r="G73" s="28" t="s">
        <v>80</v>
      </c>
      <c r="H73" s="29" t="s">
        <v>81</v>
      </c>
      <c r="I73" s="28">
        <v>2</v>
      </c>
      <c r="J73" s="30" t="s">
        <v>6</v>
      </c>
      <c r="K73" s="31">
        <v>10000000</v>
      </c>
      <c r="L73" s="30"/>
      <c r="M73" s="30"/>
      <c r="N73" s="30"/>
      <c r="O73" s="30"/>
      <c r="P73" s="30"/>
      <c r="Q73" s="30"/>
      <c r="R73" s="30"/>
      <c r="S73" s="30"/>
      <c r="T73" s="30"/>
      <c r="U73" s="30"/>
      <c r="V73" s="30"/>
      <c r="W73" s="30"/>
      <c r="X73" s="30"/>
      <c r="Y73" s="30" t="s">
        <v>58</v>
      </c>
      <c r="Z73" s="30"/>
      <c r="AA73" s="57"/>
      <c r="AB73" s="65"/>
      <c r="AC73" s="21"/>
      <c r="AD73" s="21" t="s">
        <v>60</v>
      </c>
      <c r="AE73" s="21"/>
      <c r="AF73" s="21"/>
      <c r="AG73" s="80"/>
      <c r="AH73" s="80"/>
    </row>
    <row r="74" spans="1:34" x14ac:dyDescent="0.25">
      <c r="A74" s="7">
        <v>73</v>
      </c>
      <c r="B74" s="28">
        <v>121010005</v>
      </c>
      <c r="C74" s="28"/>
      <c r="D74" s="30" t="s">
        <v>359</v>
      </c>
      <c r="E74" s="30" t="s">
        <v>360</v>
      </c>
      <c r="F74" s="30" t="s">
        <v>381</v>
      </c>
      <c r="G74" s="28" t="s">
        <v>80</v>
      </c>
      <c r="H74" s="29" t="s">
        <v>81</v>
      </c>
      <c r="I74" s="28">
        <v>1</v>
      </c>
      <c r="J74" s="30" t="s">
        <v>364</v>
      </c>
      <c r="K74" s="31">
        <v>99173554</v>
      </c>
      <c r="L74" s="31">
        <v>99173554</v>
      </c>
      <c r="M74" s="31">
        <v>24793388</v>
      </c>
      <c r="N74" s="30"/>
      <c r="O74" s="30"/>
      <c r="P74" s="31">
        <v>24793388</v>
      </c>
      <c r="Q74" s="30"/>
      <c r="R74" s="30"/>
      <c r="S74" s="31">
        <v>24793388</v>
      </c>
      <c r="T74" s="30"/>
      <c r="U74" s="30"/>
      <c r="V74" s="31">
        <v>24793388</v>
      </c>
      <c r="W74" s="30"/>
      <c r="X74" s="30"/>
      <c r="Y74" s="31">
        <v>99173554</v>
      </c>
      <c r="Z74" s="30" t="s">
        <v>419</v>
      </c>
      <c r="AA74" s="57"/>
      <c r="AB74" s="65"/>
      <c r="AC74" s="21"/>
      <c r="AD74" s="21" t="s">
        <v>60</v>
      </c>
      <c r="AE74" s="21"/>
      <c r="AF74" s="21"/>
      <c r="AG74" s="80"/>
      <c r="AH74" s="80"/>
    </row>
    <row r="75" spans="1:34" x14ac:dyDescent="0.25">
      <c r="A75" s="7">
        <v>74</v>
      </c>
      <c r="B75" s="28">
        <v>121010005</v>
      </c>
      <c r="C75" s="28"/>
      <c r="D75" s="30" t="s">
        <v>359</v>
      </c>
      <c r="E75" s="30" t="s">
        <v>360</v>
      </c>
      <c r="F75" s="30" t="s">
        <v>361</v>
      </c>
      <c r="G75" s="28" t="s">
        <v>80</v>
      </c>
      <c r="H75" s="29" t="s">
        <v>81</v>
      </c>
      <c r="I75" s="28">
        <v>1</v>
      </c>
      <c r="J75" s="30" t="s">
        <v>364</v>
      </c>
      <c r="K75" s="31">
        <v>50000000</v>
      </c>
      <c r="L75" s="31">
        <v>50000000</v>
      </c>
      <c r="M75" s="30"/>
      <c r="N75" s="30"/>
      <c r="O75" s="31">
        <v>50000000</v>
      </c>
      <c r="P75" s="30"/>
      <c r="Q75" s="30"/>
      <c r="R75" s="30"/>
      <c r="S75" s="30"/>
      <c r="T75" s="30"/>
      <c r="U75" s="30"/>
      <c r="V75" s="30"/>
      <c r="W75" s="30"/>
      <c r="X75" s="30"/>
      <c r="Y75" s="31">
        <v>50000000</v>
      </c>
      <c r="Z75" s="30" t="s">
        <v>420</v>
      </c>
      <c r="AA75" s="57"/>
      <c r="AB75" s="65"/>
      <c r="AC75" s="21"/>
      <c r="AD75" s="21"/>
      <c r="AE75" s="21"/>
      <c r="AF75" s="21"/>
      <c r="AG75" s="80"/>
      <c r="AH75" s="80"/>
    </row>
    <row r="76" spans="1:34" x14ac:dyDescent="0.25">
      <c r="A76" s="7">
        <v>75</v>
      </c>
      <c r="B76" s="28"/>
      <c r="C76" s="28"/>
      <c r="D76" s="30"/>
      <c r="E76" s="30"/>
      <c r="F76" s="30"/>
      <c r="G76" s="28" t="s">
        <v>80</v>
      </c>
      <c r="H76" s="29" t="s">
        <v>81</v>
      </c>
      <c r="I76" s="28"/>
      <c r="J76" s="30"/>
      <c r="K76" s="30"/>
      <c r="L76" s="30"/>
      <c r="M76" s="30"/>
      <c r="N76" s="30"/>
      <c r="O76" s="30"/>
      <c r="P76" s="30"/>
      <c r="Q76" s="30"/>
      <c r="R76" s="30"/>
      <c r="S76" s="30"/>
      <c r="T76" s="30"/>
      <c r="U76" s="30"/>
      <c r="V76" s="30"/>
      <c r="W76" s="30"/>
      <c r="X76" s="30"/>
      <c r="Y76" s="30" t="s">
        <v>54</v>
      </c>
      <c r="Z76" s="30"/>
      <c r="AA76" s="57"/>
      <c r="AB76" s="65"/>
      <c r="AC76" s="21"/>
      <c r="AD76" s="21"/>
      <c r="AE76" s="21"/>
      <c r="AF76" s="21"/>
      <c r="AG76" s="80"/>
      <c r="AH76" s="80"/>
    </row>
    <row r="77" spans="1:34" x14ac:dyDescent="0.25">
      <c r="A77" s="7">
        <v>155</v>
      </c>
      <c r="B77" s="28">
        <v>121010005</v>
      </c>
      <c r="C77" s="28"/>
      <c r="D77" s="30" t="s">
        <v>359</v>
      </c>
      <c r="E77" s="30" t="s">
        <v>360</v>
      </c>
      <c r="F77" s="30" t="s">
        <v>373</v>
      </c>
      <c r="G77" s="28" t="s">
        <v>80</v>
      </c>
      <c r="H77" s="29" t="s">
        <v>87</v>
      </c>
      <c r="I77" s="28">
        <v>19</v>
      </c>
      <c r="J77" s="30" t="s">
        <v>6</v>
      </c>
      <c r="K77" s="31">
        <v>10000000</v>
      </c>
      <c r="L77" s="11">
        <v>190000000</v>
      </c>
      <c r="M77" s="30"/>
      <c r="N77" s="30"/>
      <c r="O77" s="30"/>
      <c r="P77" s="31">
        <v>190000000</v>
      </c>
      <c r="Q77" s="30"/>
      <c r="R77" s="30"/>
      <c r="S77" s="30"/>
      <c r="T77" s="30"/>
      <c r="U77" s="30"/>
      <c r="V77" s="30"/>
      <c r="W77" s="30"/>
      <c r="X77" s="30"/>
      <c r="Y77" s="31">
        <v>190000000</v>
      </c>
      <c r="Z77" s="30"/>
      <c r="AA77" s="57"/>
      <c r="AB77" s="65"/>
      <c r="AC77" s="21"/>
      <c r="AD77" s="21" t="s">
        <v>421</v>
      </c>
      <c r="AE77" s="21"/>
      <c r="AF77" s="21"/>
      <c r="AG77" s="81" t="s">
        <v>422</v>
      </c>
      <c r="AH77" s="82" t="s">
        <v>423</v>
      </c>
    </row>
    <row r="78" spans="1:34" x14ac:dyDescent="0.25">
      <c r="A78" s="7">
        <v>174</v>
      </c>
      <c r="B78" s="28">
        <v>121010005</v>
      </c>
      <c r="C78" s="28"/>
      <c r="D78" s="30" t="s">
        <v>359</v>
      </c>
      <c r="E78" s="30" t="s">
        <v>360</v>
      </c>
      <c r="F78" s="30" t="s">
        <v>373</v>
      </c>
      <c r="G78" s="28" t="s">
        <v>80</v>
      </c>
      <c r="H78" s="29" t="s">
        <v>88</v>
      </c>
      <c r="I78" s="28">
        <v>20</v>
      </c>
      <c r="J78" s="30" t="s">
        <v>374</v>
      </c>
      <c r="K78" s="31">
        <v>10000000</v>
      </c>
      <c r="L78" s="11">
        <v>200000000</v>
      </c>
      <c r="M78" s="31">
        <v>50000000</v>
      </c>
      <c r="N78" s="30"/>
      <c r="O78" s="30"/>
      <c r="P78" s="31">
        <v>50000000</v>
      </c>
      <c r="Q78" s="30"/>
      <c r="R78" s="30"/>
      <c r="S78" s="31">
        <v>50000000</v>
      </c>
      <c r="T78" s="30"/>
      <c r="U78" s="30"/>
      <c r="V78" s="31">
        <v>50000000</v>
      </c>
      <c r="W78" s="30"/>
      <c r="X78" s="30"/>
      <c r="Y78" s="31">
        <v>200000000</v>
      </c>
      <c r="Z78" s="30"/>
      <c r="AA78" s="57"/>
      <c r="AB78" s="65"/>
      <c r="AC78" s="21"/>
      <c r="AD78" s="21" t="s">
        <v>421</v>
      </c>
      <c r="AE78" s="21"/>
      <c r="AF78" s="21"/>
      <c r="AG78" s="81" t="s">
        <v>424</v>
      </c>
      <c r="AH78" s="82" t="s">
        <v>425</v>
      </c>
    </row>
    <row r="79" spans="1:34" x14ac:dyDescent="0.25">
      <c r="A79" s="7">
        <v>24</v>
      </c>
      <c r="B79" s="28">
        <v>121010005</v>
      </c>
      <c r="C79" s="28"/>
      <c r="D79" s="30" t="s">
        <v>359</v>
      </c>
      <c r="E79" s="30" t="s">
        <v>360</v>
      </c>
      <c r="F79" s="30" t="s">
        <v>377</v>
      </c>
      <c r="G79" s="28" t="s">
        <v>34</v>
      </c>
      <c r="H79" s="29" t="s">
        <v>35</v>
      </c>
      <c r="I79" s="28">
        <v>2</v>
      </c>
      <c r="J79" s="30" t="s">
        <v>6</v>
      </c>
      <c r="K79" s="31">
        <v>10000000</v>
      </c>
      <c r="L79" s="31">
        <v>20000000</v>
      </c>
      <c r="M79" s="30"/>
      <c r="N79" s="30"/>
      <c r="O79" s="30"/>
      <c r="P79" s="31">
        <v>10000000</v>
      </c>
      <c r="Q79" s="30"/>
      <c r="R79" s="30"/>
      <c r="S79" s="30"/>
      <c r="T79" s="30"/>
      <c r="U79" s="31">
        <v>10000000</v>
      </c>
      <c r="V79" s="30"/>
      <c r="W79" s="30"/>
      <c r="X79" s="30"/>
      <c r="Y79" s="31">
        <v>20000000</v>
      </c>
      <c r="Z79" s="30" t="s">
        <v>426</v>
      </c>
      <c r="AA79" s="57"/>
      <c r="AB79" s="65" t="s">
        <v>37</v>
      </c>
      <c r="AC79" s="21" t="b">
        <v>1</v>
      </c>
      <c r="AD79" s="21" t="s">
        <v>421</v>
      </c>
      <c r="AE79" s="21"/>
      <c r="AF79" s="21"/>
      <c r="AG79" s="80"/>
      <c r="AH79" s="80"/>
    </row>
    <row r="80" spans="1:34" x14ac:dyDescent="0.25">
      <c r="A80" s="7">
        <v>79</v>
      </c>
      <c r="B80" s="28">
        <v>121010005</v>
      </c>
      <c r="C80" s="28"/>
      <c r="D80" s="30" t="s">
        <v>359</v>
      </c>
      <c r="E80" s="30" t="s">
        <v>360</v>
      </c>
      <c r="F80" s="30" t="s">
        <v>427</v>
      </c>
      <c r="G80" s="28" t="s">
        <v>80</v>
      </c>
      <c r="H80" s="29" t="s">
        <v>81</v>
      </c>
      <c r="I80" s="28">
        <v>1</v>
      </c>
      <c r="J80" s="30" t="s">
        <v>6</v>
      </c>
      <c r="K80" s="31">
        <v>12200000</v>
      </c>
      <c r="L80" s="31">
        <v>12200000</v>
      </c>
      <c r="M80" s="30"/>
      <c r="N80" s="30"/>
      <c r="O80" s="30"/>
      <c r="P80" s="31">
        <v>12200000</v>
      </c>
      <c r="Q80" s="30"/>
      <c r="R80" s="30"/>
      <c r="S80" s="30"/>
      <c r="T80" s="30"/>
      <c r="U80" s="30"/>
      <c r="V80" s="30"/>
      <c r="W80" s="30"/>
      <c r="X80" s="30"/>
      <c r="Y80" s="31">
        <v>12200000</v>
      </c>
      <c r="Z80" s="30" t="s">
        <v>428</v>
      </c>
      <c r="AA80" s="57"/>
      <c r="AB80" s="65"/>
      <c r="AC80" s="21"/>
      <c r="AD80" s="21" t="s">
        <v>119</v>
      </c>
      <c r="AE80" s="21"/>
      <c r="AF80" s="21"/>
      <c r="AG80" s="80"/>
      <c r="AH80" s="80"/>
    </row>
    <row r="81" spans="1:34" x14ac:dyDescent="0.25">
      <c r="A81" s="7">
        <v>57</v>
      </c>
      <c r="B81" s="28">
        <v>121010005</v>
      </c>
      <c r="C81" s="28"/>
      <c r="D81" s="30" t="s">
        <v>359</v>
      </c>
      <c r="E81" s="30" t="s">
        <v>360</v>
      </c>
      <c r="F81" s="30" t="s">
        <v>377</v>
      </c>
      <c r="G81" s="28" t="s">
        <v>62</v>
      </c>
      <c r="H81" s="29" t="s">
        <v>68</v>
      </c>
      <c r="I81" s="28">
        <v>1</v>
      </c>
      <c r="J81" s="30" t="s">
        <v>6</v>
      </c>
      <c r="K81" s="31">
        <v>17000000</v>
      </c>
      <c r="L81" s="31">
        <v>17000000</v>
      </c>
      <c r="M81" s="31">
        <v>4250000</v>
      </c>
      <c r="N81" s="30"/>
      <c r="O81" s="30"/>
      <c r="P81" s="31">
        <v>4250000</v>
      </c>
      <c r="Q81" s="30"/>
      <c r="R81" s="30"/>
      <c r="S81" s="31">
        <v>4250000</v>
      </c>
      <c r="T81" s="30"/>
      <c r="U81" s="30"/>
      <c r="V81" s="31">
        <v>4250000</v>
      </c>
      <c r="W81" s="30"/>
      <c r="X81" s="30"/>
      <c r="Y81" s="31">
        <v>17000000</v>
      </c>
      <c r="Z81" s="30" t="s">
        <v>429</v>
      </c>
      <c r="AA81" s="57"/>
      <c r="AB81" s="65" t="s">
        <v>37</v>
      </c>
      <c r="AC81" s="21" t="b">
        <v>1</v>
      </c>
      <c r="AD81" s="21" t="s">
        <v>421</v>
      </c>
      <c r="AE81" s="21"/>
      <c r="AF81" s="21"/>
      <c r="AG81" s="80"/>
      <c r="AH81" s="80"/>
    </row>
    <row r="82" spans="1:34" x14ac:dyDescent="0.25">
      <c r="A82" s="7">
        <v>81</v>
      </c>
      <c r="B82" s="28">
        <v>121010005</v>
      </c>
      <c r="C82" s="28"/>
      <c r="D82" s="30" t="s">
        <v>359</v>
      </c>
      <c r="E82" s="30" t="s">
        <v>360</v>
      </c>
      <c r="F82" s="30" t="s">
        <v>391</v>
      </c>
      <c r="G82" s="28" t="s">
        <v>51</v>
      </c>
      <c r="H82" s="29" t="s">
        <v>52</v>
      </c>
      <c r="I82" s="28">
        <v>1</v>
      </c>
      <c r="J82" s="30" t="s">
        <v>6</v>
      </c>
      <c r="K82" s="31">
        <v>50000000</v>
      </c>
      <c r="L82" s="31">
        <v>50000000</v>
      </c>
      <c r="M82" s="30"/>
      <c r="N82" s="30"/>
      <c r="O82" s="30" t="s">
        <v>389</v>
      </c>
      <c r="P82" s="30"/>
      <c r="Q82" s="30"/>
      <c r="R82" s="31">
        <v>50000000</v>
      </c>
      <c r="S82" s="30"/>
      <c r="T82" s="30"/>
      <c r="U82" s="30"/>
      <c r="V82" s="30"/>
      <c r="W82" s="30"/>
      <c r="X82" s="30"/>
      <c r="Y82" s="31">
        <v>50000000</v>
      </c>
      <c r="Z82" s="30" t="s">
        <v>430</v>
      </c>
      <c r="AA82" s="57"/>
      <c r="AB82" s="65"/>
      <c r="AC82" s="21"/>
      <c r="AD82" s="21" t="s">
        <v>60</v>
      </c>
      <c r="AE82" s="21"/>
      <c r="AF82" s="21"/>
      <c r="AG82" s="80"/>
      <c r="AH82" s="80"/>
    </row>
    <row r="83" spans="1:34" x14ac:dyDescent="0.25">
      <c r="A83" s="7">
        <v>82</v>
      </c>
      <c r="B83" s="28">
        <v>121010005</v>
      </c>
      <c r="C83" s="28"/>
      <c r="D83" s="30" t="s">
        <v>359</v>
      </c>
      <c r="E83" s="30" t="s">
        <v>360</v>
      </c>
      <c r="F83" s="30" t="s">
        <v>393</v>
      </c>
      <c r="G83" s="28" t="s">
        <v>51</v>
      </c>
      <c r="H83" s="29" t="s">
        <v>52</v>
      </c>
      <c r="I83" s="28">
        <v>7</v>
      </c>
      <c r="J83" s="30" t="s">
        <v>6</v>
      </c>
      <c r="K83" s="31">
        <v>15000000</v>
      </c>
      <c r="L83" s="31">
        <v>105000000</v>
      </c>
      <c r="M83" s="30"/>
      <c r="N83" s="30"/>
      <c r="O83" s="30" t="s">
        <v>389</v>
      </c>
      <c r="P83" s="30"/>
      <c r="Q83" s="31">
        <v>105000000</v>
      </c>
      <c r="R83" s="30"/>
      <c r="S83" s="30"/>
      <c r="T83" s="30"/>
      <c r="U83" s="30"/>
      <c r="V83" s="30"/>
      <c r="W83" s="30"/>
      <c r="X83" s="30"/>
      <c r="Y83" s="31">
        <v>105000000</v>
      </c>
      <c r="Z83" s="30" t="s">
        <v>431</v>
      </c>
      <c r="AA83" s="57"/>
      <c r="AB83" s="65"/>
      <c r="AC83" s="21"/>
      <c r="AD83" s="21" t="s">
        <v>60</v>
      </c>
      <c r="AE83" s="21"/>
      <c r="AF83" s="21"/>
      <c r="AG83" s="80"/>
      <c r="AH83" s="80"/>
    </row>
    <row r="84" spans="1:34" x14ac:dyDescent="0.25">
      <c r="A84" s="7">
        <v>83</v>
      </c>
      <c r="B84" s="28"/>
      <c r="C84" s="28"/>
      <c r="D84" s="30"/>
      <c r="E84" s="30"/>
      <c r="F84" s="30" t="s">
        <v>397</v>
      </c>
      <c r="G84" s="28" t="s">
        <v>51</v>
      </c>
      <c r="H84" s="29" t="s">
        <v>52</v>
      </c>
      <c r="I84" s="28">
        <v>1</v>
      </c>
      <c r="J84" s="30" t="s">
        <v>364</v>
      </c>
      <c r="K84" s="31">
        <v>280000000</v>
      </c>
      <c r="L84" s="30"/>
      <c r="M84" s="30"/>
      <c r="N84" s="30"/>
      <c r="O84" s="30" t="s">
        <v>389</v>
      </c>
      <c r="P84" s="30"/>
      <c r="Q84" s="30"/>
      <c r="R84" s="30"/>
      <c r="S84" s="30"/>
      <c r="T84" s="30"/>
      <c r="U84" s="30"/>
      <c r="V84" s="30"/>
      <c r="W84" s="30"/>
      <c r="X84" s="30"/>
      <c r="Y84" s="30" t="s">
        <v>58</v>
      </c>
      <c r="Z84" s="30" t="s">
        <v>396</v>
      </c>
      <c r="AA84" s="57"/>
      <c r="AB84" s="65"/>
      <c r="AC84" s="21"/>
      <c r="AD84" s="21" t="s">
        <v>60</v>
      </c>
      <c r="AE84" s="21"/>
      <c r="AF84" s="21"/>
      <c r="AG84" s="80"/>
      <c r="AH84" s="80"/>
    </row>
    <row r="85" spans="1:34" x14ac:dyDescent="0.25">
      <c r="A85" s="7">
        <v>84</v>
      </c>
      <c r="B85" s="28">
        <v>121010005</v>
      </c>
      <c r="C85" s="28"/>
      <c r="D85" s="30" t="s">
        <v>359</v>
      </c>
      <c r="E85" s="30" t="s">
        <v>360</v>
      </c>
      <c r="F85" s="30" t="s">
        <v>432</v>
      </c>
      <c r="G85" s="28" t="s">
        <v>51</v>
      </c>
      <c r="H85" s="29" t="s">
        <v>52</v>
      </c>
      <c r="I85" s="28">
        <v>2</v>
      </c>
      <c r="J85" s="30" t="s">
        <v>6</v>
      </c>
      <c r="K85" s="31">
        <v>20000000</v>
      </c>
      <c r="L85" s="31">
        <v>40000000</v>
      </c>
      <c r="M85" s="30"/>
      <c r="N85" s="30"/>
      <c r="O85" s="30"/>
      <c r="P85" s="30"/>
      <c r="Q85" s="30"/>
      <c r="R85" s="30"/>
      <c r="S85" s="31">
        <v>40000000</v>
      </c>
      <c r="T85" s="30"/>
      <c r="U85" s="30"/>
      <c r="V85" s="30"/>
      <c r="W85" s="30"/>
      <c r="X85" s="30"/>
      <c r="Y85" s="31">
        <v>40000000</v>
      </c>
      <c r="Z85" s="30" t="s">
        <v>433</v>
      </c>
      <c r="AA85" s="57"/>
      <c r="AB85" s="65"/>
      <c r="AC85" s="21"/>
      <c r="AD85" s="21" t="s">
        <v>38</v>
      </c>
      <c r="AE85" s="21"/>
      <c r="AF85" s="21"/>
      <c r="AG85" s="80"/>
      <c r="AH85" s="80"/>
    </row>
    <row r="86" spans="1:34" x14ac:dyDescent="0.25">
      <c r="A86" s="7">
        <v>85</v>
      </c>
      <c r="B86" s="28">
        <v>121010005</v>
      </c>
      <c r="C86" s="28"/>
      <c r="D86" s="30" t="s">
        <v>359</v>
      </c>
      <c r="E86" s="30" t="s">
        <v>360</v>
      </c>
      <c r="F86" s="30" t="s">
        <v>434</v>
      </c>
      <c r="G86" s="28" t="s">
        <v>51</v>
      </c>
      <c r="H86" s="29" t="s">
        <v>52</v>
      </c>
      <c r="I86" s="28">
        <v>4</v>
      </c>
      <c r="J86" s="30" t="s">
        <v>6</v>
      </c>
      <c r="K86" s="31">
        <v>5000000</v>
      </c>
      <c r="L86" s="31">
        <v>20000000</v>
      </c>
      <c r="M86" s="30"/>
      <c r="N86" s="30"/>
      <c r="O86" s="30"/>
      <c r="P86" s="31">
        <v>20000000</v>
      </c>
      <c r="Q86" s="30"/>
      <c r="R86" s="30"/>
      <c r="S86" s="30"/>
      <c r="T86" s="30"/>
      <c r="U86" s="30"/>
      <c r="V86" s="30"/>
      <c r="W86" s="30"/>
      <c r="X86" s="30"/>
      <c r="Y86" s="31">
        <v>20000000</v>
      </c>
      <c r="Z86" s="30"/>
      <c r="AA86" s="57"/>
      <c r="AB86" s="65"/>
      <c r="AC86" s="21"/>
      <c r="AD86" s="21" t="s">
        <v>60</v>
      </c>
      <c r="AE86" s="21"/>
      <c r="AF86" s="21"/>
      <c r="AG86" s="80"/>
      <c r="AH86" s="80"/>
    </row>
    <row r="87" spans="1:34" x14ac:dyDescent="0.25">
      <c r="A87" s="7">
        <v>86</v>
      </c>
      <c r="B87" s="28"/>
      <c r="C87" s="28"/>
      <c r="D87" s="30"/>
      <c r="E87" s="30"/>
      <c r="F87" s="30" t="s">
        <v>418</v>
      </c>
      <c r="G87" s="28" t="s">
        <v>51</v>
      </c>
      <c r="H87" s="29" t="s">
        <v>52</v>
      </c>
      <c r="I87" s="28">
        <v>1</v>
      </c>
      <c r="J87" s="30" t="s">
        <v>53</v>
      </c>
      <c r="K87" s="31">
        <v>500000000</v>
      </c>
      <c r="L87" s="30"/>
      <c r="M87" s="30"/>
      <c r="N87" s="30"/>
      <c r="O87" s="30"/>
      <c r="P87" s="30"/>
      <c r="Q87" s="30"/>
      <c r="R87" s="30"/>
      <c r="S87" s="30"/>
      <c r="T87" s="30"/>
      <c r="U87" s="30"/>
      <c r="V87" s="30"/>
      <c r="W87" s="30"/>
      <c r="X87" s="30"/>
      <c r="Y87" s="30" t="s">
        <v>58</v>
      </c>
      <c r="Z87" s="30" t="s">
        <v>418</v>
      </c>
      <c r="AA87" s="57"/>
      <c r="AB87" s="65"/>
      <c r="AC87" s="21"/>
      <c r="AD87" s="21" t="s">
        <v>60</v>
      </c>
      <c r="AE87" s="21"/>
      <c r="AF87" s="21"/>
      <c r="AG87" s="80"/>
      <c r="AH87" s="80"/>
    </row>
    <row r="88" spans="1:34" x14ac:dyDescent="0.25">
      <c r="A88" s="7">
        <v>62</v>
      </c>
      <c r="B88" s="28">
        <v>121010005</v>
      </c>
      <c r="C88" s="28"/>
      <c r="D88" s="30" t="s">
        <v>359</v>
      </c>
      <c r="E88" s="30" t="s">
        <v>360</v>
      </c>
      <c r="F88" s="30" t="s">
        <v>377</v>
      </c>
      <c r="G88" s="28" t="s">
        <v>62</v>
      </c>
      <c r="H88" s="29" t="s">
        <v>69</v>
      </c>
      <c r="I88" s="28">
        <v>5</v>
      </c>
      <c r="J88" s="30" t="s">
        <v>6</v>
      </c>
      <c r="K88" s="31">
        <v>10000000</v>
      </c>
      <c r="L88" s="31">
        <v>50000000</v>
      </c>
      <c r="M88" s="31">
        <v>12500000</v>
      </c>
      <c r="N88" s="30"/>
      <c r="O88" s="30"/>
      <c r="P88" s="31">
        <v>12500000</v>
      </c>
      <c r="Q88" s="30"/>
      <c r="R88" s="30"/>
      <c r="S88" s="31">
        <v>12500000</v>
      </c>
      <c r="T88" s="30"/>
      <c r="U88" s="30"/>
      <c r="V88" s="31">
        <v>12500000</v>
      </c>
      <c r="W88" s="30"/>
      <c r="X88" s="30"/>
      <c r="Y88" s="31">
        <v>50000000</v>
      </c>
      <c r="Z88" s="30" t="s">
        <v>435</v>
      </c>
      <c r="AA88" s="57"/>
      <c r="AB88" s="65" t="s">
        <v>37</v>
      </c>
      <c r="AC88" s="21" t="b">
        <v>1</v>
      </c>
      <c r="AD88" s="21" t="s">
        <v>60</v>
      </c>
      <c r="AE88" s="21"/>
      <c r="AF88" s="21"/>
      <c r="AG88" s="80"/>
      <c r="AH88" s="80"/>
    </row>
    <row r="89" spans="1:34" x14ac:dyDescent="0.25">
      <c r="A89" s="7">
        <v>80</v>
      </c>
      <c r="B89" s="28">
        <v>121010005</v>
      </c>
      <c r="C89" s="28"/>
      <c r="D89" s="30" t="s">
        <v>359</v>
      </c>
      <c r="E89" s="30" t="s">
        <v>360</v>
      </c>
      <c r="F89" s="30" t="s">
        <v>377</v>
      </c>
      <c r="G89" s="28" t="s">
        <v>80</v>
      </c>
      <c r="H89" s="29" t="s">
        <v>81</v>
      </c>
      <c r="I89" s="28">
        <v>2</v>
      </c>
      <c r="J89" s="30" t="s">
        <v>6</v>
      </c>
      <c r="K89" s="31">
        <v>10000000</v>
      </c>
      <c r="L89" s="11">
        <v>20000000</v>
      </c>
      <c r="M89" s="31">
        <v>20000000</v>
      </c>
      <c r="N89" s="30"/>
      <c r="O89" s="30"/>
      <c r="P89" s="30"/>
      <c r="Q89" s="30"/>
      <c r="R89" s="30"/>
      <c r="S89" s="30"/>
      <c r="T89" s="30"/>
      <c r="U89" s="30"/>
      <c r="V89" s="30"/>
      <c r="W89" s="30"/>
      <c r="X89" s="30"/>
      <c r="Y89" s="31">
        <v>20000000</v>
      </c>
      <c r="Z89" s="30"/>
      <c r="AA89" s="57"/>
      <c r="AB89" s="65"/>
      <c r="AC89" s="21"/>
      <c r="AD89" s="21" t="s">
        <v>60</v>
      </c>
      <c r="AE89" s="21"/>
      <c r="AF89" s="21"/>
      <c r="AG89" s="81" t="s">
        <v>387</v>
      </c>
      <c r="AH89" s="82" t="s">
        <v>388</v>
      </c>
    </row>
    <row r="90" spans="1:34" x14ac:dyDescent="0.25">
      <c r="A90" s="7">
        <v>92</v>
      </c>
      <c r="B90" s="28">
        <v>121010005</v>
      </c>
      <c r="C90" s="28"/>
      <c r="D90" s="30" t="s">
        <v>359</v>
      </c>
      <c r="E90" s="30" t="s">
        <v>360</v>
      </c>
      <c r="F90" s="30" t="s">
        <v>377</v>
      </c>
      <c r="G90" s="28" t="s">
        <v>51</v>
      </c>
      <c r="H90" s="29" t="s">
        <v>52</v>
      </c>
      <c r="I90" s="28">
        <v>11</v>
      </c>
      <c r="J90" s="30" t="s">
        <v>6</v>
      </c>
      <c r="K90" s="83">
        <v>10000000</v>
      </c>
      <c r="L90" s="11">
        <v>110000000</v>
      </c>
      <c r="M90" s="85">
        <v>30000000</v>
      </c>
      <c r="N90" s="31">
        <v>10000000</v>
      </c>
      <c r="O90" s="31">
        <v>10000000</v>
      </c>
      <c r="P90" s="30"/>
      <c r="Q90" s="31">
        <v>20000000</v>
      </c>
      <c r="R90" s="31">
        <v>20000000</v>
      </c>
      <c r="S90" s="31">
        <v>10000000</v>
      </c>
      <c r="T90" s="31">
        <v>10000000</v>
      </c>
      <c r="U90" s="30"/>
      <c r="V90" s="30"/>
      <c r="W90" s="30"/>
      <c r="X90" s="30"/>
      <c r="Y90" s="31">
        <v>110000000</v>
      </c>
      <c r="Z90" s="30"/>
      <c r="AA90" s="57"/>
      <c r="AB90" s="65"/>
      <c r="AC90" s="21"/>
      <c r="AD90" s="21" t="s">
        <v>60</v>
      </c>
      <c r="AE90" s="21"/>
      <c r="AF90" s="21"/>
      <c r="AG90" s="81" t="s">
        <v>399</v>
      </c>
      <c r="AH90" s="82" t="s">
        <v>400</v>
      </c>
    </row>
    <row r="91" spans="1:34" x14ac:dyDescent="0.25">
      <c r="A91" s="7">
        <v>118</v>
      </c>
      <c r="B91" s="28">
        <v>121010005</v>
      </c>
      <c r="C91" s="28"/>
      <c r="D91" s="30" t="s">
        <v>359</v>
      </c>
      <c r="E91" s="30" t="s">
        <v>360</v>
      </c>
      <c r="F91" s="30" t="s">
        <v>377</v>
      </c>
      <c r="G91" s="28" t="s">
        <v>80</v>
      </c>
      <c r="H91" s="29" t="s">
        <v>118</v>
      </c>
      <c r="I91" s="28">
        <v>8</v>
      </c>
      <c r="J91" s="30" t="s">
        <v>374</v>
      </c>
      <c r="K91" s="31">
        <v>10000000</v>
      </c>
      <c r="L91" s="11">
        <v>80000000</v>
      </c>
      <c r="M91" s="31">
        <v>20000000</v>
      </c>
      <c r="N91" s="30"/>
      <c r="O91" s="30"/>
      <c r="P91" s="31">
        <v>20000000</v>
      </c>
      <c r="Q91" s="30"/>
      <c r="R91" s="30"/>
      <c r="S91" s="31">
        <v>20000000</v>
      </c>
      <c r="T91" s="30"/>
      <c r="U91" s="30"/>
      <c r="V91" s="31">
        <v>20000000</v>
      </c>
      <c r="W91" s="30"/>
      <c r="X91" s="30"/>
      <c r="Y91" s="31">
        <v>80000000</v>
      </c>
      <c r="Z91" s="30"/>
      <c r="AA91" s="57"/>
      <c r="AB91" s="65"/>
      <c r="AC91" s="21"/>
      <c r="AD91" s="21" t="s">
        <v>60</v>
      </c>
      <c r="AE91" s="21"/>
      <c r="AF91" s="21"/>
      <c r="AG91" s="82" t="s">
        <v>436</v>
      </c>
      <c r="AH91" s="82" t="s">
        <v>437</v>
      </c>
    </row>
    <row r="92" spans="1:34" x14ac:dyDescent="0.25">
      <c r="A92" s="7">
        <v>91</v>
      </c>
      <c r="B92" s="28">
        <v>121010005</v>
      </c>
      <c r="C92" s="28"/>
      <c r="D92" s="30" t="s">
        <v>359</v>
      </c>
      <c r="E92" s="30" t="s">
        <v>360</v>
      </c>
      <c r="F92" s="30" t="s">
        <v>373</v>
      </c>
      <c r="G92" s="28" t="s">
        <v>51</v>
      </c>
      <c r="H92" s="29" t="s">
        <v>52</v>
      </c>
      <c r="I92" s="28">
        <v>0</v>
      </c>
      <c r="J92" s="30" t="s">
        <v>374</v>
      </c>
      <c r="K92" s="83">
        <v>10000000</v>
      </c>
      <c r="L92" s="14" t="s">
        <v>331</v>
      </c>
      <c r="M92" s="65" t="s">
        <v>58</v>
      </c>
      <c r="N92" s="30"/>
      <c r="O92" s="30"/>
      <c r="P92" s="30" t="s">
        <v>58</v>
      </c>
      <c r="Q92" s="30"/>
      <c r="R92" s="30"/>
      <c r="S92" s="30" t="s">
        <v>58</v>
      </c>
      <c r="T92" s="30"/>
      <c r="U92" s="30"/>
      <c r="V92" s="30" t="s">
        <v>58</v>
      </c>
      <c r="W92" s="30"/>
      <c r="X92" s="30"/>
      <c r="Y92" s="30" t="s">
        <v>58</v>
      </c>
      <c r="Z92" s="30"/>
      <c r="AA92" s="57"/>
      <c r="AB92" s="65"/>
      <c r="AC92" s="21"/>
      <c r="AD92" s="21" t="s">
        <v>60</v>
      </c>
      <c r="AE92" s="21"/>
      <c r="AF92" s="21"/>
      <c r="AG92" s="80"/>
      <c r="AH92" s="80"/>
    </row>
    <row r="93" spans="1:34" x14ac:dyDescent="0.25">
      <c r="A93" s="7">
        <v>119</v>
      </c>
      <c r="B93" s="28">
        <v>121010005</v>
      </c>
      <c r="C93" s="28"/>
      <c r="D93" s="30" t="s">
        <v>359</v>
      </c>
      <c r="E93" s="30" t="s">
        <v>360</v>
      </c>
      <c r="F93" s="30" t="s">
        <v>377</v>
      </c>
      <c r="G93" s="28" t="s">
        <v>80</v>
      </c>
      <c r="H93" s="29" t="s">
        <v>118</v>
      </c>
      <c r="I93" s="28">
        <v>4</v>
      </c>
      <c r="J93" s="30" t="s">
        <v>6</v>
      </c>
      <c r="K93" s="31">
        <v>10000000</v>
      </c>
      <c r="L93" s="31">
        <v>40000000</v>
      </c>
      <c r="M93" s="31">
        <v>30000000</v>
      </c>
      <c r="N93" s="30"/>
      <c r="O93" s="31">
        <v>10000000</v>
      </c>
      <c r="P93" s="30"/>
      <c r="Q93" s="30"/>
      <c r="R93" s="30"/>
      <c r="S93" s="30"/>
      <c r="T93" s="30"/>
      <c r="U93" s="30"/>
      <c r="V93" s="30"/>
      <c r="W93" s="30"/>
      <c r="X93" s="30"/>
      <c r="Y93" s="31">
        <v>40000000</v>
      </c>
      <c r="Z93" s="30"/>
      <c r="AA93" s="57"/>
      <c r="AB93" s="65"/>
      <c r="AC93" s="21"/>
      <c r="AD93" s="21" t="s">
        <v>60</v>
      </c>
      <c r="AE93" s="21"/>
      <c r="AF93" s="21"/>
      <c r="AG93" s="80"/>
      <c r="AH93" s="80"/>
    </row>
    <row r="94" spans="1:34" x14ac:dyDescent="0.25">
      <c r="A94" s="7">
        <v>93</v>
      </c>
      <c r="B94" s="28"/>
      <c r="C94" s="28"/>
      <c r="D94" s="30"/>
      <c r="E94" s="30"/>
      <c r="F94" s="30" t="s">
        <v>381</v>
      </c>
      <c r="G94" s="28" t="s">
        <v>51</v>
      </c>
      <c r="H94" s="29" t="s">
        <v>52</v>
      </c>
      <c r="I94" s="28">
        <v>1</v>
      </c>
      <c r="J94" s="30" t="s">
        <v>364</v>
      </c>
      <c r="K94" s="30" t="s">
        <v>98</v>
      </c>
      <c r="L94" s="30"/>
      <c r="M94" s="30" t="s">
        <v>58</v>
      </c>
      <c r="N94" s="30"/>
      <c r="O94" s="30"/>
      <c r="P94" s="30" t="s">
        <v>58</v>
      </c>
      <c r="Q94" s="30"/>
      <c r="R94" s="30"/>
      <c r="S94" s="30" t="s">
        <v>58</v>
      </c>
      <c r="T94" s="30"/>
      <c r="U94" s="30"/>
      <c r="V94" s="30" t="s">
        <v>58</v>
      </c>
      <c r="W94" s="30"/>
      <c r="X94" s="30"/>
      <c r="Y94" s="30" t="s">
        <v>58</v>
      </c>
      <c r="Z94" s="30"/>
      <c r="AA94" s="57"/>
      <c r="AB94" s="65"/>
      <c r="AC94" s="21"/>
      <c r="AD94" s="21" t="s">
        <v>60</v>
      </c>
      <c r="AE94" s="21"/>
      <c r="AF94" s="21"/>
      <c r="AG94" s="80"/>
      <c r="AH94" s="80"/>
    </row>
    <row r="95" spans="1:34" x14ac:dyDescent="0.25">
      <c r="A95" s="7">
        <v>94</v>
      </c>
      <c r="B95" s="28">
        <v>121010005</v>
      </c>
      <c r="C95" s="28"/>
      <c r="D95" s="30" t="s">
        <v>359</v>
      </c>
      <c r="E95" s="30" t="s">
        <v>360</v>
      </c>
      <c r="F95" s="30" t="s">
        <v>438</v>
      </c>
      <c r="G95" s="28" t="s">
        <v>51</v>
      </c>
      <c r="H95" s="29" t="s">
        <v>52</v>
      </c>
      <c r="I95" s="28">
        <v>1</v>
      </c>
      <c r="J95" s="30" t="s">
        <v>53</v>
      </c>
      <c r="K95" s="31">
        <v>44000000</v>
      </c>
      <c r="L95" s="31">
        <v>44000000</v>
      </c>
      <c r="M95" s="30"/>
      <c r="N95" s="30"/>
      <c r="O95" s="30"/>
      <c r="P95" s="31">
        <v>44000000</v>
      </c>
      <c r="Q95" s="30"/>
      <c r="R95" s="30"/>
      <c r="S95" s="30"/>
      <c r="T95" s="30"/>
      <c r="U95" s="30"/>
      <c r="V95" s="30"/>
      <c r="W95" s="30"/>
      <c r="X95" s="30"/>
      <c r="Y95" s="31">
        <v>44000000</v>
      </c>
      <c r="Z95" s="30"/>
      <c r="AA95" s="57"/>
      <c r="AB95" s="65"/>
      <c r="AC95" s="21"/>
      <c r="AD95" s="21" t="s">
        <v>60</v>
      </c>
      <c r="AE95" s="21"/>
      <c r="AF95" s="21"/>
      <c r="AG95" s="80"/>
      <c r="AH95" s="80"/>
    </row>
    <row r="96" spans="1:34" x14ac:dyDescent="0.25">
      <c r="A96" s="7">
        <v>95</v>
      </c>
      <c r="B96" s="28"/>
      <c r="C96" s="28"/>
      <c r="D96" s="30"/>
      <c r="E96" s="30"/>
      <c r="F96" s="30" t="s">
        <v>324</v>
      </c>
      <c r="G96" s="28" t="s">
        <v>51</v>
      </c>
      <c r="H96" s="29" t="s">
        <v>52</v>
      </c>
      <c r="I96" s="28">
        <v>1</v>
      </c>
      <c r="J96" s="30" t="s">
        <v>53</v>
      </c>
      <c r="K96" s="31">
        <v>2000000000</v>
      </c>
      <c r="L96" s="30"/>
      <c r="M96" s="30"/>
      <c r="N96" s="30"/>
      <c r="O96" s="30"/>
      <c r="P96" s="30"/>
      <c r="Q96" s="30"/>
      <c r="R96" s="30"/>
      <c r="S96" s="30"/>
      <c r="T96" s="30"/>
      <c r="U96" s="30"/>
      <c r="V96" s="30"/>
      <c r="W96" s="30"/>
      <c r="X96" s="30"/>
      <c r="Y96" s="30" t="s">
        <v>58</v>
      </c>
      <c r="Z96" s="30" t="s">
        <v>439</v>
      </c>
      <c r="AA96" s="57"/>
      <c r="AB96" s="65"/>
      <c r="AC96" s="21"/>
      <c r="AD96" s="21" t="s">
        <v>60</v>
      </c>
      <c r="AE96" s="21"/>
      <c r="AF96" s="21"/>
      <c r="AG96" s="80"/>
      <c r="AH96" s="80"/>
    </row>
    <row r="97" spans="1:34" x14ac:dyDescent="0.25">
      <c r="A97" s="7">
        <v>96</v>
      </c>
      <c r="B97" s="28">
        <v>121010005</v>
      </c>
      <c r="C97" s="28"/>
      <c r="D97" s="30" t="s">
        <v>359</v>
      </c>
      <c r="E97" s="30" t="s">
        <v>360</v>
      </c>
      <c r="F97" s="30" t="s">
        <v>361</v>
      </c>
      <c r="G97" s="28" t="s">
        <v>51</v>
      </c>
      <c r="H97" s="29" t="s">
        <v>52</v>
      </c>
      <c r="I97" s="28">
        <v>1</v>
      </c>
      <c r="J97" s="30" t="s">
        <v>364</v>
      </c>
      <c r="K97" s="31">
        <v>50000000</v>
      </c>
      <c r="L97" s="31">
        <v>50000000</v>
      </c>
      <c r="M97" s="30"/>
      <c r="N97" s="30"/>
      <c r="O97" s="30"/>
      <c r="P97" s="30"/>
      <c r="Q97" s="30"/>
      <c r="R97" s="31">
        <v>50000000</v>
      </c>
      <c r="S97" s="30"/>
      <c r="T97" s="30"/>
      <c r="U97" s="30"/>
      <c r="V97" s="30"/>
      <c r="W97" s="30"/>
      <c r="X97" s="30"/>
      <c r="Y97" s="31">
        <v>50000000</v>
      </c>
      <c r="Z97" s="30" t="s">
        <v>440</v>
      </c>
      <c r="AA97" s="57"/>
      <c r="AB97" s="65"/>
      <c r="AC97" s="21"/>
      <c r="AD97" s="21"/>
      <c r="AE97" s="21"/>
      <c r="AF97" s="21"/>
      <c r="AG97" s="80"/>
      <c r="AH97" s="80"/>
    </row>
    <row r="98" spans="1:34" x14ac:dyDescent="0.25">
      <c r="A98" s="7">
        <v>97</v>
      </c>
      <c r="B98" s="28"/>
      <c r="C98" s="28"/>
      <c r="D98" s="30"/>
      <c r="E98" s="30"/>
      <c r="F98" s="30"/>
      <c r="G98" s="28" t="s">
        <v>51</v>
      </c>
      <c r="H98" s="29" t="s">
        <v>52</v>
      </c>
      <c r="I98" s="28"/>
      <c r="J98" s="30"/>
      <c r="K98" s="30"/>
      <c r="L98" s="30"/>
      <c r="M98" s="30"/>
      <c r="N98" s="30"/>
      <c r="O98" s="30"/>
      <c r="P98" s="30"/>
      <c r="Q98" s="30"/>
      <c r="R98" s="30"/>
      <c r="S98" s="30"/>
      <c r="T98" s="30"/>
      <c r="U98" s="30"/>
      <c r="V98" s="30"/>
      <c r="W98" s="30"/>
      <c r="X98" s="30"/>
      <c r="Y98" s="30" t="s">
        <v>54</v>
      </c>
      <c r="Z98" s="30"/>
      <c r="AA98" s="57"/>
      <c r="AB98" s="65"/>
      <c r="AC98" s="21"/>
      <c r="AD98" s="21"/>
      <c r="AE98" s="21"/>
      <c r="AF98" s="21"/>
      <c r="AG98" s="80"/>
      <c r="AH98" s="80"/>
    </row>
    <row r="99" spans="1:34" x14ac:dyDescent="0.25">
      <c r="A99" s="7">
        <v>137</v>
      </c>
      <c r="B99" s="28">
        <v>121010005</v>
      </c>
      <c r="C99" s="28"/>
      <c r="D99" s="30" t="s">
        <v>359</v>
      </c>
      <c r="E99" s="30" t="s">
        <v>360</v>
      </c>
      <c r="F99" s="30" t="s">
        <v>377</v>
      </c>
      <c r="G99" s="28" t="s">
        <v>80</v>
      </c>
      <c r="H99" s="29" t="s">
        <v>83</v>
      </c>
      <c r="I99" s="28">
        <v>2</v>
      </c>
      <c r="J99" s="30" t="s">
        <v>6</v>
      </c>
      <c r="K99" s="31">
        <v>10000000</v>
      </c>
      <c r="L99" s="11">
        <v>20000000</v>
      </c>
      <c r="M99" s="31">
        <v>20000000</v>
      </c>
      <c r="N99" s="30"/>
      <c r="O99" s="30"/>
      <c r="P99" s="30"/>
      <c r="Q99" s="30"/>
      <c r="R99" s="30"/>
      <c r="S99" s="30"/>
      <c r="T99" s="30"/>
      <c r="U99" s="30"/>
      <c r="V99" s="30"/>
      <c r="W99" s="30"/>
      <c r="X99" s="30"/>
      <c r="Y99" s="31">
        <v>20000000</v>
      </c>
      <c r="Z99" s="30"/>
      <c r="AA99" s="57"/>
      <c r="AB99" s="65"/>
      <c r="AC99" s="21"/>
      <c r="AD99" s="21" t="s">
        <v>60</v>
      </c>
      <c r="AE99" s="21"/>
      <c r="AF99" s="21"/>
      <c r="AG99" s="82" t="s">
        <v>409</v>
      </c>
      <c r="AH99" s="82" t="s">
        <v>410</v>
      </c>
    </row>
    <row r="100" spans="1:34" x14ac:dyDescent="0.25">
      <c r="A100" s="7">
        <v>99</v>
      </c>
      <c r="B100" s="28">
        <v>121010005</v>
      </c>
      <c r="C100" s="28"/>
      <c r="D100" s="30" t="s">
        <v>359</v>
      </c>
      <c r="E100" s="30" t="s">
        <v>360</v>
      </c>
      <c r="F100" s="30" t="s">
        <v>441</v>
      </c>
      <c r="G100" s="28" t="s">
        <v>51</v>
      </c>
      <c r="H100" s="29" t="s">
        <v>52</v>
      </c>
      <c r="I100" s="28">
        <v>1</v>
      </c>
      <c r="J100" s="30" t="s">
        <v>364</v>
      </c>
      <c r="K100" s="31">
        <v>600000000</v>
      </c>
      <c r="L100" s="31">
        <v>600000000</v>
      </c>
      <c r="M100" s="30"/>
      <c r="N100" s="30"/>
      <c r="O100" s="30"/>
      <c r="P100" s="30"/>
      <c r="Q100" s="30"/>
      <c r="R100" s="30"/>
      <c r="S100" s="30"/>
      <c r="T100" s="30"/>
      <c r="U100" s="30"/>
      <c r="V100" s="31">
        <v>600000000</v>
      </c>
      <c r="W100" s="30"/>
      <c r="X100" s="30"/>
      <c r="Y100" s="31">
        <v>600000000</v>
      </c>
      <c r="Z100" s="30"/>
      <c r="AA100" s="57"/>
      <c r="AB100" s="65"/>
      <c r="AC100" s="21"/>
      <c r="AD100" s="21" t="s">
        <v>119</v>
      </c>
      <c r="AE100" s="21"/>
      <c r="AF100" s="21"/>
      <c r="AG100" s="80"/>
      <c r="AH100" s="80"/>
    </row>
    <row r="101" spans="1:34" x14ac:dyDescent="0.25">
      <c r="A101" s="7">
        <v>100</v>
      </c>
      <c r="B101" s="28">
        <v>121010005</v>
      </c>
      <c r="C101" s="28"/>
      <c r="D101" s="30" t="s">
        <v>359</v>
      </c>
      <c r="E101" s="30" t="s">
        <v>360</v>
      </c>
      <c r="F101" s="30" t="s">
        <v>442</v>
      </c>
      <c r="G101" s="28" t="s">
        <v>51</v>
      </c>
      <c r="H101" s="29" t="s">
        <v>52</v>
      </c>
      <c r="I101" s="28">
        <v>1</v>
      </c>
      <c r="J101" s="30" t="s">
        <v>364</v>
      </c>
      <c r="K101" s="31">
        <v>400000000</v>
      </c>
      <c r="L101" s="31">
        <v>400000000</v>
      </c>
      <c r="M101" s="30"/>
      <c r="N101" s="30"/>
      <c r="O101" s="30"/>
      <c r="P101" s="30"/>
      <c r="Q101" s="30"/>
      <c r="R101" s="30"/>
      <c r="S101" s="30"/>
      <c r="T101" s="30"/>
      <c r="U101" s="30"/>
      <c r="V101" s="31">
        <v>400000000</v>
      </c>
      <c r="W101" s="30"/>
      <c r="X101" s="30"/>
      <c r="Y101" s="31">
        <v>400000000</v>
      </c>
      <c r="Z101" s="30"/>
      <c r="AA101" s="57"/>
      <c r="AB101" s="65"/>
      <c r="AC101" s="21"/>
      <c r="AD101" s="21" t="s">
        <v>119</v>
      </c>
      <c r="AE101" s="21"/>
      <c r="AF101" s="21"/>
      <c r="AG101" s="80"/>
      <c r="AH101" s="80"/>
    </row>
    <row r="102" spans="1:34" x14ac:dyDescent="0.25">
      <c r="A102" s="7">
        <v>101</v>
      </c>
      <c r="B102" s="28">
        <v>121010005</v>
      </c>
      <c r="C102" s="28"/>
      <c r="D102" s="30" t="s">
        <v>359</v>
      </c>
      <c r="E102" s="30" t="s">
        <v>360</v>
      </c>
      <c r="F102" s="30" t="s">
        <v>427</v>
      </c>
      <c r="G102" s="28" t="s">
        <v>51</v>
      </c>
      <c r="H102" s="29" t="s">
        <v>52</v>
      </c>
      <c r="I102" s="28">
        <v>2</v>
      </c>
      <c r="J102" s="30" t="s">
        <v>6</v>
      </c>
      <c r="K102" s="31">
        <v>12200000</v>
      </c>
      <c r="L102" s="31">
        <v>24400000</v>
      </c>
      <c r="M102" s="30"/>
      <c r="N102" s="30"/>
      <c r="O102" s="30"/>
      <c r="P102" s="31">
        <v>24400000</v>
      </c>
      <c r="Q102" s="30"/>
      <c r="R102" s="30"/>
      <c r="S102" s="30"/>
      <c r="T102" s="30"/>
      <c r="U102" s="30"/>
      <c r="V102" s="30"/>
      <c r="W102" s="30"/>
      <c r="X102" s="30"/>
      <c r="Y102" s="31">
        <v>24400000</v>
      </c>
      <c r="Z102" s="30"/>
      <c r="AA102" s="57"/>
      <c r="AB102" s="65"/>
      <c r="AC102" s="21"/>
      <c r="AD102" s="21" t="s">
        <v>119</v>
      </c>
      <c r="AE102" s="21"/>
      <c r="AF102" s="21"/>
      <c r="AG102" s="80"/>
      <c r="AH102" s="80"/>
    </row>
    <row r="103" spans="1:34" x14ac:dyDescent="0.25">
      <c r="A103" s="7">
        <v>102</v>
      </c>
      <c r="B103" s="28">
        <v>121010005</v>
      </c>
      <c r="C103" s="28"/>
      <c r="D103" s="30" t="s">
        <v>359</v>
      </c>
      <c r="E103" s="30" t="s">
        <v>360</v>
      </c>
      <c r="F103" s="30" t="s">
        <v>443</v>
      </c>
      <c r="G103" s="28" t="s">
        <v>51</v>
      </c>
      <c r="H103" s="29" t="s">
        <v>52</v>
      </c>
      <c r="I103" s="28">
        <v>4</v>
      </c>
      <c r="J103" s="30" t="s">
        <v>6</v>
      </c>
      <c r="K103" s="31">
        <v>22000000</v>
      </c>
      <c r="L103" s="31">
        <v>88000000</v>
      </c>
      <c r="M103" s="30"/>
      <c r="N103" s="30"/>
      <c r="O103" s="30"/>
      <c r="P103" s="31">
        <v>88000000</v>
      </c>
      <c r="Q103" s="30"/>
      <c r="R103" s="30"/>
      <c r="S103" s="30"/>
      <c r="T103" s="30"/>
      <c r="U103" s="30"/>
      <c r="V103" s="30"/>
      <c r="W103" s="30"/>
      <c r="X103" s="30"/>
      <c r="Y103" s="31">
        <v>88000000</v>
      </c>
      <c r="Z103" s="30"/>
      <c r="AA103" s="57"/>
      <c r="AB103" s="65"/>
      <c r="AC103" s="21"/>
      <c r="AD103" s="21" t="s">
        <v>119</v>
      </c>
      <c r="AE103" s="21"/>
      <c r="AF103" s="21"/>
      <c r="AG103" s="80"/>
      <c r="AH103" s="80"/>
    </row>
    <row r="104" spans="1:34" x14ac:dyDescent="0.25">
      <c r="A104" s="7">
        <v>103</v>
      </c>
      <c r="B104" s="28"/>
      <c r="C104" s="28"/>
      <c r="D104" s="30"/>
      <c r="E104" s="30"/>
      <c r="F104" s="30" t="s">
        <v>418</v>
      </c>
      <c r="G104" s="28" t="s">
        <v>80</v>
      </c>
      <c r="H104" s="29" t="s">
        <v>82</v>
      </c>
      <c r="I104" s="28">
        <v>1</v>
      </c>
      <c r="J104" s="30" t="s">
        <v>53</v>
      </c>
      <c r="K104" s="31">
        <v>300000000</v>
      </c>
      <c r="L104" s="30"/>
      <c r="M104" s="30"/>
      <c r="N104" s="30"/>
      <c r="O104" s="30"/>
      <c r="P104" s="30"/>
      <c r="Q104" s="30"/>
      <c r="R104" s="30"/>
      <c r="S104" s="30"/>
      <c r="T104" s="30"/>
      <c r="U104" s="30"/>
      <c r="V104" s="30"/>
      <c r="W104" s="30"/>
      <c r="X104" s="30"/>
      <c r="Y104" s="30" t="s">
        <v>58</v>
      </c>
      <c r="Z104" s="30" t="s">
        <v>418</v>
      </c>
      <c r="AA104" s="57"/>
      <c r="AB104" s="65"/>
      <c r="AC104" s="21"/>
      <c r="AD104" s="21" t="s">
        <v>60</v>
      </c>
      <c r="AE104" s="21"/>
      <c r="AF104" s="21"/>
      <c r="AG104" s="80"/>
      <c r="AH104" s="80"/>
    </row>
    <row r="105" spans="1:34" x14ac:dyDescent="0.25">
      <c r="A105" s="7">
        <v>104</v>
      </c>
      <c r="B105" s="28">
        <v>121010005</v>
      </c>
      <c r="C105" s="28"/>
      <c r="D105" s="30" t="s">
        <v>359</v>
      </c>
      <c r="E105" s="30" t="s">
        <v>360</v>
      </c>
      <c r="F105" s="30" t="s">
        <v>383</v>
      </c>
      <c r="G105" s="28" t="s">
        <v>80</v>
      </c>
      <c r="H105" s="29" t="s">
        <v>82</v>
      </c>
      <c r="I105" s="28">
        <v>1</v>
      </c>
      <c r="J105" s="30" t="s">
        <v>6</v>
      </c>
      <c r="K105" s="31">
        <v>175000000</v>
      </c>
      <c r="L105" s="31">
        <v>175000000</v>
      </c>
      <c r="M105" s="30"/>
      <c r="N105" s="30"/>
      <c r="O105" s="30" t="s">
        <v>389</v>
      </c>
      <c r="P105" s="31">
        <v>175000000</v>
      </c>
      <c r="Q105" s="30"/>
      <c r="R105" s="30"/>
      <c r="S105" s="30"/>
      <c r="T105" s="30"/>
      <c r="U105" s="30"/>
      <c r="V105" s="30"/>
      <c r="W105" s="30"/>
      <c r="X105" s="30"/>
      <c r="Y105" s="31">
        <v>175000000</v>
      </c>
      <c r="Z105" s="30" t="s">
        <v>444</v>
      </c>
      <c r="AA105" s="57"/>
      <c r="AB105" s="65"/>
      <c r="AC105" s="21"/>
      <c r="AD105" s="21" t="s">
        <v>38</v>
      </c>
      <c r="AE105" s="21"/>
      <c r="AF105" s="21"/>
      <c r="AG105" s="80"/>
      <c r="AH105" s="80"/>
    </row>
    <row r="106" spans="1:34" x14ac:dyDescent="0.25">
      <c r="A106" s="7">
        <v>105</v>
      </c>
      <c r="B106" s="28">
        <v>121010005</v>
      </c>
      <c r="C106" s="28"/>
      <c r="D106" s="30" t="s">
        <v>359</v>
      </c>
      <c r="E106" s="30" t="s">
        <v>360</v>
      </c>
      <c r="F106" s="30" t="s">
        <v>391</v>
      </c>
      <c r="G106" s="28" t="s">
        <v>80</v>
      </c>
      <c r="H106" s="29" t="s">
        <v>82</v>
      </c>
      <c r="I106" s="28">
        <v>3</v>
      </c>
      <c r="J106" s="30" t="s">
        <v>6</v>
      </c>
      <c r="K106" s="31">
        <v>50000000</v>
      </c>
      <c r="L106" s="31">
        <v>150000000</v>
      </c>
      <c r="M106" s="30"/>
      <c r="N106" s="30"/>
      <c r="O106" s="30" t="s">
        <v>389</v>
      </c>
      <c r="P106" s="30"/>
      <c r="Q106" s="30"/>
      <c r="R106" s="31">
        <v>50000000</v>
      </c>
      <c r="S106" s="31">
        <v>50000000</v>
      </c>
      <c r="T106" s="31">
        <v>50000000</v>
      </c>
      <c r="U106" s="30"/>
      <c r="V106" s="30"/>
      <c r="W106" s="30"/>
      <c r="X106" s="30"/>
      <c r="Y106" s="31">
        <v>150000000</v>
      </c>
      <c r="Z106" s="30" t="s">
        <v>445</v>
      </c>
      <c r="AA106" s="57"/>
      <c r="AB106" s="65"/>
      <c r="AC106" s="21"/>
      <c r="AD106" s="21" t="s">
        <v>38</v>
      </c>
      <c r="AE106" s="21"/>
      <c r="AF106" s="21"/>
      <c r="AG106" s="80"/>
      <c r="AH106" s="80"/>
    </row>
    <row r="107" spans="1:34" x14ac:dyDescent="0.25">
      <c r="A107" s="7">
        <v>106</v>
      </c>
      <c r="B107" s="28">
        <v>121010005</v>
      </c>
      <c r="C107" s="28"/>
      <c r="D107" s="30" t="s">
        <v>359</v>
      </c>
      <c r="E107" s="30" t="s">
        <v>360</v>
      </c>
      <c r="F107" s="30" t="s">
        <v>393</v>
      </c>
      <c r="G107" s="28" t="s">
        <v>80</v>
      </c>
      <c r="H107" s="29" t="s">
        <v>82</v>
      </c>
      <c r="I107" s="28">
        <v>6</v>
      </c>
      <c r="J107" s="30" t="s">
        <v>6</v>
      </c>
      <c r="K107" s="31">
        <v>15000000</v>
      </c>
      <c r="L107" s="31">
        <v>90000000</v>
      </c>
      <c r="M107" s="30"/>
      <c r="N107" s="30"/>
      <c r="O107" s="30" t="s">
        <v>389</v>
      </c>
      <c r="P107" s="30"/>
      <c r="Q107" s="31">
        <v>15000000</v>
      </c>
      <c r="R107" s="31">
        <v>15000000</v>
      </c>
      <c r="S107" s="31">
        <v>15000000</v>
      </c>
      <c r="T107" s="31">
        <v>15000000</v>
      </c>
      <c r="U107" s="31">
        <v>15000000</v>
      </c>
      <c r="V107" s="31">
        <v>15000000</v>
      </c>
      <c r="W107" s="30"/>
      <c r="X107" s="30"/>
      <c r="Y107" s="31">
        <v>90000000</v>
      </c>
      <c r="Z107" s="30" t="s">
        <v>446</v>
      </c>
      <c r="AA107" s="57"/>
      <c r="AB107" s="65"/>
      <c r="AC107" s="21"/>
      <c r="AD107" s="21" t="s">
        <v>38</v>
      </c>
      <c r="AE107" s="21"/>
      <c r="AF107" s="21"/>
      <c r="AG107" s="80"/>
      <c r="AH107" s="80"/>
    </row>
    <row r="108" spans="1:34" x14ac:dyDescent="0.25">
      <c r="A108" s="7">
        <v>107</v>
      </c>
      <c r="B108" s="28"/>
      <c r="C108" s="28"/>
      <c r="D108" s="30"/>
      <c r="E108" s="30"/>
      <c r="F108" s="30" t="s">
        <v>395</v>
      </c>
      <c r="G108" s="28" t="s">
        <v>80</v>
      </c>
      <c r="H108" s="29" t="s">
        <v>82</v>
      </c>
      <c r="I108" s="28">
        <v>1</v>
      </c>
      <c r="J108" s="30" t="s">
        <v>364</v>
      </c>
      <c r="K108" s="31">
        <v>400000000</v>
      </c>
      <c r="L108" s="30"/>
      <c r="M108" s="30"/>
      <c r="N108" s="30"/>
      <c r="O108" s="30"/>
      <c r="P108" s="30"/>
      <c r="Q108" s="30"/>
      <c r="R108" s="30"/>
      <c r="S108" s="30"/>
      <c r="T108" s="30"/>
      <c r="U108" s="30"/>
      <c r="V108" s="30"/>
      <c r="W108" s="30"/>
      <c r="X108" s="30"/>
      <c r="Y108" s="30" t="s">
        <v>58</v>
      </c>
      <c r="Z108" s="30" t="s">
        <v>396</v>
      </c>
      <c r="AA108" s="57"/>
      <c r="AB108" s="65"/>
      <c r="AC108" s="21"/>
      <c r="AD108" s="21" t="s">
        <v>38</v>
      </c>
      <c r="AE108" s="21"/>
      <c r="AF108" s="21"/>
      <c r="AG108" s="80"/>
      <c r="AH108" s="80"/>
    </row>
    <row r="109" spans="1:34" x14ac:dyDescent="0.25">
      <c r="A109" s="7">
        <v>108</v>
      </c>
      <c r="B109" s="28"/>
      <c r="C109" s="28"/>
      <c r="D109" s="30"/>
      <c r="E109" s="30"/>
      <c r="F109" s="30" t="s">
        <v>397</v>
      </c>
      <c r="G109" s="28" t="s">
        <v>80</v>
      </c>
      <c r="H109" s="29" t="s">
        <v>82</v>
      </c>
      <c r="I109" s="28">
        <v>1</v>
      </c>
      <c r="J109" s="30" t="s">
        <v>364</v>
      </c>
      <c r="K109" s="31">
        <v>280000000</v>
      </c>
      <c r="L109" s="30"/>
      <c r="M109" s="30"/>
      <c r="N109" s="30"/>
      <c r="O109" s="30"/>
      <c r="P109" s="30"/>
      <c r="Q109" s="30"/>
      <c r="R109" s="30"/>
      <c r="S109" s="30"/>
      <c r="T109" s="30"/>
      <c r="U109" s="30"/>
      <c r="V109" s="30"/>
      <c r="W109" s="30"/>
      <c r="X109" s="30"/>
      <c r="Y109" s="30" t="s">
        <v>58</v>
      </c>
      <c r="Z109" s="30" t="s">
        <v>398</v>
      </c>
      <c r="AA109" s="57"/>
      <c r="AB109" s="65"/>
      <c r="AC109" s="21"/>
      <c r="AD109" s="21" t="s">
        <v>38</v>
      </c>
      <c r="AE109" s="21"/>
      <c r="AF109" s="21"/>
      <c r="AG109" s="80"/>
      <c r="AH109" s="80"/>
    </row>
    <row r="110" spans="1:34" x14ac:dyDescent="0.25">
      <c r="A110" s="7">
        <v>109</v>
      </c>
      <c r="B110" s="28">
        <v>121010005</v>
      </c>
      <c r="C110" s="28"/>
      <c r="D110" s="30" t="s">
        <v>359</v>
      </c>
      <c r="E110" s="30" t="s">
        <v>360</v>
      </c>
      <c r="F110" s="30" t="s">
        <v>361</v>
      </c>
      <c r="G110" s="28" t="s">
        <v>80</v>
      </c>
      <c r="H110" s="29" t="s">
        <v>82</v>
      </c>
      <c r="I110" s="28">
        <v>1</v>
      </c>
      <c r="J110" s="30" t="s">
        <v>364</v>
      </c>
      <c r="K110" s="31">
        <v>50000000</v>
      </c>
      <c r="L110" s="11">
        <v>50000000</v>
      </c>
      <c r="M110" s="30"/>
      <c r="N110" s="30"/>
      <c r="O110" s="30" t="s">
        <v>389</v>
      </c>
      <c r="P110" s="30"/>
      <c r="Q110" s="31">
        <v>50000000</v>
      </c>
      <c r="R110" s="30"/>
      <c r="S110" s="30"/>
      <c r="T110" s="30"/>
      <c r="U110" s="30"/>
      <c r="V110" s="30"/>
      <c r="W110" s="30"/>
      <c r="X110" s="30"/>
      <c r="Y110" s="31">
        <v>50000000</v>
      </c>
      <c r="Z110" s="30" t="s">
        <v>420</v>
      </c>
      <c r="AA110" s="57"/>
      <c r="AB110" s="65"/>
      <c r="AC110" s="21"/>
      <c r="AD110" s="21" t="s">
        <v>38</v>
      </c>
      <c r="AE110" s="21"/>
      <c r="AF110" s="21"/>
      <c r="AG110" s="81" t="s">
        <v>447</v>
      </c>
      <c r="AH110" s="82" t="s">
        <v>448</v>
      </c>
    </row>
    <row r="111" spans="1:34" x14ac:dyDescent="0.25">
      <c r="A111" s="7">
        <v>110</v>
      </c>
      <c r="B111" s="28"/>
      <c r="C111" s="28"/>
      <c r="D111" s="30"/>
      <c r="E111" s="30"/>
      <c r="F111" s="30" t="s">
        <v>376</v>
      </c>
      <c r="G111" s="28" t="s">
        <v>80</v>
      </c>
      <c r="H111" s="29" t="s">
        <v>82</v>
      </c>
      <c r="I111" s="28">
        <v>18</v>
      </c>
      <c r="J111" s="30" t="s">
        <v>374</v>
      </c>
      <c r="K111" s="31">
        <v>10000000</v>
      </c>
      <c r="L111" s="30"/>
      <c r="M111" s="30"/>
      <c r="N111" s="30"/>
      <c r="O111" s="30"/>
      <c r="P111" s="30"/>
      <c r="Q111" s="30"/>
      <c r="R111" s="30"/>
      <c r="S111" s="30"/>
      <c r="T111" s="30"/>
      <c r="U111" s="30"/>
      <c r="V111" s="30"/>
      <c r="W111" s="30"/>
      <c r="X111" s="30"/>
      <c r="Y111" s="30" t="s">
        <v>58</v>
      </c>
      <c r="Z111" s="30"/>
      <c r="AA111" s="57"/>
      <c r="AB111" s="65"/>
      <c r="AC111" s="21"/>
      <c r="AD111" s="21" t="s">
        <v>60</v>
      </c>
      <c r="AE111" s="21"/>
      <c r="AF111" s="21"/>
      <c r="AG111" s="80"/>
      <c r="AH111" s="80"/>
    </row>
    <row r="112" spans="1:34" x14ac:dyDescent="0.25">
      <c r="A112" s="7">
        <v>111</v>
      </c>
      <c r="B112" s="28"/>
      <c r="C112" s="28"/>
      <c r="D112" s="30"/>
      <c r="E112" s="30"/>
      <c r="F112" s="30" t="s">
        <v>401</v>
      </c>
      <c r="G112" s="28" t="s">
        <v>80</v>
      </c>
      <c r="H112" s="29" t="s">
        <v>82</v>
      </c>
      <c r="I112" s="28">
        <v>14</v>
      </c>
      <c r="J112" s="30" t="s">
        <v>6</v>
      </c>
      <c r="K112" s="31">
        <v>17000000</v>
      </c>
      <c r="L112" s="30"/>
      <c r="M112" s="30"/>
      <c r="N112" s="30"/>
      <c r="O112" s="30"/>
      <c r="P112" s="30"/>
      <c r="Q112" s="30"/>
      <c r="R112" s="30"/>
      <c r="S112" s="30"/>
      <c r="T112" s="30"/>
      <c r="U112" s="30"/>
      <c r="V112" s="30"/>
      <c r="W112" s="30"/>
      <c r="X112" s="30"/>
      <c r="Y112" s="30" t="s">
        <v>58</v>
      </c>
      <c r="Z112" s="30"/>
      <c r="AA112" s="57"/>
      <c r="AB112" s="65"/>
      <c r="AC112" s="21"/>
      <c r="AD112" s="21" t="s">
        <v>60</v>
      </c>
      <c r="AE112" s="21"/>
      <c r="AF112" s="21"/>
      <c r="AG112" s="80"/>
      <c r="AH112" s="80"/>
    </row>
    <row r="113" spans="1:34" x14ac:dyDescent="0.25">
      <c r="A113" s="7">
        <v>112</v>
      </c>
      <c r="B113" s="28">
        <v>121010005</v>
      </c>
      <c r="C113" s="28"/>
      <c r="D113" s="30" t="s">
        <v>359</v>
      </c>
      <c r="E113" s="30" t="s">
        <v>360</v>
      </c>
      <c r="F113" s="30" t="s">
        <v>363</v>
      </c>
      <c r="G113" s="28" t="s">
        <v>80</v>
      </c>
      <c r="H113" s="29" t="s">
        <v>82</v>
      </c>
      <c r="I113" s="28">
        <v>1</v>
      </c>
      <c r="J113" s="30" t="s">
        <v>364</v>
      </c>
      <c r="K113" s="31">
        <v>360000000</v>
      </c>
      <c r="L113" s="31">
        <v>360000000</v>
      </c>
      <c r="M113" s="31">
        <v>90000000</v>
      </c>
      <c r="N113" s="30"/>
      <c r="O113" s="30"/>
      <c r="P113" s="31">
        <v>90000000</v>
      </c>
      <c r="Q113" s="30"/>
      <c r="R113" s="30"/>
      <c r="S113" s="31">
        <v>90000000</v>
      </c>
      <c r="T113" s="30"/>
      <c r="U113" s="30"/>
      <c r="V113" s="31">
        <v>90000000</v>
      </c>
      <c r="W113" s="30"/>
      <c r="X113" s="30"/>
      <c r="Y113" s="31">
        <v>360000000</v>
      </c>
      <c r="Z113" s="30" t="s">
        <v>449</v>
      </c>
      <c r="AA113" s="57"/>
      <c r="AB113" s="65"/>
      <c r="AC113" s="21"/>
      <c r="AD113" s="21" t="s">
        <v>60</v>
      </c>
      <c r="AE113" s="21"/>
      <c r="AF113" s="21"/>
      <c r="AG113" s="80"/>
      <c r="AH113" s="80"/>
    </row>
    <row r="114" spans="1:34" x14ac:dyDescent="0.25">
      <c r="A114" s="7">
        <v>113</v>
      </c>
      <c r="B114" s="28"/>
      <c r="C114" s="28"/>
      <c r="D114" s="30"/>
      <c r="E114" s="30"/>
      <c r="F114" s="30"/>
      <c r="G114" s="28" t="s">
        <v>80</v>
      </c>
      <c r="H114" s="29" t="s">
        <v>82</v>
      </c>
      <c r="I114" s="28"/>
      <c r="J114" s="30"/>
      <c r="K114" s="30"/>
      <c r="L114" s="30"/>
      <c r="M114" s="30"/>
      <c r="N114" s="30"/>
      <c r="O114" s="30"/>
      <c r="P114" s="30"/>
      <c r="Q114" s="30"/>
      <c r="R114" s="30"/>
      <c r="S114" s="30"/>
      <c r="T114" s="30"/>
      <c r="U114" s="30"/>
      <c r="V114" s="30"/>
      <c r="W114" s="30"/>
      <c r="X114" s="30"/>
      <c r="Y114" s="30" t="s">
        <v>54</v>
      </c>
      <c r="Z114" s="30"/>
      <c r="AA114" s="57"/>
      <c r="AB114" s="65"/>
      <c r="AC114" s="21"/>
      <c r="AD114" s="21"/>
      <c r="AE114" s="21"/>
      <c r="AF114" s="21"/>
      <c r="AG114" s="80"/>
      <c r="AH114" s="80">
        <v>1</v>
      </c>
    </row>
    <row r="115" spans="1:34" x14ac:dyDescent="0.25">
      <c r="A115" s="7">
        <v>159</v>
      </c>
      <c r="B115" s="28">
        <v>121010005</v>
      </c>
      <c r="C115" s="28"/>
      <c r="D115" s="30" t="s">
        <v>359</v>
      </c>
      <c r="E115" s="30" t="s">
        <v>360</v>
      </c>
      <c r="F115" s="30" t="s">
        <v>377</v>
      </c>
      <c r="G115" s="28" t="s">
        <v>80</v>
      </c>
      <c r="H115" s="29" t="s">
        <v>87</v>
      </c>
      <c r="I115" s="28">
        <v>1</v>
      </c>
      <c r="J115" s="30" t="s">
        <v>6</v>
      </c>
      <c r="K115" s="31">
        <v>10000000</v>
      </c>
      <c r="L115" s="11">
        <v>10000000</v>
      </c>
      <c r="M115" s="31">
        <v>10000000</v>
      </c>
      <c r="N115" s="30"/>
      <c r="O115" s="30"/>
      <c r="P115" s="30"/>
      <c r="Q115" s="30"/>
      <c r="R115" s="30"/>
      <c r="S115" s="30"/>
      <c r="T115" s="30"/>
      <c r="U115" s="30"/>
      <c r="V115" s="30"/>
      <c r="W115" s="30"/>
      <c r="X115" s="30"/>
      <c r="Y115" s="31">
        <v>10000000</v>
      </c>
      <c r="Z115" s="30"/>
      <c r="AA115" s="57"/>
      <c r="AB115" s="65"/>
      <c r="AC115" s="21"/>
      <c r="AD115" s="21" t="s">
        <v>421</v>
      </c>
      <c r="AE115" s="21"/>
      <c r="AF115" s="21"/>
      <c r="AG115" s="81" t="s">
        <v>422</v>
      </c>
      <c r="AH115" s="82" t="s">
        <v>423</v>
      </c>
    </row>
    <row r="116" spans="1:34" x14ac:dyDescent="0.25">
      <c r="A116" s="7">
        <v>175</v>
      </c>
      <c r="B116" s="28">
        <v>121010005</v>
      </c>
      <c r="C116" s="28"/>
      <c r="D116" s="30" t="s">
        <v>359</v>
      </c>
      <c r="E116" s="30" t="s">
        <v>360</v>
      </c>
      <c r="F116" s="30" t="s">
        <v>377</v>
      </c>
      <c r="G116" s="28" t="s">
        <v>80</v>
      </c>
      <c r="H116" s="29" t="s">
        <v>88</v>
      </c>
      <c r="I116" s="28">
        <v>4</v>
      </c>
      <c r="J116" s="30" t="s">
        <v>6</v>
      </c>
      <c r="K116" s="31">
        <v>10000000</v>
      </c>
      <c r="L116" s="31">
        <v>40000000</v>
      </c>
      <c r="M116" s="31">
        <v>30000000</v>
      </c>
      <c r="N116" s="31">
        <v>10000000</v>
      </c>
      <c r="O116" s="30"/>
      <c r="P116" s="30"/>
      <c r="Q116" s="30"/>
      <c r="R116" s="30"/>
      <c r="S116" s="30"/>
      <c r="T116" s="30"/>
      <c r="U116" s="30"/>
      <c r="V116" s="30"/>
      <c r="W116" s="30"/>
      <c r="X116" s="30"/>
      <c r="Y116" s="31">
        <v>40000000</v>
      </c>
      <c r="Z116" s="30"/>
      <c r="AA116" s="57"/>
      <c r="AB116" s="65"/>
      <c r="AC116" s="21"/>
      <c r="AD116" s="21" t="s">
        <v>421</v>
      </c>
      <c r="AE116" s="21"/>
      <c r="AF116" s="21"/>
      <c r="AG116" s="80"/>
      <c r="AH116" s="80"/>
    </row>
    <row r="117" spans="1:34" x14ac:dyDescent="0.25">
      <c r="A117" s="7">
        <v>116</v>
      </c>
      <c r="B117" s="28"/>
      <c r="C117" s="28"/>
      <c r="D117" s="30"/>
      <c r="E117" s="30"/>
      <c r="F117" s="30" t="s">
        <v>279</v>
      </c>
      <c r="G117" s="28" t="s">
        <v>80</v>
      </c>
      <c r="H117" s="29" t="s">
        <v>82</v>
      </c>
      <c r="I117" s="28">
        <v>1</v>
      </c>
      <c r="J117" s="30" t="s">
        <v>6</v>
      </c>
      <c r="K117" s="31">
        <v>4050000</v>
      </c>
      <c r="L117" s="30"/>
      <c r="M117" s="30"/>
      <c r="N117" s="30"/>
      <c r="O117" s="30"/>
      <c r="P117" s="30"/>
      <c r="Q117" s="30"/>
      <c r="R117" s="30"/>
      <c r="S117" s="30"/>
      <c r="T117" s="30"/>
      <c r="U117" s="30"/>
      <c r="V117" s="30"/>
      <c r="W117" s="30"/>
      <c r="X117" s="30"/>
      <c r="Y117" s="30" t="s">
        <v>58</v>
      </c>
      <c r="Z117" s="30" t="s">
        <v>280</v>
      </c>
      <c r="AA117" s="57"/>
      <c r="AB117" s="65"/>
      <c r="AC117" s="21"/>
      <c r="AD117" s="21" t="s">
        <v>119</v>
      </c>
      <c r="AE117" s="21"/>
      <c r="AF117" s="21"/>
      <c r="AG117" s="80"/>
      <c r="AH117" s="80"/>
    </row>
    <row r="118" spans="1:34" x14ac:dyDescent="0.25">
      <c r="A118" s="7">
        <v>117</v>
      </c>
      <c r="B118" s="28"/>
      <c r="C118" s="28"/>
      <c r="D118" s="30"/>
      <c r="E118" s="30"/>
      <c r="F118" s="30" t="s">
        <v>243</v>
      </c>
      <c r="G118" s="28" t="s">
        <v>80</v>
      </c>
      <c r="H118" s="29" t="s">
        <v>82</v>
      </c>
      <c r="I118" s="28">
        <v>1</v>
      </c>
      <c r="J118" s="30" t="s">
        <v>6</v>
      </c>
      <c r="K118" s="31">
        <v>3815000</v>
      </c>
      <c r="L118" s="30"/>
      <c r="M118" s="30"/>
      <c r="N118" s="30"/>
      <c r="O118" s="30"/>
      <c r="P118" s="30"/>
      <c r="Q118" s="30"/>
      <c r="R118" s="30"/>
      <c r="S118" s="30"/>
      <c r="T118" s="30"/>
      <c r="U118" s="30"/>
      <c r="V118" s="30"/>
      <c r="W118" s="30"/>
      <c r="X118" s="30"/>
      <c r="Y118" s="30" t="s">
        <v>58</v>
      </c>
      <c r="Z118" s="30" t="s">
        <v>281</v>
      </c>
      <c r="AA118" s="57"/>
      <c r="AB118" s="65"/>
      <c r="AC118" s="21"/>
      <c r="AD118" s="21" t="s">
        <v>119</v>
      </c>
      <c r="AE118" s="21"/>
      <c r="AF118" s="21"/>
      <c r="AG118" s="80"/>
      <c r="AH118" s="80"/>
    </row>
    <row r="119" spans="1:34" x14ac:dyDescent="0.25">
      <c r="A119" s="7">
        <v>88</v>
      </c>
      <c r="B119" s="28">
        <v>121010005</v>
      </c>
      <c r="C119" s="28"/>
      <c r="D119" s="30" t="s">
        <v>359</v>
      </c>
      <c r="E119" s="30" t="s">
        <v>360</v>
      </c>
      <c r="F119" s="30" t="s">
        <v>450</v>
      </c>
      <c r="G119" s="28" t="s">
        <v>51</v>
      </c>
      <c r="H119" s="29" t="s">
        <v>52</v>
      </c>
      <c r="I119" s="28">
        <v>8</v>
      </c>
      <c r="J119" s="30" t="s">
        <v>6</v>
      </c>
      <c r="K119" s="31">
        <v>13500000</v>
      </c>
      <c r="L119" s="11">
        <v>108000000</v>
      </c>
      <c r="M119" s="30"/>
      <c r="N119" s="30"/>
      <c r="O119" s="30"/>
      <c r="P119" s="31">
        <v>108000000</v>
      </c>
      <c r="Q119" s="30"/>
      <c r="R119" s="30"/>
      <c r="S119" s="30"/>
      <c r="T119" s="30"/>
      <c r="U119" s="30"/>
      <c r="V119" s="30"/>
      <c r="W119" s="30"/>
      <c r="X119" s="30"/>
      <c r="Y119" s="31">
        <v>108000000</v>
      </c>
      <c r="Z119" s="30"/>
      <c r="AA119" s="57"/>
      <c r="AB119" s="65"/>
      <c r="AC119" s="21"/>
      <c r="AD119" s="21"/>
      <c r="AE119" s="21"/>
      <c r="AF119" s="21"/>
      <c r="AG119" s="80" t="s">
        <v>451</v>
      </c>
      <c r="AH119" s="80" t="s">
        <v>452</v>
      </c>
    </row>
    <row r="120" spans="1:34" x14ac:dyDescent="0.25">
      <c r="A120" s="7">
        <v>156</v>
      </c>
      <c r="B120" s="28">
        <v>121010005</v>
      </c>
      <c r="C120" s="28"/>
      <c r="D120" s="30" t="s">
        <v>359</v>
      </c>
      <c r="E120" s="30" t="s">
        <v>360</v>
      </c>
      <c r="F120" s="30" t="s">
        <v>450</v>
      </c>
      <c r="G120" s="28" t="s">
        <v>80</v>
      </c>
      <c r="H120" s="29" t="s">
        <v>87</v>
      </c>
      <c r="I120" s="28">
        <v>2</v>
      </c>
      <c r="J120" s="30" t="s">
        <v>6</v>
      </c>
      <c r="K120" s="31">
        <v>13500000</v>
      </c>
      <c r="L120" s="11">
        <v>27000000</v>
      </c>
      <c r="M120" s="30"/>
      <c r="N120" s="30"/>
      <c r="O120" s="30"/>
      <c r="P120" s="31">
        <v>27000000</v>
      </c>
      <c r="Q120" s="30"/>
      <c r="R120" s="30"/>
      <c r="S120" s="30"/>
      <c r="T120" s="30"/>
      <c r="U120" s="30"/>
      <c r="V120" s="30"/>
      <c r="W120" s="30"/>
      <c r="X120" s="30"/>
      <c r="Y120" s="31">
        <v>27000000</v>
      </c>
      <c r="Z120" s="30"/>
      <c r="AA120" s="57"/>
      <c r="AB120" s="65"/>
      <c r="AC120" s="21"/>
      <c r="AD120" s="21"/>
      <c r="AE120" s="21"/>
      <c r="AF120" s="21"/>
      <c r="AG120" s="82" t="s">
        <v>422</v>
      </c>
      <c r="AH120" s="82" t="s">
        <v>423</v>
      </c>
    </row>
    <row r="121" spans="1:34" x14ac:dyDescent="0.25">
      <c r="A121" s="7">
        <v>77</v>
      </c>
      <c r="B121" s="28">
        <v>121010005</v>
      </c>
      <c r="C121" s="28"/>
      <c r="D121" s="30" t="s">
        <v>359</v>
      </c>
      <c r="E121" s="30" t="s">
        <v>360</v>
      </c>
      <c r="F121" s="30" t="s">
        <v>453</v>
      </c>
      <c r="G121" s="28" t="s">
        <v>80</v>
      </c>
      <c r="H121" s="29" t="s">
        <v>81</v>
      </c>
      <c r="I121" s="28">
        <v>2</v>
      </c>
      <c r="J121" s="30" t="s">
        <v>6</v>
      </c>
      <c r="K121" s="31">
        <v>26300000</v>
      </c>
      <c r="L121" s="11">
        <v>52600000</v>
      </c>
      <c r="M121" s="30"/>
      <c r="N121" s="30"/>
      <c r="O121" s="30"/>
      <c r="P121" s="31">
        <v>52600000</v>
      </c>
      <c r="Q121" s="30"/>
      <c r="R121" s="30"/>
      <c r="S121" s="30"/>
      <c r="T121" s="30"/>
      <c r="U121" s="30"/>
      <c r="V121" s="30"/>
      <c r="W121" s="30"/>
      <c r="X121" s="30"/>
      <c r="Y121" s="31">
        <v>52600000</v>
      </c>
      <c r="Z121" s="30"/>
      <c r="AA121" s="57"/>
      <c r="AB121" s="65"/>
      <c r="AC121" s="21"/>
      <c r="AD121" s="21"/>
      <c r="AE121" s="21"/>
      <c r="AF121" s="21"/>
      <c r="AG121" s="82" t="s">
        <v>387</v>
      </c>
      <c r="AH121" s="82" t="s">
        <v>388</v>
      </c>
    </row>
    <row r="122" spans="1:34" x14ac:dyDescent="0.25">
      <c r="A122" s="7">
        <v>121</v>
      </c>
      <c r="B122" s="28">
        <v>121010005</v>
      </c>
      <c r="C122" s="28"/>
      <c r="D122" s="30" t="s">
        <v>359</v>
      </c>
      <c r="E122" s="30" t="s">
        <v>360</v>
      </c>
      <c r="F122" s="30" t="s">
        <v>454</v>
      </c>
      <c r="G122" s="28" t="s">
        <v>80</v>
      </c>
      <c r="H122" s="29" t="s">
        <v>118</v>
      </c>
      <c r="I122" s="28">
        <v>1</v>
      </c>
      <c r="J122" s="30" t="s">
        <v>364</v>
      </c>
      <c r="K122" s="31">
        <v>400000000</v>
      </c>
      <c r="L122" s="31">
        <v>400000000</v>
      </c>
      <c r="M122" s="30"/>
      <c r="N122" s="30"/>
      <c r="O122" s="30"/>
      <c r="P122" s="30"/>
      <c r="Q122" s="30"/>
      <c r="R122" s="31">
        <v>400000000</v>
      </c>
      <c r="S122" s="30"/>
      <c r="T122" s="30"/>
      <c r="U122" s="30"/>
      <c r="V122" s="30"/>
      <c r="W122" s="30"/>
      <c r="X122" s="30"/>
      <c r="Y122" s="31">
        <v>400000000</v>
      </c>
      <c r="Z122" s="30"/>
      <c r="AA122" s="57"/>
      <c r="AB122" s="65"/>
      <c r="AC122" s="21"/>
      <c r="AD122" s="21"/>
      <c r="AE122" s="21"/>
      <c r="AF122" s="21"/>
      <c r="AG122" s="80"/>
      <c r="AH122" s="80"/>
    </row>
    <row r="123" spans="1:34" x14ac:dyDescent="0.25">
      <c r="A123" s="7">
        <v>122</v>
      </c>
      <c r="B123" s="28"/>
      <c r="C123" s="28"/>
      <c r="D123" s="30"/>
      <c r="E123" s="30"/>
      <c r="F123" s="30" t="s">
        <v>418</v>
      </c>
      <c r="G123" s="28" t="s">
        <v>80</v>
      </c>
      <c r="H123" s="29" t="s">
        <v>83</v>
      </c>
      <c r="I123" s="28">
        <v>1</v>
      </c>
      <c r="J123" s="30" t="s">
        <v>53</v>
      </c>
      <c r="K123" s="31">
        <v>300000000</v>
      </c>
      <c r="L123" s="30"/>
      <c r="M123" s="30"/>
      <c r="N123" s="30"/>
      <c r="O123" s="30"/>
      <c r="P123" s="30"/>
      <c r="Q123" s="30"/>
      <c r="R123" s="30"/>
      <c r="S123" s="30"/>
      <c r="T123" s="30"/>
      <c r="U123" s="30"/>
      <c r="V123" s="30"/>
      <c r="W123" s="30"/>
      <c r="X123" s="30"/>
      <c r="Y123" s="30" t="s">
        <v>58</v>
      </c>
      <c r="Z123" s="30" t="s">
        <v>418</v>
      </c>
      <c r="AA123" s="57"/>
      <c r="AB123" s="65"/>
      <c r="AC123" s="21"/>
      <c r="AD123" s="21" t="s">
        <v>60</v>
      </c>
      <c r="AE123" s="21"/>
      <c r="AF123" s="21"/>
      <c r="AG123" s="80"/>
      <c r="AH123" s="80"/>
    </row>
    <row r="124" spans="1:34" x14ac:dyDescent="0.25">
      <c r="A124" s="7">
        <v>123</v>
      </c>
      <c r="B124" s="28">
        <v>121010005</v>
      </c>
      <c r="C124" s="28"/>
      <c r="D124" s="30" t="s">
        <v>359</v>
      </c>
      <c r="E124" s="30" t="s">
        <v>360</v>
      </c>
      <c r="F124" s="30" t="s">
        <v>383</v>
      </c>
      <c r="G124" s="28" t="s">
        <v>80</v>
      </c>
      <c r="H124" s="29" t="s">
        <v>83</v>
      </c>
      <c r="I124" s="28">
        <v>1</v>
      </c>
      <c r="J124" s="30" t="s">
        <v>6</v>
      </c>
      <c r="K124" s="31">
        <v>175000000</v>
      </c>
      <c r="L124" s="31">
        <v>175000000</v>
      </c>
      <c r="M124" s="30"/>
      <c r="N124" s="30"/>
      <c r="O124" s="30" t="s">
        <v>389</v>
      </c>
      <c r="P124" s="31">
        <v>175000000</v>
      </c>
      <c r="Q124" s="30"/>
      <c r="R124" s="30"/>
      <c r="S124" s="30"/>
      <c r="T124" s="30"/>
      <c r="U124" s="30"/>
      <c r="V124" s="30"/>
      <c r="W124" s="30"/>
      <c r="X124" s="30"/>
      <c r="Y124" s="31">
        <v>175000000</v>
      </c>
      <c r="Z124" s="30" t="s">
        <v>455</v>
      </c>
      <c r="AA124" s="57"/>
      <c r="AB124" s="65"/>
      <c r="AC124" s="21"/>
      <c r="AD124" s="21" t="s">
        <v>38</v>
      </c>
      <c r="AE124" s="21"/>
      <c r="AF124" s="21"/>
      <c r="AG124" s="80"/>
      <c r="AH124" s="80"/>
    </row>
    <row r="125" spans="1:34" x14ac:dyDescent="0.25">
      <c r="A125" s="7">
        <v>124</v>
      </c>
      <c r="B125" s="28">
        <v>121010005</v>
      </c>
      <c r="C125" s="28"/>
      <c r="D125" s="30" t="s">
        <v>359</v>
      </c>
      <c r="E125" s="30" t="s">
        <v>360</v>
      </c>
      <c r="F125" s="30" t="s">
        <v>391</v>
      </c>
      <c r="G125" s="28" t="s">
        <v>80</v>
      </c>
      <c r="H125" s="29" t="s">
        <v>83</v>
      </c>
      <c r="I125" s="28">
        <v>4</v>
      </c>
      <c r="J125" s="30" t="s">
        <v>6</v>
      </c>
      <c r="K125" s="31">
        <v>50000000</v>
      </c>
      <c r="L125" s="31">
        <v>200000000</v>
      </c>
      <c r="M125" s="30"/>
      <c r="N125" s="30"/>
      <c r="O125" s="30" t="s">
        <v>389</v>
      </c>
      <c r="P125" s="30"/>
      <c r="Q125" s="30"/>
      <c r="R125" s="31">
        <v>50000000</v>
      </c>
      <c r="S125" s="31">
        <v>50000000</v>
      </c>
      <c r="T125" s="31">
        <v>50000000</v>
      </c>
      <c r="U125" s="31">
        <v>50000000</v>
      </c>
      <c r="V125" s="30"/>
      <c r="W125" s="30"/>
      <c r="X125" s="30"/>
      <c r="Y125" s="31">
        <v>200000000</v>
      </c>
      <c r="Z125" s="30" t="s">
        <v>456</v>
      </c>
      <c r="AA125" s="57"/>
      <c r="AB125" s="65"/>
      <c r="AC125" s="21"/>
      <c r="AD125" s="21" t="s">
        <v>38</v>
      </c>
      <c r="AE125" s="21"/>
      <c r="AF125" s="21"/>
      <c r="AG125" s="80"/>
      <c r="AH125" s="80"/>
    </row>
    <row r="126" spans="1:34" x14ac:dyDescent="0.25">
      <c r="A126" s="7">
        <v>125</v>
      </c>
      <c r="B126" s="28">
        <v>121010005</v>
      </c>
      <c r="C126" s="28"/>
      <c r="D126" s="30" t="s">
        <v>359</v>
      </c>
      <c r="E126" s="30" t="s">
        <v>360</v>
      </c>
      <c r="F126" s="30" t="s">
        <v>393</v>
      </c>
      <c r="G126" s="28" t="s">
        <v>80</v>
      </c>
      <c r="H126" s="29" t="s">
        <v>83</v>
      </c>
      <c r="I126" s="28">
        <v>6</v>
      </c>
      <c r="J126" s="30" t="s">
        <v>6</v>
      </c>
      <c r="K126" s="31">
        <v>15000000</v>
      </c>
      <c r="L126" s="31">
        <v>90000000</v>
      </c>
      <c r="M126" s="30"/>
      <c r="N126" s="30"/>
      <c r="O126" s="30" t="s">
        <v>389</v>
      </c>
      <c r="P126" s="30"/>
      <c r="Q126" s="31">
        <v>15000000</v>
      </c>
      <c r="R126" s="31">
        <v>15000000</v>
      </c>
      <c r="S126" s="31">
        <v>15000000</v>
      </c>
      <c r="T126" s="31">
        <v>15000000</v>
      </c>
      <c r="U126" s="31">
        <v>15000000</v>
      </c>
      <c r="V126" s="31">
        <v>15000000</v>
      </c>
      <c r="W126" s="30"/>
      <c r="X126" s="30"/>
      <c r="Y126" s="31">
        <v>90000000</v>
      </c>
      <c r="Z126" s="30" t="s">
        <v>457</v>
      </c>
      <c r="AA126" s="57"/>
      <c r="AB126" s="65"/>
      <c r="AC126" s="21"/>
      <c r="AD126" s="21" t="s">
        <v>38</v>
      </c>
      <c r="AE126" s="21"/>
      <c r="AF126" s="21"/>
      <c r="AG126" s="80"/>
      <c r="AH126" s="80"/>
    </row>
    <row r="127" spans="1:34" x14ac:dyDescent="0.25">
      <c r="A127" s="7">
        <v>126</v>
      </c>
      <c r="B127" s="28"/>
      <c r="C127" s="28"/>
      <c r="D127" s="30"/>
      <c r="E127" s="30"/>
      <c r="F127" s="30" t="s">
        <v>395</v>
      </c>
      <c r="G127" s="28" t="s">
        <v>80</v>
      </c>
      <c r="H127" s="29" t="s">
        <v>83</v>
      </c>
      <c r="I127" s="28">
        <v>1</v>
      </c>
      <c r="J127" s="30" t="s">
        <v>364</v>
      </c>
      <c r="K127" s="31">
        <v>400000000</v>
      </c>
      <c r="L127" s="30"/>
      <c r="M127" s="30"/>
      <c r="N127" s="30"/>
      <c r="O127" s="30"/>
      <c r="P127" s="30"/>
      <c r="Q127" s="30"/>
      <c r="R127" s="30"/>
      <c r="S127" s="30"/>
      <c r="T127" s="30"/>
      <c r="U127" s="30"/>
      <c r="V127" s="30"/>
      <c r="W127" s="30"/>
      <c r="X127" s="30"/>
      <c r="Y127" s="30" t="s">
        <v>58</v>
      </c>
      <c r="Z127" s="30" t="s">
        <v>396</v>
      </c>
      <c r="AA127" s="57"/>
      <c r="AB127" s="65"/>
      <c r="AC127" s="21"/>
      <c r="AD127" s="21" t="s">
        <v>38</v>
      </c>
      <c r="AE127" s="21"/>
      <c r="AF127" s="21"/>
      <c r="AG127" s="80"/>
      <c r="AH127" s="80"/>
    </row>
    <row r="128" spans="1:34" x14ac:dyDescent="0.25">
      <c r="A128" s="7">
        <v>127</v>
      </c>
      <c r="B128" s="28"/>
      <c r="C128" s="28"/>
      <c r="D128" s="30"/>
      <c r="E128" s="30"/>
      <c r="F128" s="30" t="s">
        <v>397</v>
      </c>
      <c r="G128" s="28" t="s">
        <v>80</v>
      </c>
      <c r="H128" s="29" t="s">
        <v>83</v>
      </c>
      <c r="I128" s="28">
        <v>1</v>
      </c>
      <c r="J128" s="30" t="s">
        <v>364</v>
      </c>
      <c r="K128" s="31">
        <v>280000000</v>
      </c>
      <c r="L128" s="30"/>
      <c r="M128" s="30"/>
      <c r="N128" s="30"/>
      <c r="O128" s="30"/>
      <c r="P128" s="30"/>
      <c r="Q128" s="30"/>
      <c r="R128" s="30"/>
      <c r="S128" s="30"/>
      <c r="T128" s="30"/>
      <c r="U128" s="30"/>
      <c r="V128" s="30"/>
      <c r="W128" s="30"/>
      <c r="X128" s="30"/>
      <c r="Y128" s="30" t="s">
        <v>58</v>
      </c>
      <c r="Z128" s="30" t="s">
        <v>398</v>
      </c>
      <c r="AA128" s="57"/>
      <c r="AB128" s="65"/>
      <c r="AC128" s="21"/>
      <c r="AD128" s="21" t="s">
        <v>38</v>
      </c>
      <c r="AE128" s="21"/>
      <c r="AF128" s="21"/>
      <c r="AG128" s="80"/>
      <c r="AH128" s="80"/>
    </row>
    <row r="129" spans="1:34" x14ac:dyDescent="0.25">
      <c r="A129" s="7">
        <v>128</v>
      </c>
      <c r="B129" s="28">
        <v>121010005</v>
      </c>
      <c r="C129" s="28"/>
      <c r="D129" s="30" t="s">
        <v>359</v>
      </c>
      <c r="E129" s="30" t="s">
        <v>360</v>
      </c>
      <c r="F129" s="30" t="s">
        <v>361</v>
      </c>
      <c r="G129" s="28" t="s">
        <v>80</v>
      </c>
      <c r="H129" s="29" t="s">
        <v>83</v>
      </c>
      <c r="I129" s="28">
        <v>1</v>
      </c>
      <c r="J129" s="30" t="s">
        <v>364</v>
      </c>
      <c r="K129" s="31">
        <v>50000000</v>
      </c>
      <c r="L129" s="31">
        <v>50000000</v>
      </c>
      <c r="M129" s="30"/>
      <c r="N129" s="30"/>
      <c r="O129" s="30" t="s">
        <v>389</v>
      </c>
      <c r="P129" s="30"/>
      <c r="Q129" s="31">
        <v>50000000</v>
      </c>
      <c r="R129" s="30"/>
      <c r="S129" s="30"/>
      <c r="T129" s="30"/>
      <c r="U129" s="30"/>
      <c r="V129" s="30"/>
      <c r="W129" s="30"/>
      <c r="X129" s="30"/>
      <c r="Y129" s="31">
        <v>50000000</v>
      </c>
      <c r="Z129" s="30" t="s">
        <v>420</v>
      </c>
      <c r="AA129" s="57"/>
      <c r="AB129" s="65"/>
      <c r="AC129" s="21"/>
      <c r="AD129" s="21" t="s">
        <v>38</v>
      </c>
      <c r="AE129" s="21"/>
      <c r="AF129" s="21"/>
      <c r="AG129" s="80"/>
      <c r="AH129" s="80"/>
    </row>
    <row r="130" spans="1:34" x14ac:dyDescent="0.25">
      <c r="A130" s="7">
        <v>129</v>
      </c>
      <c r="B130" s="28"/>
      <c r="C130" s="28"/>
      <c r="D130" s="30"/>
      <c r="E130" s="30"/>
      <c r="F130" s="30" t="s">
        <v>376</v>
      </c>
      <c r="G130" s="28" t="s">
        <v>80</v>
      </c>
      <c r="H130" s="29" t="s">
        <v>83</v>
      </c>
      <c r="I130" s="28">
        <v>19</v>
      </c>
      <c r="J130" s="30" t="s">
        <v>374</v>
      </c>
      <c r="K130" s="31">
        <v>10000000</v>
      </c>
      <c r="L130" s="30"/>
      <c r="M130" s="30"/>
      <c r="N130" s="30"/>
      <c r="O130" s="30"/>
      <c r="P130" s="30"/>
      <c r="Q130" s="30"/>
      <c r="R130" s="30"/>
      <c r="S130" s="30"/>
      <c r="T130" s="30"/>
      <c r="U130" s="30"/>
      <c r="V130" s="30"/>
      <c r="W130" s="30"/>
      <c r="X130" s="30"/>
      <c r="Y130" s="30" t="s">
        <v>58</v>
      </c>
      <c r="Z130" s="30"/>
      <c r="AA130" s="57"/>
      <c r="AB130" s="65"/>
      <c r="AC130" s="21"/>
      <c r="AD130" s="21" t="s">
        <v>60</v>
      </c>
      <c r="AE130" s="21"/>
      <c r="AF130" s="21"/>
      <c r="AG130" s="80"/>
      <c r="AH130" s="80"/>
    </row>
    <row r="131" spans="1:34" x14ac:dyDescent="0.25">
      <c r="A131" s="7">
        <v>130</v>
      </c>
      <c r="B131" s="28"/>
      <c r="C131" s="28"/>
      <c r="D131" s="30"/>
      <c r="E131" s="30"/>
      <c r="F131" s="30" t="s">
        <v>401</v>
      </c>
      <c r="G131" s="28" t="s">
        <v>80</v>
      </c>
      <c r="H131" s="29" t="s">
        <v>83</v>
      </c>
      <c r="I131" s="28">
        <v>2</v>
      </c>
      <c r="J131" s="30" t="s">
        <v>6</v>
      </c>
      <c r="K131" s="31">
        <v>10000000</v>
      </c>
      <c r="L131" s="30"/>
      <c r="M131" s="30"/>
      <c r="N131" s="30"/>
      <c r="O131" s="30"/>
      <c r="P131" s="30"/>
      <c r="Q131" s="30"/>
      <c r="R131" s="30"/>
      <c r="S131" s="30"/>
      <c r="T131" s="30"/>
      <c r="U131" s="30"/>
      <c r="V131" s="30"/>
      <c r="W131" s="30"/>
      <c r="X131" s="30"/>
      <c r="Y131" s="30" t="s">
        <v>58</v>
      </c>
      <c r="Z131" s="30"/>
      <c r="AA131" s="57"/>
      <c r="AB131" s="65"/>
      <c r="AC131" s="21"/>
      <c r="AD131" s="21" t="s">
        <v>60</v>
      </c>
      <c r="AE131" s="21"/>
      <c r="AF131" s="21"/>
      <c r="AG131" s="80"/>
      <c r="AH131" s="80"/>
    </row>
    <row r="132" spans="1:34" x14ac:dyDescent="0.25">
      <c r="A132" s="7">
        <v>131</v>
      </c>
      <c r="B132" s="28">
        <v>121010005</v>
      </c>
      <c r="C132" s="28"/>
      <c r="D132" s="30" t="s">
        <v>359</v>
      </c>
      <c r="E132" s="30" t="s">
        <v>360</v>
      </c>
      <c r="F132" s="30" t="s">
        <v>363</v>
      </c>
      <c r="G132" s="28" t="s">
        <v>80</v>
      </c>
      <c r="H132" s="29" t="s">
        <v>83</v>
      </c>
      <c r="I132" s="28">
        <v>1</v>
      </c>
      <c r="J132" s="30" t="s">
        <v>364</v>
      </c>
      <c r="K132" s="31">
        <v>50000000</v>
      </c>
      <c r="L132" s="11">
        <v>50000000</v>
      </c>
      <c r="M132" s="31">
        <v>12500000</v>
      </c>
      <c r="N132" s="30"/>
      <c r="O132" s="30"/>
      <c r="P132" s="31">
        <v>12500000</v>
      </c>
      <c r="Q132" s="30"/>
      <c r="R132" s="30"/>
      <c r="S132" s="31">
        <v>12500000</v>
      </c>
      <c r="T132" s="30"/>
      <c r="U132" s="30"/>
      <c r="V132" s="31">
        <v>12500000</v>
      </c>
      <c r="W132" s="30"/>
      <c r="X132" s="30"/>
      <c r="Y132" s="31">
        <v>50000000</v>
      </c>
      <c r="Z132" s="30" t="s">
        <v>458</v>
      </c>
      <c r="AA132" s="57"/>
      <c r="AB132" s="65"/>
      <c r="AC132" s="21"/>
      <c r="AD132" s="21" t="s">
        <v>60</v>
      </c>
      <c r="AE132" s="21"/>
      <c r="AF132" s="21"/>
      <c r="AG132" s="82" t="s">
        <v>459</v>
      </c>
      <c r="AH132" s="82" t="s">
        <v>460</v>
      </c>
    </row>
    <row r="133" spans="1:34" x14ac:dyDescent="0.25">
      <c r="A133" s="7">
        <v>132</v>
      </c>
      <c r="B133" s="28"/>
      <c r="C133" s="28"/>
      <c r="D133" s="30"/>
      <c r="E133" s="30"/>
      <c r="F133" s="30" t="s">
        <v>380</v>
      </c>
      <c r="G133" s="28" t="s">
        <v>80</v>
      </c>
      <c r="H133" s="29" t="s">
        <v>83</v>
      </c>
      <c r="I133" s="28">
        <v>1</v>
      </c>
      <c r="J133" s="30" t="s">
        <v>6</v>
      </c>
      <c r="K133" s="31">
        <v>34000000</v>
      </c>
      <c r="L133" s="30"/>
      <c r="M133" s="30"/>
      <c r="N133" s="30"/>
      <c r="O133" s="30"/>
      <c r="P133" s="30"/>
      <c r="Q133" s="30"/>
      <c r="R133" s="30"/>
      <c r="S133" s="30"/>
      <c r="T133" s="30"/>
      <c r="U133" s="30"/>
      <c r="V133" s="30"/>
      <c r="W133" s="30"/>
      <c r="X133" s="30"/>
      <c r="Y133" s="30" t="s">
        <v>58</v>
      </c>
      <c r="Z133" s="30"/>
      <c r="AA133" s="57"/>
      <c r="AB133" s="65"/>
      <c r="AC133" s="21"/>
      <c r="AD133" s="21"/>
      <c r="AE133" s="21"/>
      <c r="AF133" s="21"/>
      <c r="AG133" s="80"/>
      <c r="AH133" s="80"/>
    </row>
    <row r="134" spans="1:34" x14ac:dyDescent="0.25">
      <c r="A134" s="7">
        <v>133</v>
      </c>
      <c r="B134" s="28"/>
      <c r="C134" s="28"/>
      <c r="D134" s="30"/>
      <c r="E134" s="30"/>
      <c r="F134" s="30"/>
      <c r="G134" s="28" t="s">
        <v>80</v>
      </c>
      <c r="H134" s="29" t="s">
        <v>83</v>
      </c>
      <c r="I134" s="28"/>
      <c r="J134" s="30"/>
      <c r="K134" s="30"/>
      <c r="L134" s="30"/>
      <c r="M134" s="30"/>
      <c r="N134" s="30"/>
      <c r="O134" s="30"/>
      <c r="P134" s="30"/>
      <c r="Q134" s="30"/>
      <c r="R134" s="30"/>
      <c r="S134" s="30"/>
      <c r="T134" s="30"/>
      <c r="U134" s="30"/>
      <c r="V134" s="30"/>
      <c r="W134" s="30"/>
      <c r="X134" s="30"/>
      <c r="Y134" s="30" t="s">
        <v>54</v>
      </c>
      <c r="Z134" s="30"/>
      <c r="AA134" s="57"/>
      <c r="AB134" s="65"/>
      <c r="AC134" s="21"/>
      <c r="AD134" s="21"/>
      <c r="AE134" s="21"/>
      <c r="AF134" s="21"/>
      <c r="AG134" s="80"/>
      <c r="AH134" s="80"/>
    </row>
    <row r="135" spans="1:34" x14ac:dyDescent="0.25">
      <c r="A135" s="7">
        <v>134</v>
      </c>
      <c r="B135" s="28">
        <v>121010005</v>
      </c>
      <c r="C135" s="28"/>
      <c r="D135" s="30" t="s">
        <v>359</v>
      </c>
      <c r="E135" s="30" t="s">
        <v>360</v>
      </c>
      <c r="F135" s="30" t="s">
        <v>461</v>
      </c>
      <c r="G135" s="28" t="s">
        <v>80</v>
      </c>
      <c r="H135" s="29" t="s">
        <v>83</v>
      </c>
      <c r="I135" s="28">
        <v>1</v>
      </c>
      <c r="J135" s="30" t="s">
        <v>6</v>
      </c>
      <c r="K135" s="31">
        <v>24500000</v>
      </c>
      <c r="L135" s="31">
        <v>24500000</v>
      </c>
      <c r="M135" s="30"/>
      <c r="N135" s="30"/>
      <c r="O135" s="30"/>
      <c r="P135" s="31">
        <v>24500000</v>
      </c>
      <c r="Q135" s="30"/>
      <c r="R135" s="30"/>
      <c r="S135" s="30"/>
      <c r="T135" s="30"/>
      <c r="U135" s="30"/>
      <c r="V135" s="30"/>
      <c r="W135" s="30"/>
      <c r="X135" s="30"/>
      <c r="Y135" s="31">
        <v>24500000</v>
      </c>
      <c r="Z135" s="30" t="s">
        <v>280</v>
      </c>
      <c r="AA135" s="57"/>
      <c r="AB135" s="65"/>
      <c r="AC135" s="21"/>
      <c r="AD135" s="21" t="s">
        <v>119</v>
      </c>
      <c r="AE135" s="21"/>
      <c r="AF135" s="21"/>
      <c r="AG135" s="80"/>
      <c r="AH135" s="80"/>
    </row>
    <row r="136" spans="1:34" x14ac:dyDescent="0.25">
      <c r="A136" s="7">
        <v>135</v>
      </c>
      <c r="B136" s="28">
        <v>121010005</v>
      </c>
      <c r="C136" s="28"/>
      <c r="D136" s="30" t="s">
        <v>359</v>
      </c>
      <c r="E136" s="30" t="s">
        <v>360</v>
      </c>
      <c r="F136" s="30" t="s">
        <v>462</v>
      </c>
      <c r="G136" s="28" t="s">
        <v>80</v>
      </c>
      <c r="H136" s="29" t="s">
        <v>83</v>
      </c>
      <c r="I136" s="28">
        <v>1</v>
      </c>
      <c r="J136" s="30" t="s">
        <v>6</v>
      </c>
      <c r="K136" s="31">
        <v>2800000</v>
      </c>
      <c r="L136" s="31">
        <v>2800000</v>
      </c>
      <c r="M136" s="30"/>
      <c r="N136" s="30"/>
      <c r="O136" s="30"/>
      <c r="P136" s="31">
        <v>2800000</v>
      </c>
      <c r="Q136" s="30"/>
      <c r="R136" s="30"/>
      <c r="S136" s="30"/>
      <c r="T136" s="30"/>
      <c r="U136" s="30"/>
      <c r="V136" s="30"/>
      <c r="W136" s="30"/>
      <c r="X136" s="30"/>
      <c r="Y136" s="31">
        <v>2800000</v>
      </c>
      <c r="Z136" s="30" t="s">
        <v>280</v>
      </c>
      <c r="AA136" s="57"/>
      <c r="AB136" s="65"/>
      <c r="AC136" s="21"/>
      <c r="AD136" s="21" t="s">
        <v>119</v>
      </c>
      <c r="AE136" s="21"/>
      <c r="AF136" s="21"/>
      <c r="AG136" s="80"/>
      <c r="AH136" s="80"/>
    </row>
    <row r="137" spans="1:34" x14ac:dyDescent="0.25">
      <c r="A137" s="7">
        <v>89</v>
      </c>
      <c r="B137" s="28">
        <v>121010005</v>
      </c>
      <c r="C137" s="28"/>
      <c r="D137" s="30" t="s">
        <v>359</v>
      </c>
      <c r="E137" s="30" t="s">
        <v>360</v>
      </c>
      <c r="F137" s="30" t="s">
        <v>453</v>
      </c>
      <c r="G137" s="28" t="s">
        <v>51</v>
      </c>
      <c r="H137" s="29" t="s">
        <v>52</v>
      </c>
      <c r="I137" s="28">
        <v>1</v>
      </c>
      <c r="J137" s="30" t="s">
        <v>6</v>
      </c>
      <c r="K137" s="31">
        <v>26300000</v>
      </c>
      <c r="L137" s="11">
        <v>26300000</v>
      </c>
      <c r="M137" s="30"/>
      <c r="N137" s="30"/>
      <c r="O137" s="30"/>
      <c r="P137" s="31">
        <v>26300000</v>
      </c>
      <c r="Q137" s="30"/>
      <c r="R137" s="30"/>
      <c r="S137" s="30"/>
      <c r="T137" s="30"/>
      <c r="U137" s="30"/>
      <c r="V137" s="30"/>
      <c r="W137" s="30"/>
      <c r="X137" s="30"/>
      <c r="Y137" s="31">
        <v>26300000</v>
      </c>
      <c r="Z137" s="30"/>
      <c r="AA137" s="57"/>
      <c r="AB137" s="65"/>
      <c r="AC137" s="21"/>
      <c r="AD137" s="21" t="s">
        <v>421</v>
      </c>
      <c r="AE137" s="21"/>
      <c r="AF137" s="21"/>
      <c r="AG137" s="82" t="s">
        <v>399</v>
      </c>
      <c r="AH137" s="82" t="s">
        <v>400</v>
      </c>
    </row>
    <row r="138" spans="1:34" x14ac:dyDescent="0.25">
      <c r="A138" s="7">
        <v>115</v>
      </c>
      <c r="B138" s="28">
        <v>121010005</v>
      </c>
      <c r="C138" s="28"/>
      <c r="D138" s="30" t="s">
        <v>359</v>
      </c>
      <c r="E138" s="30" t="s">
        <v>360</v>
      </c>
      <c r="F138" s="30" t="s">
        <v>453</v>
      </c>
      <c r="G138" s="28" t="s">
        <v>80</v>
      </c>
      <c r="H138" s="29" t="s">
        <v>82</v>
      </c>
      <c r="I138" s="28">
        <v>2</v>
      </c>
      <c r="J138" s="30" t="s">
        <v>6</v>
      </c>
      <c r="K138" s="31">
        <v>26300000</v>
      </c>
      <c r="L138" s="31">
        <v>52600000</v>
      </c>
      <c r="M138" s="30"/>
      <c r="N138" s="30"/>
      <c r="O138" s="30"/>
      <c r="P138" s="31">
        <v>52600000</v>
      </c>
      <c r="Q138" s="30"/>
      <c r="R138" s="30"/>
      <c r="S138" s="30"/>
      <c r="T138" s="30"/>
      <c r="U138" s="30"/>
      <c r="V138" s="30"/>
      <c r="W138" s="30"/>
      <c r="X138" s="30"/>
      <c r="Y138" s="31">
        <v>52600000</v>
      </c>
      <c r="Z138" s="30"/>
      <c r="AA138" s="57"/>
      <c r="AB138" s="65"/>
      <c r="AC138" s="21"/>
      <c r="AD138" s="21" t="s">
        <v>421</v>
      </c>
      <c r="AE138" s="21"/>
      <c r="AF138" s="21"/>
      <c r="AG138" s="80"/>
      <c r="AH138" s="80"/>
    </row>
    <row r="139" spans="1:34" x14ac:dyDescent="0.25">
      <c r="A139" s="7">
        <v>39</v>
      </c>
      <c r="B139" s="28">
        <v>121010005</v>
      </c>
      <c r="C139" s="28"/>
      <c r="D139" s="30" t="s">
        <v>359</v>
      </c>
      <c r="E139" s="30" t="s">
        <v>360</v>
      </c>
      <c r="F139" s="30" t="s">
        <v>463</v>
      </c>
      <c r="G139" s="28" t="s">
        <v>62</v>
      </c>
      <c r="H139" s="29" t="s">
        <v>63</v>
      </c>
      <c r="I139" s="28">
        <v>1</v>
      </c>
      <c r="J139" s="30" t="s">
        <v>6</v>
      </c>
      <c r="K139" s="31">
        <v>34000000</v>
      </c>
      <c r="L139" s="31">
        <v>34000000</v>
      </c>
      <c r="M139" s="31">
        <v>34000000</v>
      </c>
      <c r="N139" s="30"/>
      <c r="O139" s="30"/>
      <c r="P139" s="30"/>
      <c r="Q139" s="30"/>
      <c r="R139" s="30"/>
      <c r="S139" s="30"/>
      <c r="T139" s="30"/>
      <c r="U139" s="30"/>
      <c r="V139" s="30"/>
      <c r="W139" s="30"/>
      <c r="X139" s="30"/>
      <c r="Y139" s="31">
        <v>34000000</v>
      </c>
      <c r="Z139" s="30" t="s">
        <v>380</v>
      </c>
      <c r="AA139" s="57"/>
      <c r="AB139" s="65" t="s">
        <v>37</v>
      </c>
      <c r="AC139" s="21"/>
      <c r="AD139" s="21" t="s">
        <v>421</v>
      </c>
      <c r="AE139" s="21"/>
      <c r="AF139" s="21"/>
      <c r="AG139" s="80"/>
      <c r="AH139" s="80"/>
    </row>
    <row r="140" spans="1:34" x14ac:dyDescent="0.25">
      <c r="A140" s="7">
        <v>139</v>
      </c>
      <c r="B140" s="28"/>
      <c r="C140" s="28"/>
      <c r="D140" s="30"/>
      <c r="E140" s="30"/>
      <c r="F140" s="30" t="s">
        <v>418</v>
      </c>
      <c r="G140" s="28" t="s">
        <v>80</v>
      </c>
      <c r="H140" s="29" t="s">
        <v>87</v>
      </c>
      <c r="I140" s="28">
        <v>1</v>
      </c>
      <c r="J140" s="30" t="s">
        <v>53</v>
      </c>
      <c r="K140" s="31">
        <v>500000000</v>
      </c>
      <c r="L140" s="30"/>
      <c r="M140" s="30"/>
      <c r="N140" s="30"/>
      <c r="O140" s="30"/>
      <c r="P140" s="30"/>
      <c r="Q140" s="30"/>
      <c r="R140" s="30"/>
      <c r="S140" s="30"/>
      <c r="T140" s="30"/>
      <c r="U140" s="30"/>
      <c r="V140" s="30"/>
      <c r="W140" s="30"/>
      <c r="X140" s="30"/>
      <c r="Y140" s="30" t="s">
        <v>58</v>
      </c>
      <c r="Z140" s="30" t="s">
        <v>418</v>
      </c>
      <c r="AA140" s="57"/>
      <c r="AB140" s="65"/>
      <c r="AC140" s="21"/>
      <c r="AD140" s="21" t="s">
        <v>60</v>
      </c>
      <c r="AE140" s="21"/>
      <c r="AF140" s="21"/>
      <c r="AG140" s="80"/>
      <c r="AH140" s="80"/>
    </row>
    <row r="141" spans="1:34" x14ac:dyDescent="0.25">
      <c r="A141" s="7">
        <v>140</v>
      </c>
      <c r="B141" s="28"/>
      <c r="C141" s="28"/>
      <c r="D141" s="30"/>
      <c r="E141" s="30"/>
      <c r="F141" s="30" t="s">
        <v>383</v>
      </c>
      <c r="G141" s="28" t="s">
        <v>80</v>
      </c>
      <c r="H141" s="29" t="s">
        <v>87</v>
      </c>
      <c r="I141" s="28">
        <v>1</v>
      </c>
      <c r="J141" s="30" t="s">
        <v>6</v>
      </c>
      <c r="K141" s="31">
        <v>100000000</v>
      </c>
      <c r="L141" s="30"/>
      <c r="M141" s="30"/>
      <c r="N141" s="30"/>
      <c r="O141" s="30"/>
      <c r="P141" s="30"/>
      <c r="Q141" s="30"/>
      <c r="R141" s="30"/>
      <c r="S141" s="30"/>
      <c r="T141" s="30"/>
      <c r="U141" s="30"/>
      <c r="V141" s="30"/>
      <c r="W141" s="30"/>
      <c r="X141" s="30"/>
      <c r="Y141" s="30" t="s">
        <v>58</v>
      </c>
      <c r="Z141" s="30" t="s">
        <v>464</v>
      </c>
      <c r="AA141" s="57"/>
      <c r="AB141" s="65"/>
      <c r="AC141" s="21"/>
      <c r="AD141" s="21" t="s">
        <v>38</v>
      </c>
      <c r="AE141" s="21"/>
      <c r="AF141" s="21"/>
      <c r="AG141" s="80"/>
      <c r="AH141" s="80"/>
    </row>
    <row r="142" spans="1:34" x14ac:dyDescent="0.25">
      <c r="A142" s="7">
        <v>141</v>
      </c>
      <c r="B142" s="28">
        <v>121010005</v>
      </c>
      <c r="C142" s="28"/>
      <c r="D142" s="30" t="s">
        <v>359</v>
      </c>
      <c r="E142" s="30" t="s">
        <v>360</v>
      </c>
      <c r="F142" s="30" t="s">
        <v>391</v>
      </c>
      <c r="G142" s="28" t="s">
        <v>80</v>
      </c>
      <c r="H142" s="29" t="s">
        <v>87</v>
      </c>
      <c r="I142" s="28">
        <v>11</v>
      </c>
      <c r="J142" s="30" t="s">
        <v>6</v>
      </c>
      <c r="K142" s="31">
        <v>50000000</v>
      </c>
      <c r="L142" s="31">
        <v>550000000</v>
      </c>
      <c r="M142" s="30"/>
      <c r="N142" s="31">
        <v>50000000</v>
      </c>
      <c r="O142" s="31">
        <v>50000000</v>
      </c>
      <c r="P142" s="31">
        <v>50000000</v>
      </c>
      <c r="Q142" s="31">
        <v>50000000</v>
      </c>
      <c r="R142" s="31">
        <v>50000000</v>
      </c>
      <c r="S142" s="31">
        <v>50000000</v>
      </c>
      <c r="T142" s="31">
        <v>50000000</v>
      </c>
      <c r="U142" s="31">
        <v>50000000</v>
      </c>
      <c r="V142" s="31">
        <v>50000000</v>
      </c>
      <c r="W142" s="31">
        <v>50000000</v>
      </c>
      <c r="X142" s="31">
        <v>50000000</v>
      </c>
      <c r="Y142" s="31">
        <v>550000000</v>
      </c>
      <c r="Z142" s="30" t="s">
        <v>465</v>
      </c>
      <c r="AA142" s="57"/>
      <c r="AB142" s="65"/>
      <c r="AC142" s="21"/>
      <c r="AD142" s="21" t="s">
        <v>38</v>
      </c>
      <c r="AE142" s="21"/>
      <c r="AF142" s="21"/>
      <c r="AG142" s="80"/>
      <c r="AH142" s="80"/>
    </row>
    <row r="143" spans="1:34" x14ac:dyDescent="0.25">
      <c r="A143" s="7">
        <v>142</v>
      </c>
      <c r="B143" s="28">
        <v>121010005</v>
      </c>
      <c r="C143" s="28"/>
      <c r="D143" s="30" t="s">
        <v>359</v>
      </c>
      <c r="E143" s="30" t="s">
        <v>360</v>
      </c>
      <c r="F143" s="30" t="s">
        <v>393</v>
      </c>
      <c r="G143" s="28" t="s">
        <v>80</v>
      </c>
      <c r="H143" s="29" t="s">
        <v>87</v>
      </c>
      <c r="I143" s="28">
        <v>9</v>
      </c>
      <c r="J143" s="30" t="s">
        <v>6</v>
      </c>
      <c r="K143" s="31">
        <v>15000000</v>
      </c>
      <c r="L143" s="31">
        <v>135000000</v>
      </c>
      <c r="M143" s="30"/>
      <c r="N143" s="30"/>
      <c r="O143" s="30"/>
      <c r="P143" s="31">
        <v>15000000</v>
      </c>
      <c r="Q143" s="31">
        <v>15000000</v>
      </c>
      <c r="R143" s="31">
        <v>15000000</v>
      </c>
      <c r="S143" s="31">
        <v>15000000</v>
      </c>
      <c r="T143" s="31">
        <v>15000000</v>
      </c>
      <c r="U143" s="31">
        <v>15000000</v>
      </c>
      <c r="V143" s="31">
        <v>15000000</v>
      </c>
      <c r="W143" s="31">
        <v>15000000</v>
      </c>
      <c r="X143" s="31">
        <v>15000000</v>
      </c>
      <c r="Y143" s="31">
        <v>135000000</v>
      </c>
      <c r="Z143" s="30" t="s">
        <v>466</v>
      </c>
      <c r="AA143" s="57"/>
      <c r="AB143" s="65"/>
      <c r="AC143" s="21"/>
      <c r="AD143" s="21" t="s">
        <v>38</v>
      </c>
      <c r="AE143" s="21"/>
      <c r="AF143" s="21"/>
      <c r="AG143" s="80"/>
      <c r="AH143" s="80"/>
    </row>
    <row r="144" spans="1:34" x14ac:dyDescent="0.25">
      <c r="A144" s="7">
        <v>143</v>
      </c>
      <c r="B144" s="28"/>
      <c r="C144" s="28"/>
      <c r="D144" s="30"/>
      <c r="E144" s="30"/>
      <c r="F144" s="30" t="s">
        <v>395</v>
      </c>
      <c r="G144" s="28" t="s">
        <v>80</v>
      </c>
      <c r="H144" s="29" t="s">
        <v>87</v>
      </c>
      <c r="I144" s="28">
        <v>1</v>
      </c>
      <c r="J144" s="30" t="s">
        <v>364</v>
      </c>
      <c r="K144" s="31">
        <v>400000000</v>
      </c>
      <c r="L144" s="30"/>
      <c r="M144" s="30"/>
      <c r="N144" s="30"/>
      <c r="O144" s="30"/>
      <c r="P144" s="30"/>
      <c r="Q144" s="30"/>
      <c r="R144" s="30"/>
      <c r="S144" s="30"/>
      <c r="T144" s="30"/>
      <c r="U144" s="30"/>
      <c r="V144" s="30"/>
      <c r="W144" s="30"/>
      <c r="X144" s="30"/>
      <c r="Y144" s="30" t="s">
        <v>58</v>
      </c>
      <c r="Z144" s="30" t="s">
        <v>396</v>
      </c>
      <c r="AA144" s="57"/>
      <c r="AB144" s="65"/>
      <c r="AC144" s="21"/>
      <c r="AD144" s="21" t="s">
        <v>38</v>
      </c>
      <c r="AE144" s="21"/>
      <c r="AF144" s="21"/>
      <c r="AG144" s="80"/>
      <c r="AH144" s="80"/>
    </row>
    <row r="145" spans="1:34" x14ac:dyDescent="0.25">
      <c r="A145" s="7">
        <v>144</v>
      </c>
      <c r="B145" s="28"/>
      <c r="C145" s="28"/>
      <c r="D145" s="30"/>
      <c r="E145" s="30"/>
      <c r="F145" s="30" t="s">
        <v>397</v>
      </c>
      <c r="G145" s="28" t="s">
        <v>80</v>
      </c>
      <c r="H145" s="29" t="s">
        <v>87</v>
      </c>
      <c r="I145" s="28">
        <v>1</v>
      </c>
      <c r="J145" s="30" t="s">
        <v>364</v>
      </c>
      <c r="K145" s="31">
        <v>280000000</v>
      </c>
      <c r="L145" s="30"/>
      <c r="M145" s="30"/>
      <c r="N145" s="30"/>
      <c r="O145" s="30"/>
      <c r="P145" s="30"/>
      <c r="Q145" s="30"/>
      <c r="R145" s="30"/>
      <c r="S145" s="30"/>
      <c r="T145" s="30"/>
      <c r="U145" s="30"/>
      <c r="V145" s="30"/>
      <c r="W145" s="30"/>
      <c r="X145" s="30"/>
      <c r="Y145" s="30" t="s">
        <v>58</v>
      </c>
      <c r="Z145" s="30" t="s">
        <v>398</v>
      </c>
      <c r="AA145" s="57"/>
      <c r="AB145" s="65"/>
      <c r="AC145" s="21"/>
      <c r="AD145" s="21" t="s">
        <v>38</v>
      </c>
      <c r="AE145" s="21"/>
      <c r="AF145" s="21"/>
      <c r="AG145" s="80"/>
      <c r="AH145" s="80"/>
    </row>
    <row r="146" spans="1:34" x14ac:dyDescent="0.25">
      <c r="A146" s="7">
        <v>145</v>
      </c>
      <c r="B146" s="28">
        <v>121010005</v>
      </c>
      <c r="C146" s="28"/>
      <c r="D146" s="30" t="s">
        <v>359</v>
      </c>
      <c r="E146" s="30" t="s">
        <v>360</v>
      </c>
      <c r="F146" s="30" t="s">
        <v>361</v>
      </c>
      <c r="G146" s="28" t="s">
        <v>80</v>
      </c>
      <c r="H146" s="29" t="s">
        <v>87</v>
      </c>
      <c r="I146" s="28">
        <v>1</v>
      </c>
      <c r="J146" s="30" t="s">
        <v>364</v>
      </c>
      <c r="K146" s="31">
        <v>50000000</v>
      </c>
      <c r="L146" s="31">
        <v>50000000</v>
      </c>
      <c r="M146" s="30"/>
      <c r="N146" s="30"/>
      <c r="O146" s="30" t="s">
        <v>389</v>
      </c>
      <c r="P146" s="30"/>
      <c r="Q146" s="31">
        <v>50000000</v>
      </c>
      <c r="R146" s="30"/>
      <c r="S146" s="30"/>
      <c r="T146" s="30"/>
      <c r="U146" s="30"/>
      <c r="V146" s="30"/>
      <c r="W146" s="30"/>
      <c r="X146" s="30"/>
      <c r="Y146" s="31">
        <v>50000000</v>
      </c>
      <c r="Z146" s="30" t="s">
        <v>420</v>
      </c>
      <c r="AA146" s="57"/>
      <c r="AB146" s="65"/>
      <c r="AC146" s="21"/>
      <c r="AD146" s="21" t="s">
        <v>60</v>
      </c>
      <c r="AE146" s="21"/>
      <c r="AF146" s="21"/>
      <c r="AG146" s="80"/>
      <c r="AH146" s="80"/>
    </row>
    <row r="147" spans="1:34" x14ac:dyDescent="0.25">
      <c r="A147" s="7">
        <v>146</v>
      </c>
      <c r="B147" s="28"/>
      <c r="C147" s="28"/>
      <c r="D147" s="30"/>
      <c r="E147" s="30"/>
      <c r="F147" s="30" t="s">
        <v>376</v>
      </c>
      <c r="G147" s="28" t="s">
        <v>80</v>
      </c>
      <c r="H147" s="29" t="s">
        <v>87</v>
      </c>
      <c r="I147" s="28">
        <v>21</v>
      </c>
      <c r="J147" s="30" t="s">
        <v>374</v>
      </c>
      <c r="K147" s="31">
        <v>10000000</v>
      </c>
      <c r="L147" s="30"/>
      <c r="M147" s="30"/>
      <c r="N147" s="30"/>
      <c r="O147" s="30"/>
      <c r="P147" s="30"/>
      <c r="Q147" s="30"/>
      <c r="R147" s="30"/>
      <c r="S147" s="30"/>
      <c r="T147" s="30"/>
      <c r="U147" s="30"/>
      <c r="V147" s="30"/>
      <c r="W147" s="30"/>
      <c r="X147" s="30"/>
      <c r="Y147" s="30" t="s">
        <v>58</v>
      </c>
      <c r="Z147" s="30"/>
      <c r="AA147" s="57"/>
      <c r="AB147" s="65"/>
      <c r="AC147" s="21"/>
      <c r="AD147" s="21" t="s">
        <v>60</v>
      </c>
      <c r="AE147" s="21"/>
      <c r="AF147" s="21"/>
      <c r="AG147" s="80"/>
      <c r="AH147" s="80"/>
    </row>
    <row r="148" spans="1:34" x14ac:dyDescent="0.25">
      <c r="A148" s="7">
        <v>147</v>
      </c>
      <c r="B148" s="28"/>
      <c r="C148" s="28"/>
      <c r="D148" s="30"/>
      <c r="E148" s="30"/>
      <c r="F148" s="30" t="s">
        <v>401</v>
      </c>
      <c r="G148" s="28" t="s">
        <v>80</v>
      </c>
      <c r="H148" s="29" t="s">
        <v>87</v>
      </c>
      <c r="I148" s="28">
        <v>1</v>
      </c>
      <c r="J148" s="30" t="s">
        <v>6</v>
      </c>
      <c r="K148" s="31">
        <v>10000000</v>
      </c>
      <c r="L148" s="30"/>
      <c r="M148" s="30"/>
      <c r="N148" s="30"/>
      <c r="O148" s="30"/>
      <c r="P148" s="30"/>
      <c r="Q148" s="30"/>
      <c r="R148" s="30"/>
      <c r="S148" s="30"/>
      <c r="T148" s="30"/>
      <c r="U148" s="30"/>
      <c r="V148" s="30"/>
      <c r="W148" s="30"/>
      <c r="X148" s="30"/>
      <c r="Y148" s="30" t="s">
        <v>58</v>
      </c>
      <c r="Z148" s="30"/>
      <c r="AA148" s="57"/>
      <c r="AB148" s="65"/>
      <c r="AC148" s="21"/>
      <c r="AD148" s="21" t="s">
        <v>60</v>
      </c>
      <c r="AE148" s="21"/>
      <c r="AF148" s="21"/>
      <c r="AG148" s="80"/>
      <c r="AH148" s="80"/>
    </row>
    <row r="149" spans="1:34" x14ac:dyDescent="0.25">
      <c r="A149" s="7">
        <v>148</v>
      </c>
      <c r="B149" s="28"/>
      <c r="C149" s="28"/>
      <c r="D149" s="30"/>
      <c r="E149" s="30"/>
      <c r="F149" s="30" t="s">
        <v>380</v>
      </c>
      <c r="G149" s="28" t="s">
        <v>80</v>
      </c>
      <c r="H149" s="29" t="s">
        <v>87</v>
      </c>
      <c r="I149" s="28">
        <v>2</v>
      </c>
      <c r="J149" s="30" t="s">
        <v>6</v>
      </c>
      <c r="K149" s="31">
        <v>34000000</v>
      </c>
      <c r="L149" s="30"/>
      <c r="M149" s="30"/>
      <c r="N149" s="30"/>
      <c r="O149" s="30"/>
      <c r="P149" s="30"/>
      <c r="Q149" s="30"/>
      <c r="R149" s="30"/>
      <c r="S149" s="30"/>
      <c r="T149" s="30"/>
      <c r="U149" s="30"/>
      <c r="V149" s="30"/>
      <c r="W149" s="30"/>
      <c r="X149" s="30"/>
      <c r="Y149" s="30" t="s">
        <v>58</v>
      </c>
      <c r="Z149" s="30"/>
      <c r="AA149" s="57"/>
      <c r="AB149" s="65"/>
      <c r="AC149" s="21"/>
      <c r="AD149" s="21" t="s">
        <v>60</v>
      </c>
      <c r="AE149" s="21"/>
      <c r="AF149" s="21"/>
      <c r="AG149" s="80"/>
      <c r="AH149" s="80"/>
    </row>
    <row r="150" spans="1:34" x14ac:dyDescent="0.25">
      <c r="A150" s="7">
        <v>149</v>
      </c>
      <c r="B150" s="28">
        <v>121010005</v>
      </c>
      <c r="C150" s="28"/>
      <c r="D150" s="30" t="s">
        <v>359</v>
      </c>
      <c r="E150" s="30" t="s">
        <v>360</v>
      </c>
      <c r="F150" s="30" t="s">
        <v>363</v>
      </c>
      <c r="G150" s="28" t="s">
        <v>80</v>
      </c>
      <c r="H150" s="29" t="s">
        <v>87</v>
      </c>
      <c r="I150" s="28">
        <v>1</v>
      </c>
      <c r="J150" s="30" t="s">
        <v>364</v>
      </c>
      <c r="K150" s="31">
        <v>800000000</v>
      </c>
      <c r="L150" s="31">
        <v>800000000</v>
      </c>
      <c r="M150" s="31">
        <v>200000000</v>
      </c>
      <c r="N150" s="30"/>
      <c r="O150" s="30"/>
      <c r="P150" s="31">
        <v>200000000</v>
      </c>
      <c r="Q150" s="30"/>
      <c r="R150" s="30"/>
      <c r="S150" s="31">
        <v>200000000</v>
      </c>
      <c r="T150" s="30"/>
      <c r="U150" s="30"/>
      <c r="V150" s="31">
        <v>200000000</v>
      </c>
      <c r="W150" s="30"/>
      <c r="X150" s="30"/>
      <c r="Y150" s="31">
        <v>800000000</v>
      </c>
      <c r="Z150" s="30" t="s">
        <v>467</v>
      </c>
      <c r="AA150" s="57"/>
      <c r="AB150" s="65"/>
      <c r="AC150" s="21"/>
      <c r="AD150" s="21"/>
      <c r="AE150" s="21"/>
      <c r="AF150" s="21"/>
      <c r="AG150" s="80"/>
      <c r="AH150" s="80"/>
    </row>
    <row r="151" spans="1:34" x14ac:dyDescent="0.25">
      <c r="A151" s="7">
        <v>150</v>
      </c>
      <c r="B151" s="28"/>
      <c r="C151" s="28"/>
      <c r="D151" s="30"/>
      <c r="E151" s="30"/>
      <c r="F151" s="30"/>
      <c r="G151" s="28" t="s">
        <v>80</v>
      </c>
      <c r="H151" s="29" t="s">
        <v>87</v>
      </c>
      <c r="I151" s="28"/>
      <c r="J151" s="30"/>
      <c r="K151" s="30"/>
      <c r="L151" s="30"/>
      <c r="M151" s="30"/>
      <c r="N151" s="30"/>
      <c r="O151" s="30"/>
      <c r="P151" s="30"/>
      <c r="Q151" s="30"/>
      <c r="R151" s="30"/>
      <c r="S151" s="30"/>
      <c r="T151" s="30"/>
      <c r="U151" s="30"/>
      <c r="V151" s="30"/>
      <c r="W151" s="30"/>
      <c r="X151" s="30"/>
      <c r="Y151" s="30" t="s">
        <v>54</v>
      </c>
      <c r="Z151" s="30"/>
      <c r="AA151" s="57"/>
      <c r="AB151" s="65"/>
      <c r="AC151" s="21"/>
      <c r="AD151" s="21"/>
      <c r="AE151" s="21"/>
      <c r="AF151" s="21"/>
      <c r="AG151" s="80"/>
      <c r="AH151" s="80"/>
    </row>
    <row r="152" spans="1:34" x14ac:dyDescent="0.25">
      <c r="A152" s="7">
        <v>151</v>
      </c>
      <c r="B152" s="28">
        <v>121010005</v>
      </c>
      <c r="C152" s="28"/>
      <c r="D152" s="30" t="s">
        <v>359</v>
      </c>
      <c r="E152" s="30" t="s">
        <v>360</v>
      </c>
      <c r="F152" s="30" t="s">
        <v>468</v>
      </c>
      <c r="G152" s="28" t="s">
        <v>80</v>
      </c>
      <c r="H152" s="29" t="s">
        <v>87</v>
      </c>
      <c r="I152" s="28">
        <v>1</v>
      </c>
      <c r="J152" s="30" t="s">
        <v>364</v>
      </c>
      <c r="K152" s="31">
        <v>350000000</v>
      </c>
      <c r="L152" s="11">
        <v>350000000</v>
      </c>
      <c r="M152" s="30"/>
      <c r="N152" s="31">
        <v>350000000</v>
      </c>
      <c r="O152" s="30"/>
      <c r="P152" s="30"/>
      <c r="Q152" s="30"/>
      <c r="R152" s="30"/>
      <c r="S152" s="30"/>
      <c r="T152" s="30"/>
      <c r="U152" s="30"/>
      <c r="V152" s="30"/>
      <c r="W152" s="30"/>
      <c r="X152" s="30"/>
      <c r="Y152" s="31">
        <v>350000000</v>
      </c>
      <c r="Z152" s="30" t="s">
        <v>469</v>
      </c>
      <c r="AA152" s="57"/>
      <c r="AB152" s="65"/>
      <c r="AC152" s="21"/>
      <c r="AD152" s="21"/>
      <c r="AE152" s="21" t="s">
        <v>119</v>
      </c>
      <c r="AF152" s="21"/>
      <c r="AG152" s="81" t="s">
        <v>470</v>
      </c>
      <c r="AH152" s="82" t="s">
        <v>471</v>
      </c>
    </row>
    <row r="153" spans="1:34" x14ac:dyDescent="0.25">
      <c r="A153" s="7">
        <v>152</v>
      </c>
      <c r="B153" s="28">
        <v>121010005</v>
      </c>
      <c r="C153" s="28"/>
      <c r="D153" s="30" t="s">
        <v>359</v>
      </c>
      <c r="E153" s="30" t="s">
        <v>360</v>
      </c>
      <c r="F153" s="30" t="s">
        <v>472</v>
      </c>
      <c r="G153" s="28" t="s">
        <v>80</v>
      </c>
      <c r="H153" s="29" t="s">
        <v>87</v>
      </c>
      <c r="I153" s="28">
        <v>1</v>
      </c>
      <c r="J153" s="30" t="s">
        <v>364</v>
      </c>
      <c r="K153" s="31">
        <v>1508571429</v>
      </c>
      <c r="L153" s="31">
        <v>1508571429</v>
      </c>
      <c r="M153" s="30"/>
      <c r="N153" s="30"/>
      <c r="O153" s="30"/>
      <c r="P153" s="31">
        <v>1508571429</v>
      </c>
      <c r="Q153" s="30"/>
      <c r="R153" s="30"/>
      <c r="S153" s="30"/>
      <c r="T153" s="30"/>
      <c r="U153" s="30"/>
      <c r="V153" s="30"/>
      <c r="W153" s="30"/>
      <c r="X153" s="30"/>
      <c r="Y153" s="31">
        <v>1508571429</v>
      </c>
      <c r="Z153" s="30" t="s">
        <v>473</v>
      </c>
      <c r="AA153" s="57"/>
      <c r="AB153" s="65"/>
      <c r="AC153" s="21"/>
      <c r="AD153" s="21"/>
      <c r="AE153" s="21" t="s">
        <v>119</v>
      </c>
      <c r="AF153" s="21"/>
      <c r="AG153" s="80"/>
      <c r="AH153" s="80"/>
    </row>
    <row r="154" spans="1:34" x14ac:dyDescent="0.25">
      <c r="A154" s="7">
        <v>153</v>
      </c>
      <c r="B154" s="28">
        <v>121010005</v>
      </c>
      <c r="C154" s="28"/>
      <c r="D154" s="30" t="s">
        <v>359</v>
      </c>
      <c r="E154" s="30" t="s">
        <v>360</v>
      </c>
      <c r="F154" s="30" t="s">
        <v>474</v>
      </c>
      <c r="G154" s="28" t="s">
        <v>80</v>
      </c>
      <c r="H154" s="29" t="s">
        <v>87</v>
      </c>
      <c r="I154" s="28">
        <v>2</v>
      </c>
      <c r="J154" s="30" t="s">
        <v>6</v>
      </c>
      <c r="K154" s="31">
        <v>9000000</v>
      </c>
      <c r="L154" s="31">
        <v>18000000</v>
      </c>
      <c r="M154" s="31">
        <v>18000000</v>
      </c>
      <c r="N154" s="30"/>
      <c r="O154" s="30"/>
      <c r="P154" s="30"/>
      <c r="Q154" s="30"/>
      <c r="R154" s="30"/>
      <c r="S154" s="30"/>
      <c r="T154" s="30"/>
      <c r="U154" s="30"/>
      <c r="V154" s="30"/>
      <c r="W154" s="30"/>
      <c r="X154" s="30"/>
      <c r="Y154" s="31">
        <v>18000000</v>
      </c>
      <c r="Z154" s="30" t="s">
        <v>475</v>
      </c>
      <c r="AA154" s="57"/>
      <c r="AB154" s="65"/>
      <c r="AC154" s="21"/>
      <c r="AD154" s="21"/>
      <c r="AE154" s="21" t="s">
        <v>119</v>
      </c>
      <c r="AF154" s="21"/>
      <c r="AG154" s="80"/>
      <c r="AH154" s="80"/>
    </row>
    <row r="155" spans="1:34" x14ac:dyDescent="0.25">
      <c r="A155" s="7">
        <v>154</v>
      </c>
      <c r="B155" s="28"/>
      <c r="C155" s="28"/>
      <c r="D155" s="30"/>
      <c r="E155" s="30"/>
      <c r="F155" s="30"/>
      <c r="G155" s="28" t="s">
        <v>80</v>
      </c>
      <c r="H155" s="29" t="s">
        <v>87</v>
      </c>
      <c r="I155" s="28"/>
      <c r="J155" s="30"/>
      <c r="K155" s="30"/>
      <c r="L155" s="30"/>
      <c r="M155" s="30"/>
      <c r="N155" s="30"/>
      <c r="O155" s="30"/>
      <c r="P155" s="30"/>
      <c r="Q155" s="30"/>
      <c r="R155" s="30"/>
      <c r="S155" s="30"/>
      <c r="T155" s="30"/>
      <c r="U155" s="30"/>
      <c r="V155" s="30"/>
      <c r="W155" s="30"/>
      <c r="X155" s="30"/>
      <c r="Y155" s="30" t="s">
        <v>54</v>
      </c>
      <c r="Z155" s="30"/>
      <c r="AA155" s="57"/>
      <c r="AB155" s="65"/>
      <c r="AC155" s="21"/>
      <c r="AD155" s="21"/>
      <c r="AE155" s="21"/>
      <c r="AF155" s="21"/>
      <c r="AG155" s="80"/>
      <c r="AH155" s="80"/>
    </row>
    <row r="156" spans="1:34" x14ac:dyDescent="0.25">
      <c r="A156" s="7">
        <v>98</v>
      </c>
      <c r="B156" s="28">
        <v>121010005</v>
      </c>
      <c r="C156" s="28"/>
      <c r="D156" s="30" t="s">
        <v>359</v>
      </c>
      <c r="E156" s="30" t="s">
        <v>360</v>
      </c>
      <c r="F156" s="30" t="s">
        <v>463</v>
      </c>
      <c r="G156" s="28" t="s">
        <v>51</v>
      </c>
      <c r="H156" s="29" t="s">
        <v>52</v>
      </c>
      <c r="I156" s="28">
        <v>2</v>
      </c>
      <c r="J156" s="30" t="s">
        <v>6</v>
      </c>
      <c r="K156" s="31">
        <v>26300000</v>
      </c>
      <c r="L156" s="11">
        <v>52600000</v>
      </c>
      <c r="M156" s="31">
        <v>26300000</v>
      </c>
      <c r="N156" s="30"/>
      <c r="O156" s="30"/>
      <c r="P156" s="30"/>
      <c r="Q156" s="30"/>
      <c r="R156" s="31">
        <v>26300000</v>
      </c>
      <c r="S156" s="30"/>
      <c r="T156" s="30"/>
      <c r="U156" s="30"/>
      <c r="V156" s="30"/>
      <c r="W156" s="30"/>
      <c r="X156" s="30"/>
      <c r="Y156" s="31">
        <v>52600000</v>
      </c>
      <c r="Z156" s="30"/>
      <c r="AA156" s="57"/>
      <c r="AB156" s="65"/>
      <c r="AC156" s="21"/>
      <c r="AD156" s="21"/>
      <c r="AE156" s="21" t="s">
        <v>421</v>
      </c>
      <c r="AF156" s="21"/>
      <c r="AG156" s="82" t="s">
        <v>399</v>
      </c>
      <c r="AH156" s="82" t="s">
        <v>400</v>
      </c>
    </row>
    <row r="157" spans="1:34" x14ac:dyDescent="0.25">
      <c r="A157" s="7">
        <v>120</v>
      </c>
      <c r="B157" s="28">
        <v>121010005</v>
      </c>
      <c r="C157" s="28"/>
      <c r="D157" s="30" t="s">
        <v>359</v>
      </c>
      <c r="E157" s="30" t="s">
        <v>360</v>
      </c>
      <c r="F157" s="30" t="s">
        <v>463</v>
      </c>
      <c r="G157" s="28" t="s">
        <v>80</v>
      </c>
      <c r="H157" s="29" t="s">
        <v>118</v>
      </c>
      <c r="I157" s="28">
        <v>3</v>
      </c>
      <c r="J157" s="30" t="s">
        <v>6</v>
      </c>
      <c r="K157" s="31">
        <v>26300000</v>
      </c>
      <c r="L157" s="31">
        <v>78900000</v>
      </c>
      <c r="M157" s="30"/>
      <c r="N157" s="31">
        <v>78900000</v>
      </c>
      <c r="O157" s="30"/>
      <c r="P157" s="30"/>
      <c r="Q157" s="30"/>
      <c r="R157" s="30"/>
      <c r="S157" s="30"/>
      <c r="T157" s="30"/>
      <c r="U157" s="30"/>
      <c r="V157" s="30"/>
      <c r="W157" s="30"/>
      <c r="X157" s="30"/>
      <c r="Y157" s="31">
        <v>78900000</v>
      </c>
      <c r="Z157" s="30"/>
      <c r="AA157" s="57"/>
      <c r="AB157" s="65"/>
      <c r="AC157" s="21"/>
      <c r="AD157" s="21"/>
      <c r="AE157" s="21" t="s">
        <v>421</v>
      </c>
      <c r="AF157" s="21"/>
      <c r="AG157" s="80"/>
      <c r="AH157" s="80"/>
    </row>
    <row r="158" spans="1:34" x14ac:dyDescent="0.25">
      <c r="A158" s="7">
        <v>157</v>
      </c>
      <c r="B158" s="28">
        <v>121010005</v>
      </c>
      <c r="C158" s="28"/>
      <c r="D158" s="30" t="s">
        <v>359</v>
      </c>
      <c r="E158" s="30" t="s">
        <v>360</v>
      </c>
      <c r="F158" s="30" t="s">
        <v>476</v>
      </c>
      <c r="G158" s="28" t="s">
        <v>80</v>
      </c>
      <c r="H158" s="29" t="s">
        <v>87</v>
      </c>
      <c r="I158" s="28">
        <v>1</v>
      </c>
      <c r="J158" s="30" t="s">
        <v>6</v>
      </c>
      <c r="K158" s="31">
        <v>14650000</v>
      </c>
      <c r="L158" s="31">
        <v>14650000</v>
      </c>
      <c r="M158" s="30"/>
      <c r="N158" s="30"/>
      <c r="O158" s="30"/>
      <c r="P158" s="31">
        <v>14650000</v>
      </c>
      <c r="Q158" s="30"/>
      <c r="R158" s="30"/>
      <c r="S158" s="30"/>
      <c r="T158" s="30"/>
      <c r="U158" s="30"/>
      <c r="V158" s="30"/>
      <c r="W158" s="30"/>
      <c r="X158" s="30"/>
      <c r="Y158" s="31">
        <v>14650000</v>
      </c>
      <c r="Z158" s="30" t="s">
        <v>477</v>
      </c>
      <c r="AA158" s="57"/>
      <c r="AB158" s="65"/>
      <c r="AC158" s="21"/>
      <c r="AD158" s="21"/>
      <c r="AE158" s="21" t="s">
        <v>119</v>
      </c>
      <c r="AF158" s="21"/>
      <c r="AG158" s="80"/>
      <c r="AH158" s="80"/>
    </row>
    <row r="159" spans="1:34" x14ac:dyDescent="0.25">
      <c r="A159" s="7">
        <v>158</v>
      </c>
      <c r="B159" s="28">
        <v>121010005</v>
      </c>
      <c r="C159" s="28"/>
      <c r="D159" s="30" t="s">
        <v>359</v>
      </c>
      <c r="E159" s="30" t="s">
        <v>360</v>
      </c>
      <c r="F159" s="30" t="s">
        <v>461</v>
      </c>
      <c r="G159" s="28" t="s">
        <v>80</v>
      </c>
      <c r="H159" s="29" t="s">
        <v>87</v>
      </c>
      <c r="I159" s="28">
        <v>1</v>
      </c>
      <c r="J159" s="30" t="s">
        <v>6</v>
      </c>
      <c r="K159" s="31">
        <v>24500000</v>
      </c>
      <c r="L159" s="31">
        <v>24500000</v>
      </c>
      <c r="M159" s="30"/>
      <c r="N159" s="30"/>
      <c r="O159" s="30"/>
      <c r="P159" s="31">
        <v>24500000</v>
      </c>
      <c r="Q159" s="30"/>
      <c r="R159" s="30"/>
      <c r="S159" s="30"/>
      <c r="T159" s="30"/>
      <c r="U159" s="30"/>
      <c r="V159" s="30"/>
      <c r="W159" s="30"/>
      <c r="X159" s="30"/>
      <c r="Y159" s="31">
        <v>24500000</v>
      </c>
      <c r="Z159" s="30" t="s">
        <v>280</v>
      </c>
      <c r="AA159" s="57"/>
      <c r="AB159" s="65"/>
      <c r="AC159" s="21"/>
      <c r="AD159" s="21"/>
      <c r="AE159" s="21" t="s">
        <v>119</v>
      </c>
      <c r="AF159" s="21"/>
      <c r="AG159" s="80"/>
      <c r="AH159" s="80"/>
    </row>
    <row r="160" spans="1:34" x14ac:dyDescent="0.25">
      <c r="A160" s="7">
        <v>138</v>
      </c>
      <c r="B160" s="28">
        <v>121010005</v>
      </c>
      <c r="C160" s="28"/>
      <c r="D160" s="30" t="s">
        <v>359</v>
      </c>
      <c r="E160" s="30" t="s">
        <v>360</v>
      </c>
      <c r="F160" s="30" t="s">
        <v>463</v>
      </c>
      <c r="G160" s="28" t="s">
        <v>80</v>
      </c>
      <c r="H160" s="29" t="s">
        <v>83</v>
      </c>
      <c r="I160" s="28">
        <v>1</v>
      </c>
      <c r="J160" s="30" t="s">
        <v>6</v>
      </c>
      <c r="K160" s="31">
        <v>26300000</v>
      </c>
      <c r="L160" s="31">
        <v>26300000</v>
      </c>
      <c r="M160" s="31">
        <v>26300000</v>
      </c>
      <c r="N160" s="30"/>
      <c r="O160" s="30"/>
      <c r="P160" s="30"/>
      <c r="Q160" s="30"/>
      <c r="R160" s="30"/>
      <c r="S160" s="30"/>
      <c r="T160" s="30"/>
      <c r="U160" s="30"/>
      <c r="V160" s="30"/>
      <c r="W160" s="30"/>
      <c r="X160" s="30"/>
      <c r="Y160" s="31">
        <v>26300000</v>
      </c>
      <c r="Z160" s="30"/>
      <c r="AA160" s="57"/>
      <c r="AB160" s="65"/>
      <c r="AC160" s="21"/>
      <c r="AD160" s="21"/>
      <c r="AE160" s="21" t="s">
        <v>421</v>
      </c>
      <c r="AF160" s="21"/>
      <c r="AG160" s="80"/>
      <c r="AH160" s="80"/>
    </row>
    <row r="161" spans="1:34" x14ac:dyDescent="0.25">
      <c r="A161" s="7">
        <v>160</v>
      </c>
      <c r="B161" s="28">
        <v>121010005</v>
      </c>
      <c r="C161" s="28"/>
      <c r="D161" s="30" t="s">
        <v>359</v>
      </c>
      <c r="E161" s="30" t="s">
        <v>360</v>
      </c>
      <c r="F161" s="30" t="s">
        <v>463</v>
      </c>
      <c r="G161" s="28" t="s">
        <v>80</v>
      </c>
      <c r="H161" s="29" t="s">
        <v>87</v>
      </c>
      <c r="I161" s="28">
        <v>2</v>
      </c>
      <c r="J161" s="30" t="s">
        <v>6</v>
      </c>
      <c r="K161" s="31">
        <v>26300000</v>
      </c>
      <c r="L161" s="31">
        <v>52600000</v>
      </c>
      <c r="M161" s="31">
        <v>52600000</v>
      </c>
      <c r="N161" s="30"/>
      <c r="O161" s="30"/>
      <c r="P161" s="30"/>
      <c r="Q161" s="30"/>
      <c r="R161" s="30"/>
      <c r="S161" s="30"/>
      <c r="T161" s="30"/>
      <c r="U161" s="30"/>
      <c r="V161" s="30"/>
      <c r="W161" s="30"/>
      <c r="X161" s="30"/>
      <c r="Y161" s="31">
        <v>52600000</v>
      </c>
      <c r="Z161" s="30"/>
      <c r="AA161" s="57"/>
      <c r="AB161" s="65"/>
      <c r="AC161" s="21"/>
      <c r="AD161" s="21"/>
      <c r="AE161" s="21" t="s">
        <v>421</v>
      </c>
      <c r="AF161" s="21"/>
      <c r="AG161" s="80"/>
      <c r="AH161" s="80"/>
    </row>
    <row r="162" spans="1:34" x14ac:dyDescent="0.25">
      <c r="A162" s="7">
        <v>161</v>
      </c>
      <c r="B162" s="28"/>
      <c r="C162" s="28"/>
      <c r="D162" s="30"/>
      <c r="E162" s="30"/>
      <c r="F162" s="30" t="s">
        <v>418</v>
      </c>
      <c r="G162" s="28" t="s">
        <v>80</v>
      </c>
      <c r="H162" s="29" t="s">
        <v>88</v>
      </c>
      <c r="I162" s="28">
        <v>1</v>
      </c>
      <c r="J162" s="30" t="s">
        <v>53</v>
      </c>
      <c r="K162" s="31">
        <v>300000000</v>
      </c>
      <c r="L162" s="30"/>
      <c r="M162" s="30"/>
      <c r="N162" s="30"/>
      <c r="O162" s="30"/>
      <c r="P162" s="30"/>
      <c r="Q162" s="30"/>
      <c r="R162" s="30"/>
      <c r="S162" s="30"/>
      <c r="T162" s="30"/>
      <c r="U162" s="30"/>
      <c r="V162" s="30"/>
      <c r="W162" s="30"/>
      <c r="X162" s="30"/>
      <c r="Y162" s="30" t="s">
        <v>58</v>
      </c>
      <c r="Z162" s="30" t="s">
        <v>418</v>
      </c>
      <c r="AA162" s="57"/>
      <c r="AB162" s="65"/>
      <c r="AC162" s="21"/>
      <c r="AD162" s="21" t="s">
        <v>60</v>
      </c>
      <c r="AE162" s="21"/>
      <c r="AF162" s="21"/>
      <c r="AG162" s="80"/>
      <c r="AH162" s="80"/>
    </row>
    <row r="163" spans="1:34" x14ac:dyDescent="0.25">
      <c r="A163" s="7">
        <v>162</v>
      </c>
      <c r="B163" s="28">
        <v>121010005</v>
      </c>
      <c r="C163" s="28"/>
      <c r="D163" s="30" t="s">
        <v>359</v>
      </c>
      <c r="E163" s="30" t="s">
        <v>360</v>
      </c>
      <c r="F163" s="30" t="s">
        <v>383</v>
      </c>
      <c r="G163" s="28" t="s">
        <v>80</v>
      </c>
      <c r="H163" s="29" t="s">
        <v>88</v>
      </c>
      <c r="I163" s="28">
        <v>1</v>
      </c>
      <c r="J163" s="30" t="s">
        <v>6</v>
      </c>
      <c r="K163" s="31">
        <v>175000000</v>
      </c>
      <c r="L163" s="31">
        <v>175000000</v>
      </c>
      <c r="M163" s="30"/>
      <c r="N163" s="30"/>
      <c r="O163" s="30" t="s">
        <v>389</v>
      </c>
      <c r="P163" s="30"/>
      <c r="Q163" s="30"/>
      <c r="R163" s="31">
        <v>175000000</v>
      </c>
      <c r="S163" s="30"/>
      <c r="T163" s="30"/>
      <c r="U163" s="30"/>
      <c r="V163" s="30"/>
      <c r="W163" s="30"/>
      <c r="X163" s="30"/>
      <c r="Y163" s="31">
        <v>175000000</v>
      </c>
      <c r="Z163" s="30" t="s">
        <v>412</v>
      </c>
      <c r="AA163" s="57"/>
      <c r="AB163" s="65"/>
      <c r="AC163" s="21"/>
      <c r="AD163" s="21" t="s">
        <v>38</v>
      </c>
      <c r="AE163" s="21"/>
      <c r="AF163" s="21"/>
      <c r="AG163" s="80"/>
      <c r="AH163" s="80"/>
    </row>
    <row r="164" spans="1:34" x14ac:dyDescent="0.25">
      <c r="A164" s="7">
        <v>163</v>
      </c>
      <c r="B164" s="28">
        <v>121010005</v>
      </c>
      <c r="C164" s="28"/>
      <c r="D164" s="30" t="s">
        <v>359</v>
      </c>
      <c r="E164" s="30" t="s">
        <v>360</v>
      </c>
      <c r="F164" s="30" t="s">
        <v>391</v>
      </c>
      <c r="G164" s="28" t="s">
        <v>80</v>
      </c>
      <c r="H164" s="29" t="s">
        <v>88</v>
      </c>
      <c r="I164" s="28">
        <v>6</v>
      </c>
      <c r="J164" s="30" t="s">
        <v>6</v>
      </c>
      <c r="K164" s="31">
        <v>50000000</v>
      </c>
      <c r="L164" s="31">
        <v>300000000</v>
      </c>
      <c r="M164" s="30"/>
      <c r="N164" s="30"/>
      <c r="O164" s="30"/>
      <c r="P164" s="30"/>
      <c r="Q164" s="30"/>
      <c r="R164" s="30"/>
      <c r="S164" s="31">
        <v>50000000</v>
      </c>
      <c r="T164" s="31">
        <v>50000000</v>
      </c>
      <c r="U164" s="31">
        <v>50000000</v>
      </c>
      <c r="V164" s="31">
        <v>50000000</v>
      </c>
      <c r="W164" s="31">
        <v>50000000</v>
      </c>
      <c r="X164" s="31">
        <v>50000000</v>
      </c>
      <c r="Y164" s="31">
        <v>300000000</v>
      </c>
      <c r="Z164" s="30" t="s">
        <v>478</v>
      </c>
      <c r="AA164" s="57"/>
      <c r="AB164" s="65"/>
      <c r="AC164" s="21"/>
      <c r="AD164" s="21" t="s">
        <v>38</v>
      </c>
      <c r="AE164" s="21"/>
      <c r="AF164" s="21"/>
      <c r="AG164" s="80"/>
      <c r="AH164" s="80"/>
    </row>
    <row r="165" spans="1:34" x14ac:dyDescent="0.25">
      <c r="A165" s="7">
        <v>164</v>
      </c>
      <c r="B165" s="28">
        <v>121010005</v>
      </c>
      <c r="C165" s="28"/>
      <c r="D165" s="30" t="s">
        <v>359</v>
      </c>
      <c r="E165" s="30" t="s">
        <v>360</v>
      </c>
      <c r="F165" s="30" t="s">
        <v>393</v>
      </c>
      <c r="G165" s="28" t="s">
        <v>80</v>
      </c>
      <c r="H165" s="29" t="s">
        <v>88</v>
      </c>
      <c r="I165" s="28">
        <v>6</v>
      </c>
      <c r="J165" s="30" t="s">
        <v>6</v>
      </c>
      <c r="K165" s="31">
        <v>15000000</v>
      </c>
      <c r="L165" s="31">
        <v>90000000</v>
      </c>
      <c r="M165" s="30"/>
      <c r="N165" s="30"/>
      <c r="O165" s="30"/>
      <c r="P165" s="30"/>
      <c r="Q165" s="30"/>
      <c r="R165" s="30"/>
      <c r="S165" s="31">
        <v>15000000</v>
      </c>
      <c r="T165" s="31">
        <v>15000000</v>
      </c>
      <c r="U165" s="31">
        <v>15000000</v>
      </c>
      <c r="V165" s="31">
        <v>15000000</v>
      </c>
      <c r="W165" s="31">
        <v>15000000</v>
      </c>
      <c r="X165" s="31">
        <v>15000000</v>
      </c>
      <c r="Y165" s="31">
        <v>90000000</v>
      </c>
      <c r="Z165" s="30" t="s">
        <v>479</v>
      </c>
      <c r="AA165" s="57"/>
      <c r="AB165" s="65"/>
      <c r="AC165" s="21"/>
      <c r="AD165" s="21" t="s">
        <v>38</v>
      </c>
      <c r="AE165" s="21"/>
      <c r="AF165" s="21"/>
      <c r="AG165" s="80"/>
      <c r="AH165" s="80"/>
    </row>
    <row r="166" spans="1:34" x14ac:dyDescent="0.25">
      <c r="A166" s="7">
        <v>165</v>
      </c>
      <c r="B166" s="28"/>
      <c r="C166" s="28"/>
      <c r="D166" s="30"/>
      <c r="E166" s="30"/>
      <c r="F166" s="30" t="s">
        <v>395</v>
      </c>
      <c r="G166" s="28" t="s">
        <v>80</v>
      </c>
      <c r="H166" s="29" t="s">
        <v>88</v>
      </c>
      <c r="I166" s="28">
        <v>1</v>
      </c>
      <c r="J166" s="30" t="s">
        <v>364</v>
      </c>
      <c r="K166" s="31">
        <v>400000000</v>
      </c>
      <c r="L166" s="30"/>
      <c r="M166" s="30"/>
      <c r="N166" s="30"/>
      <c r="O166" s="30" t="s">
        <v>389</v>
      </c>
      <c r="P166" s="30"/>
      <c r="Q166" s="30"/>
      <c r="R166" s="30"/>
      <c r="S166" s="30"/>
      <c r="T166" s="30"/>
      <c r="U166" s="30"/>
      <c r="V166" s="30"/>
      <c r="W166" s="30"/>
      <c r="X166" s="30"/>
      <c r="Y166" s="30" t="s">
        <v>58</v>
      </c>
      <c r="Z166" s="30" t="s">
        <v>396</v>
      </c>
      <c r="AA166" s="57"/>
      <c r="AB166" s="65"/>
      <c r="AC166" s="21"/>
      <c r="AD166" s="21" t="s">
        <v>38</v>
      </c>
      <c r="AE166" s="21"/>
      <c r="AF166" s="21"/>
      <c r="AG166" s="80"/>
      <c r="AH166" s="80"/>
    </row>
    <row r="167" spans="1:34" x14ac:dyDescent="0.25">
      <c r="A167" s="7">
        <v>166</v>
      </c>
      <c r="B167" s="28"/>
      <c r="C167" s="28"/>
      <c r="D167" s="30"/>
      <c r="E167" s="30"/>
      <c r="F167" s="30" t="s">
        <v>397</v>
      </c>
      <c r="G167" s="28" t="s">
        <v>80</v>
      </c>
      <c r="H167" s="29" t="s">
        <v>88</v>
      </c>
      <c r="I167" s="28">
        <v>1</v>
      </c>
      <c r="J167" s="30" t="s">
        <v>364</v>
      </c>
      <c r="K167" s="31">
        <v>280000000</v>
      </c>
      <c r="L167" s="30"/>
      <c r="M167" s="30"/>
      <c r="N167" s="30"/>
      <c r="O167" s="30" t="s">
        <v>389</v>
      </c>
      <c r="P167" s="30"/>
      <c r="Q167" s="30"/>
      <c r="R167" s="30"/>
      <c r="S167" s="30"/>
      <c r="T167" s="30"/>
      <c r="U167" s="30"/>
      <c r="V167" s="30"/>
      <c r="W167" s="30"/>
      <c r="X167" s="30"/>
      <c r="Y167" s="30" t="s">
        <v>58</v>
      </c>
      <c r="Z167" s="30" t="s">
        <v>398</v>
      </c>
      <c r="AA167" s="57"/>
      <c r="AB167" s="65"/>
      <c r="AC167" s="21"/>
      <c r="AD167" s="21" t="s">
        <v>38</v>
      </c>
      <c r="AE167" s="21"/>
      <c r="AF167" s="21"/>
      <c r="AG167" s="80"/>
      <c r="AH167" s="80"/>
    </row>
    <row r="168" spans="1:34" x14ac:dyDescent="0.25">
      <c r="A168" s="7">
        <v>167</v>
      </c>
      <c r="B168" s="28"/>
      <c r="C168" s="28"/>
      <c r="D168" s="30"/>
      <c r="E168" s="30"/>
      <c r="F168" s="30" t="s">
        <v>376</v>
      </c>
      <c r="G168" s="28" t="s">
        <v>80</v>
      </c>
      <c r="H168" s="29" t="s">
        <v>88</v>
      </c>
      <c r="I168" s="28">
        <v>20</v>
      </c>
      <c r="J168" s="30" t="s">
        <v>374</v>
      </c>
      <c r="K168" s="31">
        <v>10000000</v>
      </c>
      <c r="L168" s="30"/>
      <c r="M168" s="30"/>
      <c r="N168" s="30"/>
      <c r="O168" s="30"/>
      <c r="P168" s="30"/>
      <c r="Q168" s="30"/>
      <c r="R168" s="30"/>
      <c r="S168" s="30"/>
      <c r="T168" s="30"/>
      <c r="U168" s="30"/>
      <c r="V168" s="30"/>
      <c r="W168" s="30"/>
      <c r="X168" s="30"/>
      <c r="Y168" s="30" t="s">
        <v>58</v>
      </c>
      <c r="Z168" s="30"/>
      <c r="AA168" s="57"/>
      <c r="AB168" s="65"/>
      <c r="AC168" s="21"/>
      <c r="AD168" s="21" t="s">
        <v>60</v>
      </c>
      <c r="AE168" s="21"/>
      <c r="AF168" s="21"/>
      <c r="AG168" s="80"/>
      <c r="AH168" s="80"/>
    </row>
    <row r="169" spans="1:34" x14ac:dyDescent="0.25">
      <c r="A169" s="7">
        <v>168</v>
      </c>
      <c r="B169" s="28"/>
      <c r="C169" s="28"/>
      <c r="D169" s="30"/>
      <c r="E169" s="30"/>
      <c r="F169" s="30" t="s">
        <v>401</v>
      </c>
      <c r="G169" s="28" t="s">
        <v>80</v>
      </c>
      <c r="H169" s="29" t="s">
        <v>88</v>
      </c>
      <c r="I169" s="28">
        <v>4</v>
      </c>
      <c r="J169" s="30" t="s">
        <v>6</v>
      </c>
      <c r="K169" s="31">
        <v>10000000</v>
      </c>
      <c r="L169" s="30"/>
      <c r="M169" s="30"/>
      <c r="N169" s="30"/>
      <c r="O169" s="30"/>
      <c r="P169" s="30"/>
      <c r="Q169" s="30"/>
      <c r="R169" s="30"/>
      <c r="S169" s="30"/>
      <c r="T169" s="30"/>
      <c r="U169" s="30"/>
      <c r="V169" s="30"/>
      <c r="W169" s="30"/>
      <c r="X169" s="30"/>
      <c r="Y169" s="30" t="s">
        <v>58</v>
      </c>
      <c r="Z169" s="30"/>
      <c r="AA169" s="57"/>
      <c r="AB169" s="65"/>
      <c r="AC169" s="21"/>
      <c r="AD169" s="21" t="s">
        <v>60</v>
      </c>
      <c r="AE169" s="21"/>
      <c r="AF169" s="21"/>
      <c r="AG169" s="80"/>
      <c r="AH169" s="80"/>
    </row>
    <row r="170" spans="1:34" x14ac:dyDescent="0.25">
      <c r="A170" s="7">
        <v>169</v>
      </c>
      <c r="B170" s="28">
        <v>121010005</v>
      </c>
      <c r="C170" s="28"/>
      <c r="D170" s="30" t="s">
        <v>359</v>
      </c>
      <c r="E170" s="30" t="s">
        <v>360</v>
      </c>
      <c r="F170" s="30" t="s">
        <v>381</v>
      </c>
      <c r="G170" s="28" t="s">
        <v>80</v>
      </c>
      <c r="H170" s="29" t="s">
        <v>88</v>
      </c>
      <c r="I170" s="28">
        <v>1</v>
      </c>
      <c r="J170" s="30" t="s">
        <v>364</v>
      </c>
      <c r="K170" s="31">
        <v>550000000</v>
      </c>
      <c r="L170" s="11">
        <v>550000000</v>
      </c>
      <c r="M170" s="31">
        <v>137500000</v>
      </c>
      <c r="N170" s="30"/>
      <c r="O170" s="30"/>
      <c r="P170" s="31">
        <v>137500000</v>
      </c>
      <c r="Q170" s="30"/>
      <c r="R170" s="30"/>
      <c r="S170" s="31">
        <v>137500000</v>
      </c>
      <c r="T170" s="30"/>
      <c r="U170" s="30"/>
      <c r="V170" s="31">
        <v>137500000</v>
      </c>
      <c r="W170" s="30"/>
      <c r="X170" s="30"/>
      <c r="Y170" s="31">
        <v>550000000</v>
      </c>
      <c r="Z170" s="30" t="s">
        <v>480</v>
      </c>
      <c r="AA170" s="57"/>
      <c r="AB170" s="65"/>
      <c r="AC170" s="21"/>
      <c r="AD170" s="21" t="s">
        <v>60</v>
      </c>
      <c r="AE170" s="21"/>
      <c r="AF170" s="21"/>
      <c r="AG170" s="82" t="s">
        <v>481</v>
      </c>
      <c r="AH170" s="82" t="s">
        <v>482</v>
      </c>
    </row>
    <row r="171" spans="1:34" x14ac:dyDescent="0.25">
      <c r="A171" s="7">
        <v>170</v>
      </c>
      <c r="B171" s="28">
        <v>121010005</v>
      </c>
      <c r="C171" s="28"/>
      <c r="D171" s="30" t="s">
        <v>359</v>
      </c>
      <c r="E171" s="30" t="s">
        <v>360</v>
      </c>
      <c r="F171" s="30" t="s">
        <v>361</v>
      </c>
      <c r="G171" s="28" t="s">
        <v>80</v>
      </c>
      <c r="H171" s="29" t="s">
        <v>88</v>
      </c>
      <c r="I171" s="28">
        <v>1</v>
      </c>
      <c r="J171" s="30" t="s">
        <v>364</v>
      </c>
      <c r="K171" s="31">
        <v>150000000</v>
      </c>
      <c r="L171" s="31">
        <v>150000000</v>
      </c>
      <c r="M171" s="30"/>
      <c r="N171" s="30"/>
      <c r="O171" s="30"/>
      <c r="P171" s="30"/>
      <c r="Q171" s="31">
        <v>150000000</v>
      </c>
      <c r="R171" s="30"/>
      <c r="S171" s="30"/>
      <c r="T171" s="30"/>
      <c r="U171" s="30"/>
      <c r="V171" s="30"/>
      <c r="W171" s="30"/>
      <c r="X171" s="30"/>
      <c r="Y171" s="31">
        <v>150000000</v>
      </c>
      <c r="Z171" s="30" t="s">
        <v>420</v>
      </c>
      <c r="AA171" s="57"/>
      <c r="AB171" s="65"/>
      <c r="AC171" s="21"/>
      <c r="AD171" s="21"/>
      <c r="AE171" s="21"/>
      <c r="AF171" s="21"/>
      <c r="AG171" s="80"/>
      <c r="AH171" s="80"/>
    </row>
    <row r="172" spans="1:34" x14ac:dyDescent="0.25">
      <c r="A172" s="7">
        <v>171</v>
      </c>
      <c r="B172" s="28"/>
      <c r="C172" s="28"/>
      <c r="D172" s="30"/>
      <c r="E172" s="30"/>
      <c r="F172" s="30"/>
      <c r="G172" s="28" t="s">
        <v>80</v>
      </c>
      <c r="H172" s="29" t="s">
        <v>88</v>
      </c>
      <c r="I172" s="28"/>
      <c r="J172" s="30"/>
      <c r="K172" s="30"/>
      <c r="L172" s="30"/>
      <c r="M172" s="30"/>
      <c r="N172" s="30"/>
      <c r="O172" s="30"/>
      <c r="P172" s="30"/>
      <c r="Q172" s="30"/>
      <c r="R172" s="30"/>
      <c r="S172" s="30"/>
      <c r="T172" s="30"/>
      <c r="U172" s="30"/>
      <c r="V172" s="30"/>
      <c r="W172" s="30"/>
      <c r="X172" s="30"/>
      <c r="Y172" s="30" t="s">
        <v>54</v>
      </c>
      <c r="Z172" s="30"/>
      <c r="AA172" s="57"/>
      <c r="AB172" s="65"/>
      <c r="AC172" s="21"/>
      <c r="AD172" s="21"/>
      <c r="AE172" s="21"/>
      <c r="AF172" s="21"/>
      <c r="AG172" s="80"/>
      <c r="AH172" s="80"/>
    </row>
    <row r="173" spans="1:34" x14ac:dyDescent="0.25">
      <c r="A173" s="7">
        <v>172</v>
      </c>
      <c r="B173" s="28">
        <v>121010005</v>
      </c>
      <c r="C173" s="28"/>
      <c r="D173" s="30" t="s">
        <v>359</v>
      </c>
      <c r="E173" s="30" t="s">
        <v>360</v>
      </c>
      <c r="F173" s="30" t="s">
        <v>427</v>
      </c>
      <c r="G173" s="28" t="s">
        <v>80</v>
      </c>
      <c r="H173" s="29" t="s">
        <v>88</v>
      </c>
      <c r="I173" s="28">
        <v>2</v>
      </c>
      <c r="J173" s="30" t="s">
        <v>6</v>
      </c>
      <c r="K173" s="31">
        <v>12200000</v>
      </c>
      <c r="L173" s="31">
        <v>24400000</v>
      </c>
      <c r="M173" s="30"/>
      <c r="N173" s="30"/>
      <c r="O173" s="30"/>
      <c r="P173" s="31">
        <v>24400000</v>
      </c>
      <c r="Q173" s="30"/>
      <c r="R173" s="30"/>
      <c r="S173" s="30"/>
      <c r="T173" s="30"/>
      <c r="U173" s="30"/>
      <c r="V173" s="30"/>
      <c r="W173" s="30"/>
      <c r="X173" s="30"/>
      <c r="Y173" s="31">
        <v>24400000</v>
      </c>
      <c r="Z173" s="30" t="s">
        <v>483</v>
      </c>
      <c r="AA173" s="57"/>
      <c r="AB173" s="65"/>
      <c r="AC173" s="21"/>
      <c r="AD173" s="21" t="s">
        <v>119</v>
      </c>
      <c r="AE173" s="21"/>
      <c r="AF173" s="21"/>
      <c r="AG173" s="80"/>
      <c r="AH173" s="80"/>
    </row>
    <row r="174" spans="1:34" x14ac:dyDescent="0.25">
      <c r="A174" s="7">
        <v>173</v>
      </c>
      <c r="B174" s="28"/>
      <c r="C174" s="28"/>
      <c r="D174" s="30"/>
      <c r="E174" s="30"/>
      <c r="F174" s="30" t="s">
        <v>279</v>
      </c>
      <c r="G174" s="28" t="s">
        <v>80</v>
      </c>
      <c r="H174" s="29" t="s">
        <v>88</v>
      </c>
      <c r="I174" s="28">
        <v>1</v>
      </c>
      <c r="J174" s="30" t="s">
        <v>6</v>
      </c>
      <c r="K174" s="31">
        <v>4050000</v>
      </c>
      <c r="L174" s="30"/>
      <c r="M174" s="30"/>
      <c r="N174" s="30"/>
      <c r="O174" s="30"/>
      <c r="P174" s="30"/>
      <c r="Q174" s="30"/>
      <c r="R174" s="30"/>
      <c r="S174" s="30"/>
      <c r="T174" s="30"/>
      <c r="U174" s="30"/>
      <c r="V174" s="30"/>
      <c r="W174" s="30"/>
      <c r="X174" s="30"/>
      <c r="Y174" s="30" t="s">
        <v>58</v>
      </c>
      <c r="Z174" s="30" t="s">
        <v>280</v>
      </c>
      <c r="AA174" s="57"/>
      <c r="AB174" s="65"/>
      <c r="AC174" s="21"/>
      <c r="AD174" s="21" t="s">
        <v>119</v>
      </c>
      <c r="AE174" s="21"/>
      <c r="AF174" s="21"/>
      <c r="AG174" s="80"/>
      <c r="AH174" s="80"/>
    </row>
    <row r="175" spans="1:34" x14ac:dyDescent="0.25">
      <c r="A175" s="7">
        <v>78</v>
      </c>
      <c r="B175" s="28">
        <v>121010005</v>
      </c>
      <c r="C175" s="28"/>
      <c r="D175" s="30" t="s">
        <v>359</v>
      </c>
      <c r="E175" s="30" t="s">
        <v>360</v>
      </c>
      <c r="F175" s="30" t="s">
        <v>484</v>
      </c>
      <c r="G175" s="28" t="s">
        <v>80</v>
      </c>
      <c r="H175" s="29" t="s">
        <v>81</v>
      </c>
      <c r="I175" s="28">
        <v>3</v>
      </c>
      <c r="J175" s="30" t="s">
        <v>6</v>
      </c>
      <c r="K175" s="31">
        <v>17500000</v>
      </c>
      <c r="L175" s="31">
        <v>52500000</v>
      </c>
      <c r="M175" s="30"/>
      <c r="N175" s="30"/>
      <c r="O175" s="30"/>
      <c r="P175" s="31">
        <v>52500000</v>
      </c>
      <c r="Q175" s="30"/>
      <c r="R175" s="30"/>
      <c r="S175" s="30"/>
      <c r="T175" s="30"/>
      <c r="U175" s="30"/>
      <c r="V175" s="30"/>
      <c r="W175" s="30"/>
      <c r="X175" s="30"/>
      <c r="Y175" s="31">
        <v>52500000</v>
      </c>
      <c r="Z175" s="30"/>
      <c r="AA175" s="57"/>
      <c r="AB175" s="65"/>
      <c r="AC175" s="21"/>
      <c r="AD175" s="21" t="s">
        <v>421</v>
      </c>
      <c r="AE175" s="21"/>
      <c r="AF175" s="21"/>
      <c r="AG175" s="80"/>
      <c r="AH175" s="80"/>
    </row>
    <row r="176" spans="1:34" x14ac:dyDescent="0.25">
      <c r="A176" s="7">
        <v>90</v>
      </c>
      <c r="B176" s="28">
        <v>121010005</v>
      </c>
      <c r="C176" s="28"/>
      <c r="D176" s="30" t="s">
        <v>359</v>
      </c>
      <c r="E176" s="30" t="s">
        <v>360</v>
      </c>
      <c r="F176" s="30" t="s">
        <v>484</v>
      </c>
      <c r="G176" s="28" t="s">
        <v>51</v>
      </c>
      <c r="H176" s="29" t="s">
        <v>52</v>
      </c>
      <c r="I176" s="28">
        <v>3</v>
      </c>
      <c r="J176" s="30" t="s">
        <v>6</v>
      </c>
      <c r="K176" s="31">
        <v>17500000</v>
      </c>
      <c r="L176" s="31">
        <v>52500000</v>
      </c>
      <c r="M176" s="30"/>
      <c r="N176" s="30"/>
      <c r="O176" s="30"/>
      <c r="P176" s="31">
        <v>52500000</v>
      </c>
      <c r="Q176" s="30"/>
      <c r="R176" s="30"/>
      <c r="S176" s="30"/>
      <c r="T176" s="30"/>
      <c r="U176" s="30"/>
      <c r="V176" s="30"/>
      <c r="W176" s="30"/>
      <c r="X176" s="30"/>
      <c r="Y176" s="31">
        <v>52500000</v>
      </c>
      <c r="Z176" s="30"/>
      <c r="AA176" s="57"/>
      <c r="AB176" s="65"/>
      <c r="AC176" s="21"/>
      <c r="AD176" s="21" t="s">
        <v>421</v>
      </c>
      <c r="AE176" s="21"/>
      <c r="AF176" s="21"/>
      <c r="AG176" s="80"/>
      <c r="AH176" s="80"/>
    </row>
    <row r="177" spans="1:32" x14ac:dyDescent="0.25">
      <c r="A177" s="66"/>
      <c r="B177" s="66"/>
      <c r="C177" s="66"/>
      <c r="D177" s="67"/>
      <c r="E177" s="67" t="s">
        <v>344</v>
      </c>
      <c r="F177" s="68"/>
      <c r="G177" s="66"/>
      <c r="H177" s="69"/>
      <c r="I177" s="66"/>
      <c r="J177" s="68"/>
      <c r="K177" s="68"/>
      <c r="L177" s="68"/>
      <c r="M177" s="68"/>
      <c r="N177" s="68"/>
      <c r="O177" s="68"/>
      <c r="P177" s="68"/>
      <c r="Q177" s="68"/>
      <c r="R177" s="68"/>
      <c r="S177" s="68"/>
      <c r="T177" s="68"/>
      <c r="U177" s="68"/>
      <c r="V177" s="68"/>
      <c r="W177" s="68"/>
      <c r="X177" s="68"/>
      <c r="Y177" s="68"/>
      <c r="Z177" s="68"/>
      <c r="AA177" s="57"/>
      <c r="AB177" s="70"/>
      <c r="AC177" s="57"/>
      <c r="AD177" s="57"/>
      <c r="AE177" s="57"/>
      <c r="AF177" s="21"/>
    </row>
    <row r="178" spans="1:32" x14ac:dyDescent="0.25">
      <c r="A178" s="71"/>
      <c r="B178" s="71"/>
      <c r="C178" s="71"/>
      <c r="D178" s="71"/>
      <c r="E178" s="71"/>
      <c r="F178" s="71" t="s">
        <v>485</v>
      </c>
      <c r="G178" s="71"/>
      <c r="H178" s="71"/>
      <c r="I178" s="72" t="s">
        <v>486</v>
      </c>
      <c r="J178" s="71" t="s">
        <v>486</v>
      </c>
      <c r="K178" s="71" t="s">
        <v>486</v>
      </c>
      <c r="L178" s="73">
        <v>19484094982</v>
      </c>
      <c r="M178" s="73">
        <v>1768743388</v>
      </c>
      <c r="N178" s="73">
        <v>532900000</v>
      </c>
      <c r="O178" s="73">
        <v>673500000</v>
      </c>
      <c r="P178" s="73">
        <v>4948064817</v>
      </c>
      <c r="Q178" s="73">
        <v>1244000000</v>
      </c>
      <c r="R178" s="73">
        <v>2521300000</v>
      </c>
      <c r="S178" s="73">
        <v>2808543388</v>
      </c>
      <c r="T178" s="73">
        <v>801500000</v>
      </c>
      <c r="U178" s="73">
        <v>375000000</v>
      </c>
      <c r="V178" s="73">
        <v>3385543388</v>
      </c>
      <c r="W178" s="73">
        <v>225000000</v>
      </c>
      <c r="X178" s="73">
        <v>200000000</v>
      </c>
      <c r="Y178" s="73">
        <v>19484094982</v>
      </c>
      <c r="Z178" s="71"/>
      <c r="AA178" s="4"/>
      <c r="AB178" s="5"/>
      <c r="AC178" s="5"/>
      <c r="AD178" s="5"/>
      <c r="AE178" s="5"/>
      <c r="AF178" s="52"/>
    </row>
    <row r="179" spans="1:32" x14ac:dyDescent="0.25">
      <c r="A179" s="498"/>
      <c r="B179" s="498"/>
      <c r="C179" s="498"/>
      <c r="D179" s="498"/>
      <c r="E179" s="21"/>
      <c r="F179" s="21"/>
      <c r="G179" s="21"/>
      <c r="H179" s="21"/>
      <c r="I179" s="53"/>
      <c r="J179" s="21"/>
      <c r="K179" s="21"/>
      <c r="L179" s="21"/>
      <c r="M179" s="21"/>
      <c r="N179" s="21"/>
      <c r="O179" s="21"/>
      <c r="P179" s="21"/>
      <c r="Q179" s="21"/>
      <c r="R179" s="21"/>
      <c r="S179" s="21"/>
      <c r="T179" s="21"/>
      <c r="U179" s="21"/>
      <c r="V179" s="21"/>
      <c r="W179" s="21"/>
      <c r="X179" s="21"/>
      <c r="Y179" s="21" t="s">
        <v>487</v>
      </c>
      <c r="Z179" s="21"/>
      <c r="AA179" s="57"/>
      <c r="AB179" s="21"/>
      <c r="AC179" s="21"/>
      <c r="AD179" s="21"/>
      <c r="AE179" s="21"/>
      <c r="AF179" s="21"/>
    </row>
    <row r="180" spans="1:32" x14ac:dyDescent="0.25">
      <c r="A180" s="497"/>
      <c r="B180" s="497"/>
      <c r="C180" s="497"/>
      <c r="D180" s="497"/>
      <c r="E180" s="21"/>
      <c r="F180" s="21"/>
      <c r="G180" s="21"/>
      <c r="H180" s="21"/>
      <c r="I180" s="53"/>
      <c r="J180" s="21"/>
      <c r="K180" s="21"/>
      <c r="L180" s="21"/>
      <c r="M180" s="21"/>
      <c r="N180" s="21"/>
      <c r="O180" s="21"/>
      <c r="P180" s="21"/>
      <c r="Q180" s="21"/>
      <c r="R180" s="21"/>
      <c r="S180" s="21"/>
      <c r="T180" s="21"/>
      <c r="U180" s="21"/>
      <c r="V180" s="21"/>
      <c r="W180" s="21"/>
      <c r="X180" s="21"/>
      <c r="Y180" s="21"/>
      <c r="Z180" s="21"/>
      <c r="AA180" s="57"/>
      <c r="AB180" s="21"/>
      <c r="AC180" s="21"/>
      <c r="AD180" s="21"/>
      <c r="AE180" s="21"/>
      <c r="AF180" s="21"/>
    </row>
    <row r="181" spans="1:32" x14ac:dyDescent="0.25">
      <c r="A181" s="497"/>
      <c r="B181" s="497"/>
      <c r="C181" s="497"/>
      <c r="D181" s="497"/>
      <c r="E181" s="21"/>
      <c r="F181" s="21"/>
      <c r="G181" s="21"/>
      <c r="H181" s="21"/>
      <c r="I181" s="53"/>
      <c r="J181" s="21"/>
      <c r="K181" s="21"/>
      <c r="L181" s="21"/>
      <c r="M181" s="21"/>
      <c r="N181" s="21"/>
      <c r="O181" s="21"/>
      <c r="P181" s="21"/>
      <c r="Q181" s="21"/>
      <c r="R181" s="21"/>
      <c r="S181" s="21"/>
      <c r="T181" s="21"/>
      <c r="U181" s="21"/>
      <c r="V181" s="21"/>
      <c r="W181" s="21"/>
      <c r="X181" s="21"/>
      <c r="Y181" s="21"/>
      <c r="Z181" s="21"/>
      <c r="AA181" s="57"/>
      <c r="AB181" s="21"/>
      <c r="AC181" s="21"/>
      <c r="AD181" s="21"/>
      <c r="AE181" s="21"/>
      <c r="AF181" s="21"/>
    </row>
    <row r="182" spans="1:32" x14ac:dyDescent="0.25">
      <c r="A182" s="497"/>
      <c r="B182" s="497"/>
      <c r="C182" s="497"/>
      <c r="D182" s="497"/>
      <c r="E182" s="21"/>
      <c r="F182" s="21"/>
      <c r="G182" s="21"/>
      <c r="H182" s="21"/>
      <c r="I182" s="53"/>
      <c r="J182" s="21"/>
      <c r="K182" s="21"/>
      <c r="L182" s="21"/>
      <c r="M182" s="21"/>
      <c r="N182" s="21"/>
      <c r="O182" s="21"/>
      <c r="P182" s="21"/>
      <c r="Q182" s="21"/>
      <c r="R182" s="21"/>
      <c r="S182" s="21"/>
      <c r="T182" s="21"/>
      <c r="U182" s="21"/>
      <c r="V182" s="21"/>
      <c r="W182" s="21"/>
      <c r="X182" s="21"/>
      <c r="Y182" s="21"/>
      <c r="Z182" s="21"/>
      <c r="AA182" s="57"/>
      <c r="AB182" s="21"/>
      <c r="AC182" s="21"/>
      <c r="AD182" s="21"/>
      <c r="AE182" s="21"/>
      <c r="AF182" s="21"/>
    </row>
    <row r="183" spans="1:32" x14ac:dyDescent="0.25">
      <c r="A183" s="497"/>
      <c r="B183" s="497"/>
      <c r="C183" s="497"/>
      <c r="D183" s="497"/>
      <c r="E183" s="21"/>
      <c r="F183" s="21"/>
      <c r="G183" s="21"/>
      <c r="H183" s="21"/>
      <c r="I183" s="53"/>
      <c r="J183" s="21"/>
      <c r="K183" s="21"/>
      <c r="L183" s="21"/>
      <c r="M183" s="21"/>
      <c r="N183" s="21"/>
      <c r="O183" s="21"/>
      <c r="P183" s="21"/>
      <c r="Q183" s="21"/>
      <c r="R183" s="21"/>
      <c r="S183" s="21"/>
      <c r="T183" s="21"/>
      <c r="U183" s="21"/>
      <c r="V183" s="21"/>
      <c r="W183" s="21"/>
      <c r="X183" s="21"/>
      <c r="Y183" s="21"/>
      <c r="Z183" s="21"/>
      <c r="AA183" s="57"/>
      <c r="AB183" s="21"/>
      <c r="AC183" s="21"/>
      <c r="AD183" s="21"/>
      <c r="AE183" s="21"/>
      <c r="AF183" s="21"/>
    </row>
    <row r="184" spans="1:32" x14ac:dyDescent="0.25">
      <c r="A184" s="497"/>
      <c r="B184" s="497"/>
      <c r="C184" s="497"/>
      <c r="D184" s="497"/>
      <c r="E184" s="21"/>
      <c r="F184" s="21"/>
      <c r="G184" s="21"/>
      <c r="H184" s="21"/>
      <c r="I184" s="53"/>
      <c r="J184" s="21"/>
      <c r="K184" s="21"/>
      <c r="L184" s="21"/>
      <c r="M184" s="21"/>
      <c r="N184" s="21"/>
      <c r="O184" s="21"/>
      <c r="P184" s="21"/>
      <c r="Q184" s="21"/>
      <c r="R184" s="21"/>
      <c r="S184" s="21"/>
      <c r="T184" s="21"/>
      <c r="U184" s="21"/>
      <c r="V184" s="21"/>
      <c r="W184" s="21"/>
      <c r="X184" s="21"/>
      <c r="Y184" s="21"/>
      <c r="Z184" s="21"/>
      <c r="AA184" s="57"/>
      <c r="AB184" s="21"/>
      <c r="AC184" s="21"/>
      <c r="AD184" s="21"/>
      <c r="AE184" s="21"/>
      <c r="AF184" s="21"/>
    </row>
    <row r="185" spans="1:32" x14ac:dyDescent="0.25">
      <c r="A185" s="497"/>
      <c r="B185" s="497"/>
      <c r="C185" s="74"/>
      <c r="D185" s="21"/>
      <c r="E185" s="21"/>
      <c r="F185" s="75"/>
      <c r="G185" s="21"/>
      <c r="H185" s="22"/>
      <c r="I185" s="53"/>
      <c r="J185" s="21"/>
      <c r="K185" s="21"/>
      <c r="L185" s="21"/>
      <c r="M185" s="21"/>
      <c r="N185" s="21"/>
      <c r="O185" s="21"/>
      <c r="P185" s="21"/>
      <c r="Q185" s="21"/>
      <c r="R185" s="21"/>
      <c r="S185" s="21"/>
      <c r="T185" s="21"/>
      <c r="U185" s="21"/>
      <c r="V185" s="21"/>
      <c r="W185" s="21"/>
      <c r="X185" s="21"/>
      <c r="Y185" s="21"/>
      <c r="Z185" s="21"/>
      <c r="AA185" s="57"/>
      <c r="AB185" s="21"/>
      <c r="AC185" s="21"/>
      <c r="AD185" s="21"/>
      <c r="AE185" s="21"/>
      <c r="AF185" s="21"/>
    </row>
    <row r="186" spans="1:32" x14ac:dyDescent="0.25">
      <c r="A186" s="497"/>
      <c r="B186" s="497"/>
      <c r="C186" s="497"/>
      <c r="D186" s="497"/>
      <c r="E186" s="21"/>
      <c r="F186" s="21"/>
      <c r="G186" s="21"/>
      <c r="H186" s="21"/>
      <c r="I186" s="53"/>
      <c r="J186" s="21"/>
      <c r="K186" s="21"/>
      <c r="L186" s="21"/>
      <c r="M186" s="21"/>
      <c r="N186" s="21"/>
      <c r="O186" s="21"/>
      <c r="P186" s="21"/>
      <c r="Q186" s="21"/>
      <c r="R186" s="21"/>
      <c r="S186" s="21"/>
      <c r="T186" s="21"/>
      <c r="U186" s="21"/>
      <c r="V186" s="21"/>
      <c r="W186" s="21"/>
      <c r="X186" s="21"/>
      <c r="Y186" s="21"/>
      <c r="Z186" s="21"/>
      <c r="AA186" s="57"/>
      <c r="AB186" s="21"/>
      <c r="AC186" s="21"/>
      <c r="AD186" s="21"/>
      <c r="AE186" s="21"/>
      <c r="AF186" s="21"/>
    </row>
    <row r="187" spans="1:32" x14ac:dyDescent="0.25">
      <c r="A187" s="497"/>
      <c r="B187" s="497"/>
      <c r="C187" s="497"/>
      <c r="D187" s="497"/>
      <c r="E187" s="21"/>
      <c r="F187" s="21"/>
      <c r="G187" s="21"/>
      <c r="H187" s="21"/>
      <c r="I187" s="53"/>
      <c r="J187" s="21"/>
      <c r="K187" s="21"/>
      <c r="L187" s="21"/>
      <c r="M187" s="21"/>
      <c r="N187" s="21"/>
      <c r="O187" s="21"/>
      <c r="P187" s="21"/>
      <c r="Q187" s="21"/>
      <c r="R187" s="21"/>
      <c r="S187" s="21"/>
      <c r="T187" s="21"/>
      <c r="U187" s="21" t="s">
        <v>345</v>
      </c>
      <c r="V187" s="21"/>
      <c r="W187" s="21"/>
      <c r="X187" s="21"/>
      <c r="Y187" s="21"/>
      <c r="Z187" s="21"/>
      <c r="AA187" s="57"/>
      <c r="AB187" s="21"/>
      <c r="AC187" s="21"/>
      <c r="AD187" s="21"/>
      <c r="AE187" s="21"/>
      <c r="AF187" s="21"/>
    </row>
    <row r="188" spans="1:32" x14ac:dyDescent="0.25">
      <c r="A188" s="497"/>
      <c r="B188" s="497"/>
      <c r="C188" s="497"/>
      <c r="D188" s="497"/>
      <c r="E188" s="21"/>
      <c r="F188" s="21"/>
      <c r="G188" s="21"/>
      <c r="H188" s="21"/>
      <c r="I188" s="53"/>
      <c r="J188" s="21"/>
      <c r="K188" s="21"/>
      <c r="L188" s="21"/>
      <c r="M188" s="21"/>
      <c r="N188" s="21"/>
      <c r="O188" s="21"/>
      <c r="P188" s="21"/>
      <c r="Q188" s="21"/>
      <c r="R188" s="21"/>
      <c r="S188" s="21"/>
      <c r="T188" s="21"/>
      <c r="U188" s="21"/>
      <c r="V188" s="21"/>
      <c r="W188" s="21"/>
      <c r="X188" s="21"/>
      <c r="Y188" s="21"/>
      <c r="Z188" s="21"/>
      <c r="AA188" s="57"/>
      <c r="AB188" s="21"/>
      <c r="AC188" s="21"/>
      <c r="AD188" s="21"/>
      <c r="AE188" s="21"/>
      <c r="AF188" s="21"/>
    </row>
    <row r="189" spans="1:32" x14ac:dyDescent="0.25">
      <c r="A189" s="497"/>
      <c r="B189" s="497"/>
      <c r="C189" s="497"/>
      <c r="D189" s="497"/>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row>
    <row r="190" spans="1:32" x14ac:dyDescent="0.25">
      <c r="A190" s="497"/>
      <c r="B190" s="497"/>
      <c r="C190" s="497"/>
      <c r="D190" s="497"/>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row>
    <row r="191" spans="1:32" x14ac:dyDescent="0.25">
      <c r="A191" s="497"/>
      <c r="B191" s="497"/>
      <c r="C191" s="497"/>
      <c r="D191" s="497"/>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row>
    <row r="192" spans="1:32" x14ac:dyDescent="0.25">
      <c r="A192" s="497"/>
      <c r="B192" s="497"/>
      <c r="C192" s="497"/>
      <c r="D192" s="497"/>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row>
    <row r="193" spans="1:32" x14ac:dyDescent="0.25">
      <c r="A193" s="497"/>
      <c r="B193" s="497"/>
      <c r="C193" s="497"/>
      <c r="D193" s="497"/>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row>
    <row r="194" spans="1:32" x14ac:dyDescent="0.25">
      <c r="A194" s="497"/>
      <c r="B194" s="497"/>
      <c r="C194" s="497"/>
      <c r="D194" s="497"/>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row>
    <row r="195" spans="1:32" x14ac:dyDescent="0.25">
      <c r="A195" s="497"/>
      <c r="B195" s="497"/>
      <c r="C195" s="497"/>
      <c r="D195" s="497"/>
      <c r="E195" s="21"/>
      <c r="F195" s="21"/>
      <c r="G195" s="21"/>
      <c r="H195" s="21"/>
      <c r="I195" s="53"/>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row>
    <row r="196" spans="1:32" x14ac:dyDescent="0.25">
      <c r="A196" s="497"/>
      <c r="B196" s="497"/>
      <c r="C196" s="497"/>
      <c r="D196" s="497"/>
      <c r="E196" s="21"/>
      <c r="F196" s="21"/>
      <c r="G196" s="21"/>
      <c r="H196" s="53"/>
      <c r="I196" s="21"/>
      <c r="J196" s="21"/>
      <c r="K196" s="21"/>
      <c r="L196" s="21"/>
      <c r="M196" s="21"/>
      <c r="N196" s="21"/>
      <c r="O196" s="21"/>
      <c r="P196" s="21"/>
      <c r="Q196" s="482" t="s">
        <v>347</v>
      </c>
      <c r="R196" s="482"/>
      <c r="S196" s="21"/>
      <c r="T196" s="21"/>
      <c r="U196" s="53" t="s">
        <v>488</v>
      </c>
      <c r="V196" s="53"/>
      <c r="W196" s="21"/>
      <c r="X196" s="481" t="s">
        <v>489</v>
      </c>
      <c r="Y196" s="481"/>
      <c r="Z196" s="21"/>
      <c r="AA196" s="21"/>
      <c r="AB196" s="21"/>
      <c r="AC196" s="21"/>
      <c r="AD196" s="21"/>
      <c r="AE196" s="21"/>
      <c r="AF196" s="21"/>
    </row>
    <row r="197" spans="1:32" x14ac:dyDescent="0.25">
      <c r="A197" s="497"/>
      <c r="B197" s="497"/>
      <c r="C197" s="497"/>
      <c r="D197" s="497"/>
      <c r="E197" s="21"/>
      <c r="F197" s="21"/>
      <c r="G197" s="21"/>
      <c r="H197" s="53"/>
      <c r="I197" s="21"/>
      <c r="J197" s="21"/>
      <c r="K197" s="21"/>
      <c r="L197" s="21"/>
      <c r="M197" s="21"/>
      <c r="N197" s="21"/>
      <c r="O197" s="21"/>
      <c r="P197" s="21"/>
      <c r="Q197" s="482" t="s">
        <v>351</v>
      </c>
      <c r="R197" s="482"/>
      <c r="S197" s="21"/>
      <c r="T197" s="21"/>
      <c r="U197" s="53" t="s">
        <v>490</v>
      </c>
      <c r="V197" s="53"/>
      <c r="W197" s="21"/>
      <c r="X197" s="481" t="s">
        <v>491</v>
      </c>
      <c r="Y197" s="481"/>
      <c r="Z197" s="21"/>
      <c r="AA197" s="21"/>
      <c r="AB197" s="21"/>
      <c r="AC197" s="21"/>
      <c r="AD197" s="21"/>
      <c r="AE197" s="21"/>
      <c r="AF197" s="21"/>
    </row>
  </sheetData>
  <autoFilter ref="A1:AH179" xr:uid="{1A763C12-529F-44A8-B7CA-160249AEEEC4}"/>
  <mergeCells count="41">
    <mergeCell ref="A179:B179"/>
    <mergeCell ref="C179:D179"/>
    <mergeCell ref="A180:B180"/>
    <mergeCell ref="C180:D180"/>
    <mergeCell ref="Q196:R196"/>
    <mergeCell ref="A187:B187"/>
    <mergeCell ref="C187:D187"/>
    <mergeCell ref="A181:B181"/>
    <mergeCell ref="C181:D181"/>
    <mergeCell ref="A182:B182"/>
    <mergeCell ref="C182:D182"/>
    <mergeCell ref="A183:B183"/>
    <mergeCell ref="C183:D183"/>
    <mergeCell ref="A184:B184"/>
    <mergeCell ref="C184:D184"/>
    <mergeCell ref="A185:B185"/>
    <mergeCell ref="A186:B186"/>
    <mergeCell ref="C186:D186"/>
    <mergeCell ref="A188:B188"/>
    <mergeCell ref="C188:D188"/>
    <mergeCell ref="A189:B189"/>
    <mergeCell ref="C189:D189"/>
    <mergeCell ref="A190:B190"/>
    <mergeCell ref="C190:D190"/>
    <mergeCell ref="A191:B191"/>
    <mergeCell ref="C191:D191"/>
    <mergeCell ref="A192:B192"/>
    <mergeCell ref="C192:D192"/>
    <mergeCell ref="A193:B193"/>
    <mergeCell ref="C193:D193"/>
    <mergeCell ref="A197:B197"/>
    <mergeCell ref="C197:D197"/>
    <mergeCell ref="Q197:R197"/>
    <mergeCell ref="X197:Y197"/>
    <mergeCell ref="A194:B194"/>
    <mergeCell ref="C194:D194"/>
    <mergeCell ref="A195:B195"/>
    <mergeCell ref="C195:D195"/>
    <mergeCell ref="A196:B196"/>
    <mergeCell ref="C196:D196"/>
    <mergeCell ref="X196:Y19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37F8-BBDA-46BC-8B33-4D2E4C3C6C66}">
  <dimension ref="A1:Y52"/>
  <sheetViews>
    <sheetView zoomScale="85" zoomScaleNormal="85" workbookViewId="0">
      <selection activeCell="E7" sqref="E7"/>
    </sheetView>
  </sheetViews>
  <sheetFormatPr defaultRowHeight="15" x14ac:dyDescent="0.25"/>
  <cols>
    <col min="1" max="1" width="8.7109375" bestFit="1" customWidth="1"/>
    <col min="2" max="2" width="9.7109375" bestFit="1" customWidth="1"/>
    <col min="3" max="3" width="39.42578125" customWidth="1"/>
    <col min="4" max="4" width="31.28515625" customWidth="1"/>
    <col min="5" max="5" width="108.42578125" customWidth="1"/>
    <col min="6" max="6" width="15.7109375" customWidth="1"/>
    <col min="7" max="7" width="8.7109375" bestFit="1" customWidth="1"/>
    <col min="8" max="8" width="15.28515625" bestFit="1" customWidth="1"/>
    <col min="9" max="10" width="8.7109375" bestFit="1" customWidth="1"/>
    <col min="11" max="11" width="16.28515625" customWidth="1"/>
    <col min="12" max="12" width="15.42578125" customWidth="1"/>
  </cols>
  <sheetData>
    <row r="1" spans="1:25" x14ac:dyDescent="0.25">
      <c r="A1" s="304" t="s">
        <v>492</v>
      </c>
    </row>
    <row r="3" spans="1:25" x14ac:dyDescent="0.25">
      <c r="A3" t="s">
        <v>493</v>
      </c>
      <c r="B3" t="s">
        <v>1</v>
      </c>
      <c r="C3" t="s">
        <v>494</v>
      </c>
      <c r="D3" t="s">
        <v>495</v>
      </c>
      <c r="E3" t="s">
        <v>496</v>
      </c>
      <c r="F3" t="s">
        <v>497</v>
      </c>
      <c r="G3" t="s">
        <v>498</v>
      </c>
      <c r="H3" t="s">
        <v>374</v>
      </c>
      <c r="I3" t="s">
        <v>499</v>
      </c>
      <c r="J3" t="s">
        <v>500</v>
      </c>
      <c r="K3" t="s">
        <v>501</v>
      </c>
      <c r="L3" t="s">
        <v>502</v>
      </c>
      <c r="M3" t="s">
        <v>503</v>
      </c>
      <c r="Y3" t="s">
        <v>496</v>
      </c>
    </row>
    <row r="4" spans="1:25" x14ac:dyDescent="0.25">
      <c r="A4" t="s">
        <v>504</v>
      </c>
      <c r="B4">
        <v>660000030</v>
      </c>
      <c r="C4" t="s">
        <v>219</v>
      </c>
      <c r="D4" t="s">
        <v>220</v>
      </c>
      <c r="E4" t="s">
        <v>109</v>
      </c>
      <c r="G4" t="s">
        <v>51</v>
      </c>
      <c r="H4" t="s">
        <v>52</v>
      </c>
      <c r="I4">
        <v>12</v>
      </c>
      <c r="J4" t="s">
        <v>36</v>
      </c>
      <c r="K4">
        <v>5000000</v>
      </c>
      <c r="L4">
        <v>60000000</v>
      </c>
      <c r="M4" t="str">
        <f>_xlfn.XLOOKUP(Table2[[#This Row],[KETERANGAN]],Y:Y,Y:Y,"XXX",0,1)</f>
        <v>SEWA PERANGKAT PRINTER / FOTOCOPY</v>
      </c>
      <c r="Y4" t="s">
        <v>217</v>
      </c>
    </row>
    <row r="5" spans="1:25" x14ac:dyDescent="0.25">
      <c r="A5" t="s">
        <v>504</v>
      </c>
      <c r="B5">
        <v>660000013</v>
      </c>
      <c r="C5" t="s">
        <v>157</v>
      </c>
      <c r="D5" t="s">
        <v>158</v>
      </c>
      <c r="E5" t="s">
        <v>157</v>
      </c>
      <c r="G5" t="s">
        <v>51</v>
      </c>
      <c r="H5" t="s">
        <v>52</v>
      </c>
      <c r="I5">
        <v>1</v>
      </c>
      <c r="J5" t="s">
        <v>53</v>
      </c>
      <c r="K5">
        <v>98540000</v>
      </c>
      <c r="L5">
        <v>98540000</v>
      </c>
      <c r="M5" t="str">
        <f>_xlfn.XLOOKUP(Table2[[#This Row],[KETERANGAN]],Y:Y,Y:Y,"XXX",0,1)</f>
        <v>SEMINAR &amp; TRAINING</v>
      </c>
      <c r="Y5" t="s">
        <v>151</v>
      </c>
    </row>
    <row r="6" spans="1:25" x14ac:dyDescent="0.25">
      <c r="A6" t="s">
        <v>504</v>
      </c>
      <c r="B6">
        <v>660000014</v>
      </c>
      <c r="C6" t="s">
        <v>228</v>
      </c>
      <c r="D6" t="s">
        <v>240</v>
      </c>
      <c r="E6" t="s">
        <v>244</v>
      </c>
      <c r="G6" t="s">
        <v>51</v>
      </c>
      <c r="H6" t="s">
        <v>52</v>
      </c>
      <c r="I6">
        <v>1</v>
      </c>
      <c r="J6" t="s">
        <v>6</v>
      </c>
      <c r="K6">
        <v>1600000</v>
      </c>
      <c r="L6">
        <v>1600000</v>
      </c>
      <c r="M6" t="str">
        <f>_xlfn.XLOOKUP(Table2[[#This Row],[KETERANGAN]],Y:Y,Y:Y,"XXX",0,1)</f>
        <v>Barcode Honeywell</v>
      </c>
      <c r="Y6" t="s">
        <v>152</v>
      </c>
    </row>
    <row r="7" spans="1:25" x14ac:dyDescent="0.25">
      <c r="A7" t="s">
        <v>504</v>
      </c>
      <c r="B7">
        <v>660000014</v>
      </c>
      <c r="C7" t="s">
        <v>228</v>
      </c>
      <c r="D7" t="s">
        <v>240</v>
      </c>
      <c r="E7" t="s">
        <v>243</v>
      </c>
      <c r="G7" t="s">
        <v>51</v>
      </c>
      <c r="H7" t="s">
        <v>52</v>
      </c>
      <c r="I7">
        <v>10</v>
      </c>
      <c r="J7" t="s">
        <v>6</v>
      </c>
      <c r="K7">
        <v>3815000</v>
      </c>
      <c r="L7">
        <v>38150000</v>
      </c>
      <c r="M7" t="str">
        <f>_xlfn.XLOOKUP(Table2[[#This Row],[KETERANGAN]],Y:Y,Y:Y,"XXX",0,1)</f>
        <v>Scanner : Fujitsu</v>
      </c>
      <c r="Y7" t="s">
        <v>153</v>
      </c>
    </row>
    <row r="8" spans="1:25" x14ac:dyDescent="0.25">
      <c r="A8" t="s">
        <v>504</v>
      </c>
      <c r="B8">
        <v>660000014</v>
      </c>
      <c r="C8" t="s">
        <v>228</v>
      </c>
      <c r="D8" t="s">
        <v>240</v>
      </c>
      <c r="E8" t="s">
        <v>241</v>
      </c>
      <c r="G8" t="s">
        <v>51</v>
      </c>
      <c r="H8" t="s">
        <v>52</v>
      </c>
      <c r="I8">
        <v>2</v>
      </c>
      <c r="J8" t="s">
        <v>6</v>
      </c>
      <c r="K8">
        <v>3000000</v>
      </c>
      <c r="L8">
        <v>6000000</v>
      </c>
      <c r="M8" t="str">
        <f>_xlfn.XLOOKUP(Table2[[#This Row],[KETERANGAN]],Y:Y,Y:Y,"XXX",0,1)</f>
        <v>Mobile : Samsung</v>
      </c>
      <c r="Y8" t="s">
        <v>154</v>
      </c>
    </row>
    <row r="9" spans="1:25" x14ac:dyDescent="0.25">
      <c r="A9" t="s">
        <v>504</v>
      </c>
      <c r="B9">
        <v>660000024</v>
      </c>
      <c r="C9" t="s">
        <v>228</v>
      </c>
      <c r="D9" t="s">
        <v>231</v>
      </c>
      <c r="E9" t="s">
        <v>231</v>
      </c>
      <c r="G9" t="s">
        <v>51</v>
      </c>
      <c r="H9" t="s">
        <v>52</v>
      </c>
      <c r="I9">
        <v>12</v>
      </c>
      <c r="J9" t="s">
        <v>36</v>
      </c>
      <c r="K9">
        <v>1000000</v>
      </c>
      <c r="L9">
        <v>12000000</v>
      </c>
      <c r="M9" t="str">
        <f>_xlfn.XLOOKUP(Table2[[#This Row],[KETERANGAN]],Y:Y,Y:Y,"XXX",0,1)</f>
        <v>MEETING &amp; MEALS</v>
      </c>
      <c r="Y9" t="s">
        <v>155</v>
      </c>
    </row>
    <row r="10" spans="1:25" x14ac:dyDescent="0.25">
      <c r="A10" t="s">
        <v>504</v>
      </c>
      <c r="B10">
        <v>660000022</v>
      </c>
      <c r="C10" t="s">
        <v>228</v>
      </c>
      <c r="D10" t="s">
        <v>229</v>
      </c>
      <c r="E10" t="s">
        <v>229</v>
      </c>
      <c r="G10" t="s">
        <v>51</v>
      </c>
      <c r="H10" t="s">
        <v>52</v>
      </c>
      <c r="I10">
        <v>12</v>
      </c>
      <c r="J10" t="s">
        <v>36</v>
      </c>
      <c r="K10">
        <v>500000</v>
      </c>
      <c r="L10">
        <v>6000000</v>
      </c>
      <c r="M10" t="str">
        <f>_xlfn.XLOOKUP(Table2[[#This Row],[KETERANGAN]],Y:Y,Y:Y,"XXX",0,1)</f>
        <v>ALAT TULIS KANTOR</v>
      </c>
      <c r="Y10" t="s">
        <v>156</v>
      </c>
    </row>
    <row r="11" spans="1:25" x14ac:dyDescent="0.25">
      <c r="A11" t="s">
        <v>504</v>
      </c>
      <c r="B11">
        <v>660000015</v>
      </c>
      <c r="C11" t="s">
        <v>159</v>
      </c>
      <c r="D11" t="s">
        <v>160</v>
      </c>
      <c r="E11" t="s">
        <v>160</v>
      </c>
      <c r="G11" t="s">
        <v>51</v>
      </c>
      <c r="H11" t="s">
        <v>52</v>
      </c>
      <c r="I11">
        <v>12</v>
      </c>
      <c r="J11" t="s">
        <v>36</v>
      </c>
      <c r="K11">
        <v>1500000</v>
      </c>
      <c r="L11">
        <v>18000000</v>
      </c>
      <c r="M11" t="str">
        <f>_xlfn.XLOOKUP(Table2[[#This Row],[KETERANGAN]],Y:Y,Y:Y,"XXX",0,1)</f>
        <v>TRANSPORT</v>
      </c>
      <c r="Y11" t="s">
        <v>214</v>
      </c>
    </row>
    <row r="12" spans="1:25" x14ac:dyDescent="0.25">
      <c r="A12" t="s">
        <v>504</v>
      </c>
      <c r="B12">
        <v>660000032</v>
      </c>
      <c r="C12" t="s">
        <v>40</v>
      </c>
      <c r="D12" t="s">
        <v>41</v>
      </c>
      <c r="E12" t="s">
        <v>298</v>
      </c>
      <c r="G12" t="s">
        <v>51</v>
      </c>
      <c r="H12" t="s">
        <v>52</v>
      </c>
      <c r="I12">
        <v>12</v>
      </c>
      <c r="J12" t="s">
        <v>36</v>
      </c>
      <c r="K12">
        <v>93750</v>
      </c>
      <c r="L12">
        <v>1125000</v>
      </c>
      <c r="M12" t="str">
        <f>_xlfn.XLOOKUP(Table2[[#This Row],[KETERANGAN]],Y:Y,Y:Y,"XXX",0,1)</f>
        <v>MPP 2025 (HR EST) : LICENSE MANAGE ENGINE</v>
      </c>
      <c r="Y12" t="s">
        <v>39</v>
      </c>
    </row>
    <row r="13" spans="1:25" x14ac:dyDescent="0.25">
      <c r="A13" t="s">
        <v>504</v>
      </c>
      <c r="B13">
        <v>660000032</v>
      </c>
      <c r="C13" t="s">
        <v>40</v>
      </c>
      <c r="D13" t="s">
        <v>41</v>
      </c>
      <c r="E13" t="s">
        <v>274</v>
      </c>
      <c r="F13" s="187">
        <v>46011</v>
      </c>
      <c r="G13" t="s">
        <v>51</v>
      </c>
      <c r="H13" t="s">
        <v>52</v>
      </c>
      <c r="I13">
        <v>12</v>
      </c>
      <c r="J13" t="s">
        <v>36</v>
      </c>
      <c r="K13">
        <v>4560000</v>
      </c>
      <c r="L13">
        <v>54720000</v>
      </c>
      <c r="M13" t="str">
        <f>_xlfn.XLOOKUP(Table2[[#This Row],[KETERANGAN]],Y:Y,Y:Y,"XXX",0,1)</f>
        <v>MPP 2025 (HR EST) : LICENSE ANTIVIRUS + SUPPORT</v>
      </c>
      <c r="Y13" t="s">
        <v>61</v>
      </c>
    </row>
    <row r="14" spans="1:25" x14ac:dyDescent="0.25">
      <c r="A14" t="s">
        <v>504</v>
      </c>
      <c r="B14">
        <v>660000032</v>
      </c>
      <c r="C14" t="s">
        <v>40</v>
      </c>
      <c r="D14" t="s">
        <v>41</v>
      </c>
      <c r="E14" t="s">
        <v>270</v>
      </c>
      <c r="G14" t="s">
        <v>51</v>
      </c>
      <c r="H14" t="s">
        <v>52</v>
      </c>
      <c r="I14">
        <v>1</v>
      </c>
      <c r="J14" t="s">
        <v>53</v>
      </c>
      <c r="K14">
        <v>17500000</v>
      </c>
      <c r="L14">
        <v>17500000</v>
      </c>
      <c r="M14" t="str">
        <f>_xlfn.XLOOKUP(Table2[[#This Row],[KETERANGAN]],Y:Y,Y:Y,"XXX",0,1)</f>
        <v>LICENSES APPLICATION : VISIO</v>
      </c>
      <c r="Y14" t="s">
        <v>90</v>
      </c>
    </row>
    <row r="15" spans="1:25" x14ac:dyDescent="0.25">
      <c r="A15" t="s">
        <v>504</v>
      </c>
      <c r="B15">
        <v>660000032</v>
      </c>
      <c r="C15" t="s">
        <v>40</v>
      </c>
      <c r="D15" t="s">
        <v>41</v>
      </c>
      <c r="E15" t="s">
        <v>236</v>
      </c>
      <c r="F15" s="187">
        <v>45884</v>
      </c>
      <c r="G15" t="s">
        <v>51</v>
      </c>
      <c r="H15" t="s">
        <v>52</v>
      </c>
      <c r="I15">
        <v>1</v>
      </c>
      <c r="J15" t="s">
        <v>53</v>
      </c>
      <c r="K15">
        <v>2000000</v>
      </c>
      <c r="L15">
        <v>2000000</v>
      </c>
      <c r="M15" t="str">
        <f>_xlfn.XLOOKUP(Table2[[#This Row],[KETERANGAN]],Y:Y,Y:Y,"XXX",0,1)</f>
        <v>SSL MANAGE ENGINE</v>
      </c>
      <c r="Y15" t="s">
        <v>94</v>
      </c>
    </row>
    <row r="16" spans="1:25" x14ac:dyDescent="0.25">
      <c r="A16" t="s">
        <v>504</v>
      </c>
      <c r="B16">
        <v>660000032</v>
      </c>
      <c r="C16" t="s">
        <v>40</v>
      </c>
      <c r="D16" t="s">
        <v>41</v>
      </c>
      <c r="E16" t="s">
        <v>185</v>
      </c>
      <c r="G16" t="s">
        <v>51</v>
      </c>
      <c r="H16" t="s">
        <v>52</v>
      </c>
      <c r="I16">
        <v>1</v>
      </c>
      <c r="J16" t="s">
        <v>53</v>
      </c>
      <c r="K16">
        <v>121180000</v>
      </c>
      <c r="L16">
        <v>121180000</v>
      </c>
      <c r="M16" t="str">
        <f>_xlfn.XLOOKUP(Table2[[#This Row],[KETERANGAN]],Y:Y,Y:Y,"XXX",0,1)</f>
        <v>LICENSES APPLICATION</v>
      </c>
      <c r="Y16" t="s">
        <v>145</v>
      </c>
    </row>
    <row r="17" spans="1:25" x14ac:dyDescent="0.25">
      <c r="A17" t="s">
        <v>504</v>
      </c>
      <c r="B17">
        <v>660000032</v>
      </c>
      <c r="C17" t="s">
        <v>40</v>
      </c>
      <c r="D17" t="s">
        <v>41</v>
      </c>
      <c r="E17" t="s">
        <v>233</v>
      </c>
      <c r="F17" s="187">
        <v>45991</v>
      </c>
      <c r="G17" t="s">
        <v>51</v>
      </c>
      <c r="H17" t="s">
        <v>52</v>
      </c>
      <c r="I17">
        <v>1</v>
      </c>
      <c r="J17" t="s">
        <v>53</v>
      </c>
      <c r="K17">
        <v>6000000</v>
      </c>
      <c r="L17">
        <v>6000000</v>
      </c>
      <c r="M17" t="str">
        <f>_xlfn.XLOOKUP(Table2[[#This Row],[KETERANGAN]],Y:Y,Y:Y,"XXX",0,1)</f>
        <v>REMOTE SUPPORT ANYDESK @ 20 TECHNICIAN</v>
      </c>
      <c r="Y17" t="s">
        <v>164</v>
      </c>
    </row>
    <row r="18" spans="1:25" x14ac:dyDescent="0.25">
      <c r="A18" t="s">
        <v>504</v>
      </c>
      <c r="B18">
        <v>660000028</v>
      </c>
      <c r="C18" t="s">
        <v>215</v>
      </c>
      <c r="D18" t="s">
        <v>216</v>
      </c>
      <c r="E18" t="s">
        <v>217</v>
      </c>
      <c r="G18" t="s">
        <v>51</v>
      </c>
      <c r="H18" t="s">
        <v>52</v>
      </c>
      <c r="I18">
        <v>12</v>
      </c>
      <c r="J18" t="s">
        <v>36</v>
      </c>
      <c r="K18">
        <v>1500000</v>
      </c>
      <c r="L18">
        <v>18000000</v>
      </c>
      <c r="M18" t="str">
        <f>_xlfn.XLOOKUP(Table2[[#This Row],[KETERANGAN]],Y:Y,Y:Y,"XXX",0,1)</f>
        <v>ENTERTAINMENT</v>
      </c>
      <c r="Y18" t="s">
        <v>173</v>
      </c>
    </row>
    <row r="19" spans="1:25" x14ac:dyDescent="0.25">
      <c r="A19" t="s">
        <v>504</v>
      </c>
      <c r="B19">
        <v>660000006</v>
      </c>
      <c r="C19" t="s">
        <v>84</v>
      </c>
      <c r="D19" t="s">
        <v>150</v>
      </c>
      <c r="E19" t="s">
        <v>151</v>
      </c>
      <c r="G19" t="s">
        <v>51</v>
      </c>
      <c r="H19" t="s">
        <v>52</v>
      </c>
      <c r="I19">
        <v>12</v>
      </c>
      <c r="J19" t="s">
        <v>36</v>
      </c>
      <c r="K19">
        <v>700000</v>
      </c>
      <c r="L19">
        <v>8400000</v>
      </c>
      <c r="M19" t="str">
        <f>_xlfn.XLOOKUP(Table2[[#This Row],[KETERANGAN]],Y:Y,Y:Y,"XXX",0,1)</f>
        <v>PULSA KARYAWAN GENERAL MANAGER @1</v>
      </c>
      <c r="Y19" t="s">
        <v>179</v>
      </c>
    </row>
    <row r="20" spans="1:25" x14ac:dyDescent="0.25">
      <c r="A20" t="s">
        <v>504</v>
      </c>
      <c r="B20">
        <v>660000006</v>
      </c>
      <c r="C20" t="s">
        <v>84</v>
      </c>
      <c r="D20" t="s">
        <v>150</v>
      </c>
      <c r="E20" t="s">
        <v>152</v>
      </c>
      <c r="G20" t="s">
        <v>51</v>
      </c>
      <c r="H20" t="s">
        <v>52</v>
      </c>
      <c r="I20">
        <v>12</v>
      </c>
      <c r="J20" t="s">
        <v>36</v>
      </c>
      <c r="K20">
        <v>700000</v>
      </c>
      <c r="L20">
        <v>8400000</v>
      </c>
      <c r="M20" t="str">
        <f>_xlfn.XLOOKUP(Table2[[#This Row],[KETERANGAN]],Y:Y,Y:Y,"XXX",0,1)</f>
        <v>PULSA KARYAWAN MANAGER @2 : JOHARI, VACANT</v>
      </c>
      <c r="Y20" t="s">
        <v>273</v>
      </c>
    </row>
    <row r="21" spans="1:25" x14ac:dyDescent="0.25">
      <c r="A21" t="s">
        <v>504</v>
      </c>
      <c r="B21">
        <v>660000006</v>
      </c>
      <c r="C21" t="s">
        <v>84</v>
      </c>
      <c r="D21" t="s">
        <v>150</v>
      </c>
      <c r="E21" t="s">
        <v>153</v>
      </c>
      <c r="G21" t="s">
        <v>51</v>
      </c>
      <c r="H21" t="s">
        <v>52</v>
      </c>
      <c r="I21">
        <v>12</v>
      </c>
      <c r="J21" t="s">
        <v>36</v>
      </c>
      <c r="K21">
        <v>500000</v>
      </c>
      <c r="L21">
        <v>6000000</v>
      </c>
      <c r="M21" t="str">
        <f>_xlfn.XLOOKUP(Table2[[#This Row],[KETERANGAN]],Y:Y,Y:Y,"XXX",0,1)</f>
        <v>PULSA KARYAWAN SENIOR MANAGER @1 : WUWANJIE</v>
      </c>
      <c r="Y21" t="s">
        <v>101</v>
      </c>
    </row>
    <row r="22" spans="1:25" x14ac:dyDescent="0.25">
      <c r="A22" t="s">
        <v>504</v>
      </c>
      <c r="B22">
        <v>660000006</v>
      </c>
      <c r="C22" t="s">
        <v>84</v>
      </c>
      <c r="D22" t="s">
        <v>150</v>
      </c>
      <c r="E22" t="s">
        <v>154</v>
      </c>
      <c r="G22" t="s">
        <v>51</v>
      </c>
      <c r="H22" t="s">
        <v>52</v>
      </c>
      <c r="I22">
        <v>12</v>
      </c>
      <c r="J22" t="s">
        <v>36</v>
      </c>
      <c r="K22">
        <v>600000</v>
      </c>
      <c r="L22">
        <v>7200000</v>
      </c>
      <c r="M22" t="str">
        <f>_xlfn.XLOOKUP(Table2[[#This Row],[KETERANGAN]],Y:Y,Y:Y,"XXX",0,1)</f>
        <v>PULSA KARYAWAN SPV @3</v>
      </c>
      <c r="Y22" t="s">
        <v>186</v>
      </c>
    </row>
    <row r="23" spans="1:25" x14ac:dyDescent="0.25">
      <c r="A23" t="s">
        <v>504</v>
      </c>
      <c r="B23">
        <v>660000006</v>
      </c>
      <c r="C23" t="s">
        <v>84</v>
      </c>
      <c r="D23" t="s">
        <v>150</v>
      </c>
      <c r="E23" t="s">
        <v>155</v>
      </c>
      <c r="G23" t="s">
        <v>51</v>
      </c>
      <c r="H23" t="s">
        <v>52</v>
      </c>
      <c r="I23">
        <v>12</v>
      </c>
      <c r="J23" t="s">
        <v>36</v>
      </c>
      <c r="K23">
        <v>800000</v>
      </c>
      <c r="L23">
        <v>9600000</v>
      </c>
      <c r="M23" t="str">
        <f>_xlfn.XLOOKUP(Table2[[#This Row],[KETERANGAN]],Y:Y,Y:Y,"XXX",0,1)</f>
        <v>PULSA KARYAWAN STAFF @8</v>
      </c>
      <c r="Y23" t="s">
        <v>192</v>
      </c>
    </row>
    <row r="24" spans="1:25" x14ac:dyDescent="0.25">
      <c r="A24" t="s">
        <v>504</v>
      </c>
      <c r="B24">
        <v>660000006</v>
      </c>
      <c r="C24" t="s">
        <v>84</v>
      </c>
      <c r="D24" t="s">
        <v>150</v>
      </c>
      <c r="E24" t="s">
        <v>156</v>
      </c>
      <c r="G24" t="s">
        <v>51</v>
      </c>
      <c r="H24" t="s">
        <v>52</v>
      </c>
      <c r="I24">
        <v>12</v>
      </c>
      <c r="J24" t="s">
        <v>36</v>
      </c>
      <c r="K24">
        <v>500000</v>
      </c>
      <c r="L24">
        <v>6000000</v>
      </c>
      <c r="M24" t="str">
        <f>_xlfn.XLOOKUP(Table2[[#This Row],[KETERANGAN]],Y:Y,Y:Y,"XXX",0,1)</f>
        <v>PENGIRIMAN DOKUMEN</v>
      </c>
      <c r="Y24" t="s">
        <v>193</v>
      </c>
    </row>
    <row r="25" spans="1:25" x14ac:dyDescent="0.25">
      <c r="A25" t="s">
        <v>504</v>
      </c>
      <c r="B25">
        <v>660000038</v>
      </c>
      <c r="C25" t="s">
        <v>84</v>
      </c>
      <c r="D25" t="s">
        <v>85</v>
      </c>
      <c r="E25" t="s">
        <v>214</v>
      </c>
      <c r="G25" t="s">
        <v>51</v>
      </c>
      <c r="H25" t="s">
        <v>52</v>
      </c>
      <c r="I25">
        <v>12</v>
      </c>
      <c r="J25" t="s">
        <v>36</v>
      </c>
      <c r="K25">
        <v>10000000</v>
      </c>
      <c r="L25">
        <v>120000000</v>
      </c>
      <c r="M25" t="str">
        <f>_xlfn.XLOOKUP(Table2[[#This Row],[KETERANGAN]],Y:Y,Y:Y,"XXX",0,1)</f>
        <v xml:space="preserve">INTERNET SERVICE PROVIDER </v>
      </c>
      <c r="Y25" t="s">
        <v>194</v>
      </c>
    </row>
    <row r="26" spans="1:25" x14ac:dyDescent="0.25">
      <c r="A26" t="s">
        <v>504</v>
      </c>
      <c r="B26">
        <v>660000019</v>
      </c>
      <c r="C26" t="s">
        <v>31</v>
      </c>
      <c r="D26" t="s">
        <v>32</v>
      </c>
      <c r="E26" t="s">
        <v>39</v>
      </c>
      <c r="F26" s="187">
        <v>45991</v>
      </c>
      <c r="G26" t="s">
        <v>51</v>
      </c>
      <c r="H26" t="s">
        <v>52</v>
      </c>
      <c r="I26">
        <v>12</v>
      </c>
      <c r="J26" t="s">
        <v>36</v>
      </c>
      <c r="K26">
        <v>6916667</v>
      </c>
      <c r="L26">
        <v>83000000</v>
      </c>
      <c r="M26" t="str">
        <f>_xlfn.XLOOKUP(Table2[[#This Row],[KETERANGAN]],Y:Y,Y:Y,"XXX",0,1)</f>
        <v>SPAREPART , SERVICE &amp; MAINTENANCE</v>
      </c>
      <c r="Y26" t="s">
        <v>195</v>
      </c>
    </row>
    <row r="27" spans="1:25" x14ac:dyDescent="0.25">
      <c r="A27" t="s">
        <v>504</v>
      </c>
      <c r="B27">
        <v>660000032</v>
      </c>
      <c r="C27" t="s">
        <v>40</v>
      </c>
      <c r="D27" t="s">
        <v>41</v>
      </c>
      <c r="E27" t="s">
        <v>61</v>
      </c>
      <c r="F27" s="187">
        <v>45959</v>
      </c>
      <c r="G27" t="s">
        <v>51</v>
      </c>
      <c r="H27" t="s">
        <v>52</v>
      </c>
      <c r="I27">
        <v>1</v>
      </c>
      <c r="J27" t="s">
        <v>53</v>
      </c>
      <c r="K27">
        <v>61560000</v>
      </c>
      <c r="L27">
        <v>61560000</v>
      </c>
      <c r="M27" t="str">
        <f>_xlfn.XLOOKUP(Table2[[#This Row],[KETERANGAN]],Y:Y,Y:Y,"XXX",0,1)</f>
        <v>LICENSE ANTIVIRUS + SUPPORT</v>
      </c>
      <c r="Y27" t="s">
        <v>198</v>
      </c>
    </row>
    <row r="28" spans="1:25" x14ac:dyDescent="0.25">
      <c r="A28" t="s">
        <v>504</v>
      </c>
      <c r="B28">
        <v>660000032</v>
      </c>
      <c r="C28" t="s">
        <v>40</v>
      </c>
      <c r="D28" t="s">
        <v>41</v>
      </c>
      <c r="E28" t="s">
        <v>90</v>
      </c>
      <c r="G28" t="s">
        <v>51</v>
      </c>
      <c r="H28" t="s">
        <v>52</v>
      </c>
      <c r="I28">
        <v>1</v>
      </c>
      <c r="J28" t="s">
        <v>53</v>
      </c>
      <c r="K28">
        <v>7000000</v>
      </c>
      <c r="L28">
        <v>7000000</v>
      </c>
      <c r="M28" t="str">
        <f>_xlfn.XLOOKUP(Table2[[#This Row],[KETERANGAN]],Y:Y,Y:Y,"XXX",0,1)</f>
        <v>LICENSE EMAIL EXCHANGE ASG-SUNFISH</v>
      </c>
      <c r="Y28" t="s">
        <v>200</v>
      </c>
    </row>
    <row r="29" spans="1:25" x14ac:dyDescent="0.25">
      <c r="A29" t="s">
        <v>504</v>
      </c>
      <c r="B29">
        <v>660000032</v>
      </c>
      <c r="C29" t="s">
        <v>40</v>
      </c>
      <c r="D29" t="s">
        <v>41</v>
      </c>
      <c r="E29" t="s">
        <v>91</v>
      </c>
      <c r="G29" t="s">
        <v>51</v>
      </c>
      <c r="H29" t="s">
        <v>52</v>
      </c>
      <c r="I29">
        <v>8</v>
      </c>
      <c r="J29" t="s">
        <v>6</v>
      </c>
      <c r="K29">
        <v>700000</v>
      </c>
      <c r="L29" s="188">
        <v>5600000</v>
      </c>
      <c r="M29" t="str">
        <f>_xlfn.XLOOKUP(Table2[[#This Row],[KETERANGAN]],Y:Y,Y:Y,"XXX",0,1)</f>
        <v>XXX</v>
      </c>
      <c r="Y29" t="s">
        <v>202</v>
      </c>
    </row>
    <row r="30" spans="1:25" x14ac:dyDescent="0.25">
      <c r="A30" t="s">
        <v>504</v>
      </c>
      <c r="B30">
        <v>660000032</v>
      </c>
      <c r="C30" t="s">
        <v>40</v>
      </c>
      <c r="D30" t="s">
        <v>41</v>
      </c>
      <c r="E30" t="s">
        <v>93</v>
      </c>
      <c r="G30" t="s">
        <v>51</v>
      </c>
      <c r="H30" t="s">
        <v>52</v>
      </c>
      <c r="I30">
        <v>8</v>
      </c>
      <c r="J30" t="s">
        <v>6</v>
      </c>
      <c r="K30">
        <v>3300000</v>
      </c>
      <c r="L30" s="188">
        <v>26400000</v>
      </c>
      <c r="M30" t="str">
        <f>_xlfn.XLOOKUP(Table2[[#This Row],[KETERANGAN]],Y:Y,Y:Y,"XXX",0,1)</f>
        <v>XXX</v>
      </c>
      <c r="Y30" t="s">
        <v>203</v>
      </c>
    </row>
    <row r="31" spans="1:25" x14ac:dyDescent="0.25">
      <c r="A31" t="s">
        <v>504</v>
      </c>
      <c r="B31">
        <v>660000032</v>
      </c>
      <c r="C31" t="s">
        <v>40</v>
      </c>
      <c r="D31" t="s">
        <v>41</v>
      </c>
      <c r="E31" t="s">
        <v>94</v>
      </c>
      <c r="F31" s="187">
        <v>45906</v>
      </c>
      <c r="G31" t="s">
        <v>51</v>
      </c>
      <c r="H31" t="s">
        <v>52</v>
      </c>
      <c r="I31">
        <v>1</v>
      </c>
      <c r="J31" t="s">
        <v>53</v>
      </c>
      <c r="K31">
        <v>200000000</v>
      </c>
      <c r="L31">
        <v>200000000</v>
      </c>
      <c r="M31" t="str">
        <f>_xlfn.XLOOKUP(Table2[[#This Row],[KETERANGAN]],Y:Y,Y:Y,"XXX",0,1)</f>
        <v>LICENSE MANAGE ENGINE (SDP,ENDPOINT + SUPPORT) - EXISTING 12 , ADD ON  8 TECHNICIAN (800 NODE) TOTAL 20 TECHNICIAN)</v>
      </c>
      <c r="Y31" t="s">
        <v>204</v>
      </c>
    </row>
    <row r="32" spans="1:25" x14ac:dyDescent="0.25">
      <c r="A32" t="s">
        <v>504</v>
      </c>
      <c r="B32">
        <v>660000032</v>
      </c>
      <c r="C32" t="s">
        <v>40</v>
      </c>
      <c r="D32" t="s">
        <v>41</v>
      </c>
      <c r="E32" t="s">
        <v>145</v>
      </c>
      <c r="F32" s="187">
        <v>46161</v>
      </c>
      <c r="G32" t="s">
        <v>51</v>
      </c>
      <c r="H32" t="s">
        <v>52</v>
      </c>
      <c r="I32">
        <v>1</v>
      </c>
      <c r="J32" t="s">
        <v>53</v>
      </c>
      <c r="K32">
        <v>215944190</v>
      </c>
      <c r="L32">
        <v>231640190</v>
      </c>
      <c r="M32" t="str">
        <f>_xlfn.XLOOKUP(Table2[[#This Row],[KETERANGAN]],Y:Y,Y:Y,"XXX",0,1)</f>
        <v>LICENSE MICROSOFT 365 without EMS -SPLIT CORP SC3</v>
      </c>
      <c r="Y32" t="s">
        <v>206</v>
      </c>
    </row>
    <row r="33" spans="1:25" x14ac:dyDescent="0.25">
      <c r="A33" t="s">
        <v>504</v>
      </c>
      <c r="B33">
        <v>660000032</v>
      </c>
      <c r="C33" t="s">
        <v>40</v>
      </c>
      <c r="D33" t="s">
        <v>41</v>
      </c>
      <c r="E33" t="s">
        <v>164</v>
      </c>
      <c r="G33" t="s">
        <v>51</v>
      </c>
      <c r="H33" t="s">
        <v>52</v>
      </c>
      <c r="I33">
        <v>1</v>
      </c>
      <c r="J33" t="s">
        <v>53</v>
      </c>
      <c r="K33">
        <v>36000000</v>
      </c>
      <c r="L33">
        <v>36000000</v>
      </c>
      <c r="M33" t="str">
        <f>_xlfn.XLOOKUP(Table2[[#This Row],[KETERANGAN]],Y:Y,Y:Y,"XXX",0,1)</f>
        <v>LICENSE POWER BI PROFESSIONAL @ 18 USERS</v>
      </c>
      <c r="Y33" t="s">
        <v>207</v>
      </c>
    </row>
    <row r="34" spans="1:25" x14ac:dyDescent="0.25">
      <c r="A34" t="s">
        <v>504</v>
      </c>
      <c r="B34">
        <v>660000032</v>
      </c>
      <c r="C34" t="s">
        <v>40</v>
      </c>
      <c r="D34" t="s">
        <v>41</v>
      </c>
      <c r="E34" t="s">
        <v>173</v>
      </c>
      <c r="F34" s="187">
        <v>46167</v>
      </c>
      <c r="G34" t="s">
        <v>51</v>
      </c>
      <c r="H34" t="s">
        <v>52</v>
      </c>
      <c r="I34">
        <v>1</v>
      </c>
      <c r="J34" t="s">
        <v>53</v>
      </c>
      <c r="K34">
        <v>137700000</v>
      </c>
      <c r="L34">
        <v>137700000</v>
      </c>
      <c r="M34" t="str">
        <f>_xlfn.XLOOKUP(Table2[[#This Row],[KETERANGAN]],Y:Y,Y:Y,"XXX",0,1)</f>
        <v>LICENSE PRTG + SUPPORT</v>
      </c>
      <c r="Y34" t="s">
        <v>232</v>
      </c>
    </row>
    <row r="35" spans="1:25" x14ac:dyDescent="0.25">
      <c r="A35" t="s">
        <v>504</v>
      </c>
      <c r="B35">
        <v>660000032</v>
      </c>
      <c r="C35" t="s">
        <v>40</v>
      </c>
      <c r="D35" t="s">
        <v>41</v>
      </c>
      <c r="E35" t="s">
        <v>92</v>
      </c>
      <c r="G35" t="s">
        <v>51</v>
      </c>
      <c r="H35" t="s">
        <v>52</v>
      </c>
      <c r="I35">
        <v>12</v>
      </c>
      <c r="J35" t="s">
        <v>36</v>
      </c>
      <c r="K35">
        <v>16715924</v>
      </c>
      <c r="L35">
        <v>200591083</v>
      </c>
      <c r="M35" t="str">
        <f>_xlfn.XLOOKUP(Table2[[#This Row],[KETERANGAN]],Y:Y,Y:Y,"XXX",0,1)</f>
        <v>ERP : AWS SUBSCRIPTION</v>
      </c>
      <c r="Y35" t="s">
        <v>78</v>
      </c>
    </row>
    <row r="36" spans="1:25" x14ac:dyDescent="0.25">
      <c r="A36" t="s">
        <v>504</v>
      </c>
      <c r="B36">
        <v>660000032</v>
      </c>
      <c r="C36" t="s">
        <v>40</v>
      </c>
      <c r="D36" t="s">
        <v>41</v>
      </c>
      <c r="E36" t="s">
        <v>179</v>
      </c>
      <c r="F36" s="187">
        <v>45965</v>
      </c>
      <c r="G36" t="s">
        <v>51</v>
      </c>
      <c r="H36" t="s">
        <v>52</v>
      </c>
      <c r="I36">
        <v>1</v>
      </c>
      <c r="J36" t="s">
        <v>53</v>
      </c>
      <c r="K36">
        <v>200000000</v>
      </c>
      <c r="L36">
        <v>200000000</v>
      </c>
      <c r="M36" t="str">
        <f>_xlfn.XLOOKUP(Table2[[#This Row],[KETERANGAN]],Y:Y,Y:Y,"XXX",0,1)</f>
        <v>ERP : MICROSOFT GP SUPPORT (ARTHA INFOTAMA)</v>
      </c>
      <c r="Y36" t="s">
        <v>233</v>
      </c>
    </row>
    <row r="37" spans="1:25" x14ac:dyDescent="0.25">
      <c r="A37" t="s">
        <v>504</v>
      </c>
      <c r="B37">
        <v>660000032</v>
      </c>
      <c r="C37" t="s">
        <v>40</v>
      </c>
      <c r="D37" t="s">
        <v>41</v>
      </c>
      <c r="E37" t="s">
        <v>273</v>
      </c>
      <c r="F37" s="187">
        <v>45989</v>
      </c>
      <c r="G37" t="s">
        <v>51</v>
      </c>
      <c r="H37" t="s">
        <v>52</v>
      </c>
      <c r="I37">
        <v>1</v>
      </c>
      <c r="J37" t="s">
        <v>53</v>
      </c>
      <c r="K37">
        <v>80000000</v>
      </c>
      <c r="L37">
        <v>80000000</v>
      </c>
      <c r="M37" t="str">
        <f>_xlfn.XLOOKUP(Table2[[#This Row],[KETERANGAN]],Y:Y,Y:Y,"XXX",0,1)</f>
        <v>LICENSES SOPHOS + SUPPORT</v>
      </c>
      <c r="Y37" t="s">
        <v>185</v>
      </c>
    </row>
    <row r="38" spans="1:25" x14ac:dyDescent="0.25">
      <c r="A38" t="s">
        <v>504</v>
      </c>
      <c r="B38">
        <v>660000032</v>
      </c>
      <c r="C38" t="s">
        <v>40</v>
      </c>
      <c r="D38" t="s">
        <v>41</v>
      </c>
      <c r="E38" t="s">
        <v>101</v>
      </c>
      <c r="G38" t="s">
        <v>51</v>
      </c>
      <c r="H38" t="s">
        <v>52</v>
      </c>
      <c r="I38">
        <v>5</v>
      </c>
      <c r="J38" t="s">
        <v>36</v>
      </c>
      <c r="K38">
        <v>8078790</v>
      </c>
      <c r="L38">
        <v>40393950</v>
      </c>
      <c r="M38" t="str">
        <f>_xlfn.XLOOKUP(Table2[[#This Row],[KETERANGAN]],Y:Y,Y:Y,"XXX",0,1)</f>
        <v>ERP : ODOO SUBSCRIPTION FOR 3 YEARS USAGE (AKMA CHARGE : MGM FEE)</v>
      </c>
      <c r="Y38" t="s">
        <v>236</v>
      </c>
    </row>
    <row r="39" spans="1:25" x14ac:dyDescent="0.25">
      <c r="A39" t="s">
        <v>504</v>
      </c>
      <c r="B39">
        <v>660000032</v>
      </c>
      <c r="C39" t="s">
        <v>40</v>
      </c>
      <c r="D39" t="s">
        <v>41</v>
      </c>
      <c r="E39" t="s">
        <v>186</v>
      </c>
      <c r="G39" t="s">
        <v>51</v>
      </c>
      <c r="H39" t="s">
        <v>52</v>
      </c>
      <c r="I39">
        <v>12</v>
      </c>
      <c r="J39" t="s">
        <v>36</v>
      </c>
      <c r="K39">
        <v>20000000</v>
      </c>
      <c r="L39">
        <v>240000000</v>
      </c>
      <c r="M39" t="str">
        <f>_xlfn.XLOOKUP(Table2[[#This Row],[KETERANGAN]],Y:Y,Y:Y,"XXX",0,1)</f>
        <v>INNOVATION - Google Cloud Service</v>
      </c>
      <c r="Y39" t="s">
        <v>270</v>
      </c>
    </row>
    <row r="40" spans="1:25" x14ac:dyDescent="0.25">
      <c r="A40" t="s">
        <v>504</v>
      </c>
      <c r="B40">
        <v>660000032</v>
      </c>
      <c r="C40" t="s">
        <v>40</v>
      </c>
      <c r="D40" t="s">
        <v>41</v>
      </c>
      <c r="E40" t="s">
        <v>192</v>
      </c>
      <c r="G40" t="s">
        <v>51</v>
      </c>
      <c r="H40" t="s">
        <v>52</v>
      </c>
      <c r="I40">
        <v>12</v>
      </c>
      <c r="J40" t="s">
        <v>36</v>
      </c>
      <c r="K40">
        <v>3100000</v>
      </c>
      <c r="L40">
        <v>37200000</v>
      </c>
      <c r="M40" t="str">
        <f>_xlfn.XLOOKUP(Table2[[#This Row],[KETERANGAN]],Y:Y,Y:Y,"XXX",0,1)</f>
        <v>INNOVATION - Cloudflare Firewall</v>
      </c>
      <c r="Y40" t="s">
        <v>274</v>
      </c>
    </row>
    <row r="41" spans="1:25" x14ac:dyDescent="0.25">
      <c r="A41" t="s">
        <v>504</v>
      </c>
      <c r="B41">
        <v>660000032</v>
      </c>
      <c r="C41" t="s">
        <v>40</v>
      </c>
      <c r="D41" t="s">
        <v>41</v>
      </c>
      <c r="E41" t="s">
        <v>193</v>
      </c>
      <c r="F41" s="187">
        <v>45841</v>
      </c>
      <c r="G41" t="s">
        <v>51</v>
      </c>
      <c r="H41" t="s">
        <v>52</v>
      </c>
      <c r="I41">
        <v>12</v>
      </c>
      <c r="J41" t="s">
        <v>36</v>
      </c>
      <c r="K41">
        <v>37500</v>
      </c>
      <c r="L41">
        <v>450000</v>
      </c>
      <c r="M41" t="str">
        <f>_xlfn.XLOOKUP(Table2[[#This Row],[KETERANGAN]],Y:Y,Y:Y,"XXX",0,1)</f>
        <v>INNOVATION - Domain asriliving</v>
      </c>
      <c r="Y41" t="s">
        <v>298</v>
      </c>
    </row>
    <row r="42" spans="1:25" x14ac:dyDescent="0.25">
      <c r="A42" t="s">
        <v>504</v>
      </c>
      <c r="B42">
        <v>660000026</v>
      </c>
      <c r="C42" t="s">
        <v>40</v>
      </c>
      <c r="D42" t="s">
        <v>77</v>
      </c>
      <c r="E42" t="s">
        <v>194</v>
      </c>
      <c r="G42" t="s">
        <v>51</v>
      </c>
      <c r="H42" t="s">
        <v>52</v>
      </c>
      <c r="I42">
        <v>12</v>
      </c>
      <c r="J42" t="s">
        <v>36</v>
      </c>
      <c r="K42">
        <v>6600000</v>
      </c>
      <c r="L42">
        <v>79200000</v>
      </c>
      <c r="M42" t="str">
        <f>_xlfn.XLOOKUP(Table2[[#This Row],[KETERANGAN]],Y:Y,Y:Y,"XXX",0,1)</f>
        <v>INNOVATION - Reporting BI</v>
      </c>
      <c r="Y42" t="s">
        <v>160</v>
      </c>
    </row>
    <row r="43" spans="1:25" x14ac:dyDescent="0.25">
      <c r="A43" t="s">
        <v>504</v>
      </c>
      <c r="B43">
        <v>660000032</v>
      </c>
      <c r="C43" t="s">
        <v>40</v>
      </c>
      <c r="D43" t="s">
        <v>41</v>
      </c>
      <c r="E43" t="s">
        <v>195</v>
      </c>
      <c r="F43" s="187">
        <v>45838</v>
      </c>
      <c r="G43" t="s">
        <v>51</v>
      </c>
      <c r="H43" t="s">
        <v>52</v>
      </c>
      <c r="I43">
        <v>12</v>
      </c>
      <c r="J43" t="s">
        <v>36</v>
      </c>
      <c r="K43">
        <v>18500000</v>
      </c>
      <c r="L43">
        <v>222000000</v>
      </c>
      <c r="M43" t="str">
        <f>_xlfn.XLOOKUP(Table2[[#This Row],[KETERANGAN]],Y:Y,Y:Y,"XXX",0,1)</f>
        <v>INNOVATION - OCR Glair (Sem1)</v>
      </c>
      <c r="Y43" t="s">
        <v>229</v>
      </c>
    </row>
    <row r="44" spans="1:25" x14ac:dyDescent="0.25">
      <c r="A44" t="s">
        <v>504</v>
      </c>
      <c r="B44">
        <v>660000032</v>
      </c>
      <c r="C44" t="s">
        <v>40</v>
      </c>
      <c r="D44" t="s">
        <v>41</v>
      </c>
      <c r="E44" t="s">
        <v>198</v>
      </c>
      <c r="G44" t="s">
        <v>51</v>
      </c>
      <c r="H44" t="s">
        <v>52</v>
      </c>
      <c r="I44">
        <v>1</v>
      </c>
      <c r="J44" t="s">
        <v>53</v>
      </c>
      <c r="K44">
        <v>2190000</v>
      </c>
      <c r="L44">
        <v>2190000</v>
      </c>
      <c r="M44" t="str">
        <f>_xlfn.XLOOKUP(Table2[[#This Row],[KETERANGAN]],Y:Y,Y:Y,"XXX",0,1)</f>
        <v>INNOVATION - Aplikasi Canva</v>
      </c>
      <c r="Y44" t="s">
        <v>231</v>
      </c>
    </row>
    <row r="45" spans="1:25" x14ac:dyDescent="0.25">
      <c r="A45" t="s">
        <v>504</v>
      </c>
      <c r="B45">
        <v>660000032</v>
      </c>
      <c r="C45" t="s">
        <v>40</v>
      </c>
      <c r="D45" t="s">
        <v>41</v>
      </c>
      <c r="E45" t="s">
        <v>200</v>
      </c>
      <c r="G45" t="s">
        <v>51</v>
      </c>
      <c r="H45" t="s">
        <v>52</v>
      </c>
      <c r="I45">
        <v>1</v>
      </c>
      <c r="J45" t="s">
        <v>53</v>
      </c>
      <c r="K45">
        <v>19404000</v>
      </c>
      <c r="L45">
        <v>19404000</v>
      </c>
      <c r="M45" t="str">
        <f>_xlfn.XLOOKUP(Table2[[#This Row],[KETERANGAN]],Y:Y,Y:Y,"XXX",0,1)</f>
        <v>Aplikasi PandaDoc - Innovation</v>
      </c>
      <c r="Y45" t="s">
        <v>241</v>
      </c>
    </row>
    <row r="46" spans="1:25" x14ac:dyDescent="0.25">
      <c r="A46" t="s">
        <v>504</v>
      </c>
      <c r="B46">
        <v>660000032</v>
      </c>
      <c r="C46" t="s">
        <v>40</v>
      </c>
      <c r="D46" t="s">
        <v>41</v>
      </c>
      <c r="E46" t="s">
        <v>202</v>
      </c>
      <c r="G46" t="s">
        <v>51</v>
      </c>
      <c r="H46" t="s">
        <v>52</v>
      </c>
      <c r="I46">
        <v>1</v>
      </c>
      <c r="J46" t="s">
        <v>53</v>
      </c>
      <c r="K46">
        <v>17968500</v>
      </c>
      <c r="L46">
        <v>17968500</v>
      </c>
      <c r="M46" t="str">
        <f>_xlfn.XLOOKUP(Table2[[#This Row],[KETERANGAN]],Y:Y,Y:Y,"XXX",0,1)</f>
        <v>INNOVATION - Aplikasi TypeForm</v>
      </c>
      <c r="Y46" t="s">
        <v>243</v>
      </c>
    </row>
    <row r="47" spans="1:25" x14ac:dyDescent="0.25">
      <c r="A47" t="s">
        <v>504</v>
      </c>
      <c r="B47">
        <v>660000032</v>
      </c>
      <c r="C47" t="s">
        <v>40</v>
      </c>
      <c r="D47" t="s">
        <v>41</v>
      </c>
      <c r="E47" t="s">
        <v>203</v>
      </c>
      <c r="G47" t="s">
        <v>51</v>
      </c>
      <c r="H47" t="s">
        <v>52</v>
      </c>
      <c r="I47">
        <v>1</v>
      </c>
      <c r="J47" t="s">
        <v>53</v>
      </c>
      <c r="K47">
        <v>36000000</v>
      </c>
      <c r="L47">
        <v>36000000</v>
      </c>
      <c r="M47" t="str">
        <f>_xlfn.XLOOKUP(Table2[[#This Row],[KETERANGAN]],Y:Y,Y:Y,"XXX",0,1)</f>
        <v>INNOVATION - Aplikasi Zapier</v>
      </c>
      <c r="Y47" t="s">
        <v>244</v>
      </c>
    </row>
    <row r="48" spans="1:25" x14ac:dyDescent="0.25">
      <c r="A48" t="s">
        <v>504</v>
      </c>
      <c r="B48">
        <v>660000032</v>
      </c>
      <c r="C48" t="s">
        <v>40</v>
      </c>
      <c r="D48" t="s">
        <v>41</v>
      </c>
      <c r="E48" t="s">
        <v>204</v>
      </c>
      <c r="G48" t="s">
        <v>51</v>
      </c>
      <c r="H48" t="s">
        <v>52</v>
      </c>
      <c r="I48">
        <v>1</v>
      </c>
      <c r="J48" t="s">
        <v>53</v>
      </c>
      <c r="K48">
        <v>18000000</v>
      </c>
      <c r="L48">
        <v>18000000</v>
      </c>
      <c r="M48" t="str">
        <f>_xlfn.XLOOKUP(Table2[[#This Row],[KETERANGAN]],Y:Y,Y:Y,"XXX",0,1)</f>
        <v>INNOVATION - Aplikasi Jetbrains Ultimate</v>
      </c>
      <c r="Y48" t="s">
        <v>157</v>
      </c>
    </row>
    <row r="49" spans="1:25" x14ac:dyDescent="0.25">
      <c r="A49" t="s">
        <v>504</v>
      </c>
      <c r="B49">
        <v>660000032</v>
      </c>
      <c r="C49" t="s">
        <v>40</v>
      </c>
      <c r="D49" t="s">
        <v>41</v>
      </c>
      <c r="E49" t="s">
        <v>206</v>
      </c>
      <c r="G49" t="s">
        <v>51</v>
      </c>
      <c r="H49" t="s">
        <v>52</v>
      </c>
      <c r="I49">
        <v>1</v>
      </c>
      <c r="J49" t="s">
        <v>53</v>
      </c>
      <c r="K49">
        <v>2000000</v>
      </c>
      <c r="L49">
        <v>2000000</v>
      </c>
      <c r="M49" t="str">
        <f>_xlfn.XLOOKUP(Table2[[#This Row],[KETERANGAN]],Y:Y,Y:Y,"XXX",0,1)</f>
        <v>Aplikasi GitHub</v>
      </c>
      <c r="Y49" t="s">
        <v>109</v>
      </c>
    </row>
    <row r="50" spans="1:25" x14ac:dyDescent="0.25">
      <c r="A50" t="s">
        <v>504</v>
      </c>
      <c r="B50">
        <v>660000032</v>
      </c>
      <c r="C50" t="s">
        <v>40</v>
      </c>
      <c r="D50" t="s">
        <v>41</v>
      </c>
      <c r="E50" t="s">
        <v>207</v>
      </c>
      <c r="G50" t="s">
        <v>51</v>
      </c>
      <c r="H50" t="s">
        <v>52</v>
      </c>
      <c r="I50">
        <v>1</v>
      </c>
      <c r="J50" t="s">
        <v>53</v>
      </c>
      <c r="K50">
        <v>1800000</v>
      </c>
      <c r="L50">
        <v>1800000</v>
      </c>
      <c r="M50" t="str">
        <f>_xlfn.XLOOKUP(Table2[[#This Row],[KETERANGAN]],Y:Y,Y:Y,"XXX",0,1)</f>
        <v>INNOVATION - Aplikasi Apple Store Subscription</v>
      </c>
      <c r="Y50" t="s">
        <v>92</v>
      </c>
    </row>
    <row r="51" spans="1:25" x14ac:dyDescent="0.25">
      <c r="A51" t="s">
        <v>504</v>
      </c>
      <c r="B51">
        <v>660000032</v>
      </c>
      <c r="C51" t="s">
        <v>40</v>
      </c>
      <c r="D51" t="s">
        <v>41</v>
      </c>
      <c r="E51" t="s">
        <v>232</v>
      </c>
      <c r="G51" t="s">
        <v>51</v>
      </c>
      <c r="H51" t="s">
        <v>52</v>
      </c>
      <c r="I51">
        <v>1</v>
      </c>
      <c r="J51" t="s">
        <v>53</v>
      </c>
      <c r="K51">
        <v>10800000</v>
      </c>
      <c r="L51">
        <v>10800000</v>
      </c>
      <c r="M51" t="str">
        <f>_xlfn.XLOOKUP(Table2[[#This Row],[KETERANGAN]],Y:Y,Y:Y,"XXX",0,1)</f>
        <v>ZOOM @ 3 USER ACCOUNT</v>
      </c>
    </row>
    <row r="52" spans="1:25" x14ac:dyDescent="0.25">
      <c r="A52" t="s">
        <v>504</v>
      </c>
      <c r="B52">
        <v>660000026</v>
      </c>
      <c r="C52" t="s">
        <v>40</v>
      </c>
      <c r="D52" t="s">
        <v>77</v>
      </c>
      <c r="E52" t="s">
        <v>78</v>
      </c>
      <c r="F52" s="187">
        <v>45909</v>
      </c>
      <c r="G52" t="s">
        <v>51</v>
      </c>
      <c r="H52" t="s">
        <v>52</v>
      </c>
      <c r="I52">
        <v>1</v>
      </c>
      <c r="J52" t="s">
        <v>53</v>
      </c>
      <c r="K52">
        <v>9000000</v>
      </c>
      <c r="L52">
        <v>9000000</v>
      </c>
      <c r="M52" t="str">
        <f>_xlfn.XLOOKUP(Table2[[#This Row],[KETERANGAN]],Y:Y,Y:Y,"XXX",0,1)</f>
        <v>SUBSCRIBE WEB DOMAIN &amp; HOSTING MALLS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1ADC-BA56-4883-AD13-82C60429F443}">
  <sheetPr>
    <tabColor rgb="FFFFFF00"/>
  </sheetPr>
  <dimension ref="A2:Q149"/>
  <sheetViews>
    <sheetView tabSelected="1" topLeftCell="A114" zoomScale="85" zoomScaleNormal="85" workbookViewId="0">
      <selection activeCell="J124" sqref="J124"/>
    </sheetView>
  </sheetViews>
  <sheetFormatPr defaultRowHeight="15" x14ac:dyDescent="0.25"/>
  <cols>
    <col min="1" max="1" width="32.5703125" bestFit="1" customWidth="1"/>
    <col min="2" max="2" width="19.7109375" bestFit="1" customWidth="1"/>
    <col min="3" max="3" width="27.5703125" bestFit="1" customWidth="1"/>
    <col min="4" max="4" width="19.7109375" bestFit="1" customWidth="1"/>
    <col min="5" max="5" width="17.7109375" bestFit="1" customWidth="1"/>
    <col min="6" max="6" width="14.28515625" customWidth="1"/>
    <col min="7" max="7" width="5.42578125" customWidth="1"/>
    <col min="8" max="8" width="11.42578125" customWidth="1"/>
    <col min="9" max="9" width="13.7109375" bestFit="1" customWidth="1"/>
    <col min="10" max="10" width="27.7109375" bestFit="1" customWidth="1"/>
    <col min="11" max="11" width="19.7109375" bestFit="1" customWidth="1"/>
    <col min="12" max="12" width="17.7109375" bestFit="1" customWidth="1"/>
    <col min="13" max="13" width="13.7109375" bestFit="1" customWidth="1"/>
    <col min="14" max="14" width="28.7109375" bestFit="1" customWidth="1"/>
    <col min="15" max="15" width="19.42578125" bestFit="1" customWidth="1"/>
    <col min="16" max="16" width="12.7109375" bestFit="1" customWidth="1"/>
    <col min="17" max="17" width="12.42578125" bestFit="1" customWidth="1"/>
  </cols>
  <sheetData>
    <row r="2" spans="1:9" hidden="1" x14ac:dyDescent="0.25">
      <c r="A2" s="304" t="s">
        <v>504</v>
      </c>
    </row>
    <row r="3" spans="1:9" hidden="1" x14ac:dyDescent="0.25">
      <c r="A3" s="295" t="s">
        <v>505</v>
      </c>
      <c r="B3" t="s">
        <v>506</v>
      </c>
      <c r="C3" s="304" t="s">
        <v>507</v>
      </c>
      <c r="D3" s="304" t="s">
        <v>508</v>
      </c>
      <c r="E3" s="304" t="s">
        <v>509</v>
      </c>
      <c r="F3" s="304" t="s">
        <v>510</v>
      </c>
      <c r="H3" t="s">
        <v>6</v>
      </c>
      <c r="I3" s="298" t="s">
        <v>10</v>
      </c>
    </row>
    <row r="4" spans="1:9" hidden="1" x14ac:dyDescent="0.25">
      <c r="A4" s="296" t="s">
        <v>81</v>
      </c>
      <c r="B4" s="297">
        <v>379379862.68000001</v>
      </c>
      <c r="C4" s="301">
        <f t="shared" ref="C4:C22" si="0">VLOOKUP(A4,$H$3:$I$22,2,0)</f>
        <v>379379862.78184712</v>
      </c>
      <c r="D4" s="302" t="b">
        <f t="shared" ref="D4:D22" si="1">B4=C4</f>
        <v>0</v>
      </c>
      <c r="E4" s="303">
        <f t="shared" ref="E4:E22" si="2">B4-C4</f>
        <v>-0.10184711217880249</v>
      </c>
      <c r="F4" s="302" t="s">
        <v>511</v>
      </c>
      <c r="H4" t="s">
        <v>43</v>
      </c>
      <c r="I4" s="298">
        <v>138000000</v>
      </c>
    </row>
    <row r="5" spans="1:9" hidden="1" x14ac:dyDescent="0.25">
      <c r="A5" s="296" t="s">
        <v>52</v>
      </c>
      <c r="B5" s="297">
        <v>2632312723</v>
      </c>
      <c r="C5" s="301">
        <f t="shared" si="0"/>
        <v>2632312721.8757963</v>
      </c>
      <c r="D5" s="302" t="b">
        <f t="shared" si="1"/>
        <v>0</v>
      </c>
      <c r="E5" s="303">
        <f t="shared" si="2"/>
        <v>1.1242036819458008</v>
      </c>
      <c r="F5" s="302" t="s">
        <v>511</v>
      </c>
      <c r="H5" t="s">
        <v>45</v>
      </c>
      <c r="I5" s="298">
        <v>168000000</v>
      </c>
    </row>
    <row r="6" spans="1:9" hidden="1" x14ac:dyDescent="0.25">
      <c r="A6" s="296" t="s">
        <v>118</v>
      </c>
      <c r="B6" s="297">
        <v>1076593294</v>
      </c>
      <c r="C6" s="301">
        <f t="shared" si="0"/>
        <v>1076593294</v>
      </c>
      <c r="D6" s="302" t="b">
        <f t="shared" si="1"/>
        <v>1</v>
      </c>
      <c r="E6" s="303">
        <f t="shared" si="2"/>
        <v>0</v>
      </c>
      <c r="F6" s="302" t="s">
        <v>511</v>
      </c>
      <c r="H6" t="s">
        <v>48</v>
      </c>
      <c r="I6" s="298">
        <v>168000000</v>
      </c>
    </row>
    <row r="7" spans="1:9" hidden="1" x14ac:dyDescent="0.25">
      <c r="A7" s="296" t="s">
        <v>63</v>
      </c>
      <c r="B7" s="297">
        <v>1621426147.95</v>
      </c>
      <c r="C7" s="301">
        <f t="shared" si="0"/>
        <v>1621426147.8971469</v>
      </c>
      <c r="D7" s="302" t="b">
        <f t="shared" si="1"/>
        <v>0</v>
      </c>
      <c r="E7" s="303">
        <f t="shared" si="2"/>
        <v>5.2853107452392578E-2</v>
      </c>
      <c r="F7" s="302" t="s">
        <v>511</v>
      </c>
      <c r="H7" t="s">
        <v>46</v>
      </c>
      <c r="I7" s="298">
        <v>174000000</v>
      </c>
    </row>
    <row r="8" spans="1:9" hidden="1" x14ac:dyDescent="0.25">
      <c r="A8" s="296" t="s">
        <v>69</v>
      </c>
      <c r="B8" s="297">
        <v>462985767</v>
      </c>
      <c r="C8" s="301">
        <f t="shared" si="0"/>
        <v>462985763.95948994</v>
      </c>
      <c r="D8" s="302" t="b">
        <f t="shared" si="1"/>
        <v>0</v>
      </c>
      <c r="E8" s="303">
        <f t="shared" si="2"/>
        <v>3.0405100584030151</v>
      </c>
      <c r="F8" s="302" t="s">
        <v>511</v>
      </c>
      <c r="H8" t="s">
        <v>47</v>
      </c>
      <c r="I8" s="298">
        <v>162000000</v>
      </c>
    </row>
    <row r="9" spans="1:9" hidden="1" x14ac:dyDescent="0.25">
      <c r="A9" s="296" t="s">
        <v>43</v>
      </c>
      <c r="B9" s="297">
        <v>138000000</v>
      </c>
      <c r="C9" s="301">
        <f t="shared" si="0"/>
        <v>138000000</v>
      </c>
      <c r="D9" s="302" t="b">
        <f t="shared" si="1"/>
        <v>1</v>
      </c>
      <c r="E9" s="303">
        <f t="shared" si="2"/>
        <v>0</v>
      </c>
      <c r="F9" s="302" t="s">
        <v>511</v>
      </c>
      <c r="H9" t="s">
        <v>35</v>
      </c>
      <c r="I9" s="298">
        <v>304941500</v>
      </c>
    </row>
    <row r="10" spans="1:9" hidden="1" x14ac:dyDescent="0.25">
      <c r="A10" s="296" t="s">
        <v>45</v>
      </c>
      <c r="B10" s="297">
        <v>168000000</v>
      </c>
      <c r="C10" s="301">
        <f t="shared" si="0"/>
        <v>168000000</v>
      </c>
      <c r="D10" s="302" t="b">
        <f t="shared" si="1"/>
        <v>1</v>
      </c>
      <c r="E10" s="303">
        <f t="shared" si="2"/>
        <v>0</v>
      </c>
      <c r="F10" s="302" t="s">
        <v>511</v>
      </c>
      <c r="H10" t="s">
        <v>52</v>
      </c>
      <c r="I10" s="298">
        <v>2632312721.8757963</v>
      </c>
    </row>
    <row r="11" spans="1:9" hidden="1" x14ac:dyDescent="0.25">
      <c r="A11" s="296" t="s">
        <v>48</v>
      </c>
      <c r="B11" s="297">
        <v>168000000</v>
      </c>
      <c r="C11" s="301">
        <f t="shared" si="0"/>
        <v>168000000</v>
      </c>
      <c r="D11" s="302" t="b">
        <f t="shared" si="1"/>
        <v>1</v>
      </c>
      <c r="E11" s="303">
        <f t="shared" si="2"/>
        <v>0</v>
      </c>
      <c r="F11" s="302" t="s">
        <v>511</v>
      </c>
      <c r="H11" t="s">
        <v>81</v>
      </c>
      <c r="I11" s="298">
        <v>379379862.78184712</v>
      </c>
    </row>
    <row r="12" spans="1:9" hidden="1" x14ac:dyDescent="0.25">
      <c r="A12" s="296" t="s">
        <v>46</v>
      </c>
      <c r="B12" s="297">
        <v>174000000</v>
      </c>
      <c r="C12" s="301">
        <f t="shared" si="0"/>
        <v>174000000</v>
      </c>
      <c r="D12" s="302" t="b">
        <f t="shared" si="1"/>
        <v>1</v>
      </c>
      <c r="E12" s="303">
        <f t="shared" si="2"/>
        <v>0</v>
      </c>
      <c r="F12" s="302" t="s">
        <v>511</v>
      </c>
      <c r="H12" t="s">
        <v>118</v>
      </c>
      <c r="I12" s="298">
        <v>1076593294</v>
      </c>
    </row>
    <row r="13" spans="1:9" hidden="1" x14ac:dyDescent="0.25">
      <c r="A13" s="296" t="s">
        <v>47</v>
      </c>
      <c r="B13" s="297">
        <v>162000000</v>
      </c>
      <c r="C13" s="301">
        <f t="shared" si="0"/>
        <v>162000000</v>
      </c>
      <c r="D13" s="302" t="b">
        <f t="shared" si="1"/>
        <v>1</v>
      </c>
      <c r="E13" s="303">
        <f t="shared" si="2"/>
        <v>0</v>
      </c>
      <c r="F13" s="302" t="s">
        <v>511</v>
      </c>
      <c r="H13" t="s">
        <v>82</v>
      </c>
      <c r="I13" s="298">
        <v>462764372.40764332</v>
      </c>
    </row>
    <row r="14" spans="1:9" hidden="1" x14ac:dyDescent="0.25">
      <c r="A14" s="296" t="s">
        <v>35</v>
      </c>
      <c r="B14" s="297">
        <v>304941500</v>
      </c>
      <c r="C14" s="301">
        <f t="shared" si="0"/>
        <v>304941500</v>
      </c>
      <c r="D14" s="302" t="b">
        <f t="shared" si="1"/>
        <v>1</v>
      </c>
      <c r="E14" s="303">
        <f t="shared" si="2"/>
        <v>0</v>
      </c>
      <c r="F14" s="302" t="s">
        <v>511</v>
      </c>
      <c r="H14" t="s">
        <v>83</v>
      </c>
      <c r="I14" s="298">
        <v>345281142.20382166</v>
      </c>
    </row>
    <row r="15" spans="1:9" hidden="1" x14ac:dyDescent="0.25">
      <c r="A15" s="296" t="s">
        <v>82</v>
      </c>
      <c r="B15" s="297">
        <v>462764372.5</v>
      </c>
      <c r="C15" s="301">
        <f t="shared" si="0"/>
        <v>462764372.40764332</v>
      </c>
      <c r="D15" s="302" t="b">
        <f t="shared" si="1"/>
        <v>0</v>
      </c>
      <c r="E15" s="303">
        <f t="shared" si="2"/>
        <v>9.2356681823730469E-2</v>
      </c>
      <c r="F15" s="302" t="s">
        <v>511</v>
      </c>
      <c r="H15" t="s">
        <v>87</v>
      </c>
      <c r="I15" s="298">
        <v>826696865.0191083</v>
      </c>
    </row>
    <row r="16" spans="1:9" hidden="1" x14ac:dyDescent="0.25">
      <c r="A16" s="296" t="s">
        <v>83</v>
      </c>
      <c r="B16" s="297">
        <v>345281141.75</v>
      </c>
      <c r="C16" s="301">
        <f t="shared" si="0"/>
        <v>345281142.20382166</v>
      </c>
      <c r="D16" s="302" t="b">
        <f t="shared" si="1"/>
        <v>0</v>
      </c>
      <c r="E16" s="303">
        <f t="shared" si="2"/>
        <v>-0.45382165908813477</v>
      </c>
      <c r="F16" s="302" t="s">
        <v>511</v>
      </c>
      <c r="H16" t="s">
        <v>327</v>
      </c>
      <c r="I16" s="298">
        <v>100000000</v>
      </c>
    </row>
    <row r="17" spans="1:9" hidden="1" x14ac:dyDescent="0.25">
      <c r="A17" s="296" t="s">
        <v>87</v>
      </c>
      <c r="B17" s="297">
        <v>826696864.75999999</v>
      </c>
      <c r="C17" s="301">
        <f t="shared" si="0"/>
        <v>826696865.0191083</v>
      </c>
      <c r="D17" s="302" t="b">
        <f t="shared" si="1"/>
        <v>0</v>
      </c>
      <c r="E17" s="303">
        <f t="shared" si="2"/>
        <v>-0.25910830497741699</v>
      </c>
      <c r="F17" s="302" t="s">
        <v>511</v>
      </c>
      <c r="H17" t="s">
        <v>88</v>
      </c>
      <c r="I17" s="298">
        <v>1333075666.6863058</v>
      </c>
    </row>
    <row r="18" spans="1:9" hidden="1" x14ac:dyDescent="0.25">
      <c r="A18" s="296" t="s">
        <v>327</v>
      </c>
      <c r="B18" s="297">
        <v>100000000</v>
      </c>
      <c r="C18" s="301">
        <f t="shared" si="0"/>
        <v>100000000</v>
      </c>
      <c r="D18" s="302" t="b">
        <f t="shared" si="1"/>
        <v>1</v>
      </c>
      <c r="E18" s="303">
        <f t="shared" si="2"/>
        <v>0</v>
      </c>
      <c r="F18" s="302" t="s">
        <v>511</v>
      </c>
      <c r="H18" t="s">
        <v>63</v>
      </c>
      <c r="I18" s="297">
        <v>1621426147.8971469</v>
      </c>
    </row>
    <row r="19" spans="1:9" hidden="1" x14ac:dyDescent="0.25">
      <c r="A19" s="296" t="s">
        <v>67</v>
      </c>
      <c r="B19" s="297">
        <v>506493357</v>
      </c>
      <c r="C19" s="301">
        <f t="shared" si="0"/>
        <v>506493357.12771302</v>
      </c>
      <c r="D19" s="302" t="b">
        <f t="shared" si="1"/>
        <v>0</v>
      </c>
      <c r="E19" s="303">
        <f t="shared" si="2"/>
        <v>-0.12771302461624146</v>
      </c>
      <c r="F19" s="302" t="s">
        <v>511</v>
      </c>
      <c r="H19" t="s">
        <v>69</v>
      </c>
      <c r="I19" s="297">
        <v>462985763.95948994</v>
      </c>
    </row>
    <row r="20" spans="1:9" hidden="1" x14ac:dyDescent="0.25">
      <c r="A20" s="296" t="s">
        <v>247</v>
      </c>
      <c r="B20" s="297">
        <v>18000000</v>
      </c>
      <c r="C20" s="300" t="e">
        <f t="shared" si="0"/>
        <v>#N/A</v>
      </c>
      <c r="D20" s="299" t="e">
        <f t="shared" si="1"/>
        <v>#N/A</v>
      </c>
      <c r="E20" s="308" t="e">
        <f t="shared" si="2"/>
        <v>#N/A</v>
      </c>
      <c r="F20" s="299" t="s">
        <v>511</v>
      </c>
      <c r="H20" t="s">
        <v>67</v>
      </c>
      <c r="I20" s="297">
        <v>506493357.12771302</v>
      </c>
    </row>
    <row r="21" spans="1:9" hidden="1" x14ac:dyDescent="0.25">
      <c r="A21" s="296" t="s">
        <v>88</v>
      </c>
      <c r="B21" s="297">
        <v>1333075666.8899999</v>
      </c>
      <c r="C21" s="301">
        <f t="shared" si="0"/>
        <v>1333075666.6863058</v>
      </c>
      <c r="D21" s="302" t="b">
        <f t="shared" si="1"/>
        <v>0</v>
      </c>
      <c r="E21" s="303">
        <f t="shared" si="2"/>
        <v>0.20369410514831543</v>
      </c>
      <c r="F21" s="302" t="s">
        <v>511</v>
      </c>
      <c r="H21" t="s">
        <v>68</v>
      </c>
      <c r="I21" s="297">
        <v>841211414.09654164</v>
      </c>
    </row>
    <row r="22" spans="1:9" hidden="1" x14ac:dyDescent="0.25">
      <c r="A22" s="296" t="s">
        <v>68</v>
      </c>
      <c r="B22" s="297">
        <v>841211414</v>
      </c>
      <c r="C22" s="301">
        <f t="shared" si="0"/>
        <v>841211414.09654164</v>
      </c>
      <c r="D22" s="302" t="b">
        <f t="shared" si="1"/>
        <v>0</v>
      </c>
      <c r="E22" s="303">
        <f t="shared" si="2"/>
        <v>-9.6541643142700195E-2</v>
      </c>
      <c r="F22" s="302" t="s">
        <v>511</v>
      </c>
    </row>
    <row r="23" spans="1:9" hidden="1" x14ac:dyDescent="0.25">
      <c r="A23" s="296" t="s">
        <v>512</v>
      </c>
      <c r="B23" s="297"/>
    </row>
    <row r="24" spans="1:9" hidden="1" x14ac:dyDescent="0.25">
      <c r="A24" s="296" t="s">
        <v>513</v>
      </c>
      <c r="B24" s="297">
        <v>11721162111.529999</v>
      </c>
    </row>
    <row r="25" spans="1:9" hidden="1" x14ac:dyDescent="0.25"/>
    <row r="26" spans="1:9" hidden="1" x14ac:dyDescent="0.25"/>
    <row r="27" spans="1:9" hidden="1" x14ac:dyDescent="0.25"/>
    <row r="28" spans="1:9" hidden="1" x14ac:dyDescent="0.25"/>
    <row r="29" spans="1:9" hidden="1" x14ac:dyDescent="0.25"/>
    <row r="30" spans="1:9" hidden="1" x14ac:dyDescent="0.25"/>
    <row r="31" spans="1:9" hidden="1" x14ac:dyDescent="0.25"/>
    <row r="32" spans="1:9" hidden="1" x14ac:dyDescent="0.25"/>
    <row r="33" spans="1:9" hidden="1" x14ac:dyDescent="0.25"/>
    <row r="34" spans="1:9" hidden="1" x14ac:dyDescent="0.25"/>
    <row r="35" spans="1:9" hidden="1" x14ac:dyDescent="0.25"/>
    <row r="36" spans="1:9" hidden="1" x14ac:dyDescent="0.25"/>
    <row r="37" spans="1:9" hidden="1" x14ac:dyDescent="0.25"/>
    <row r="38" spans="1:9" hidden="1" x14ac:dyDescent="0.25"/>
    <row r="39" spans="1:9" hidden="1" x14ac:dyDescent="0.25">
      <c r="A39" s="304" t="s">
        <v>514</v>
      </c>
    </row>
    <row r="40" spans="1:9" hidden="1" x14ac:dyDescent="0.25">
      <c r="A40" s="295" t="s">
        <v>505</v>
      </c>
      <c r="B40" t="s">
        <v>506</v>
      </c>
      <c r="C40" s="304" t="s">
        <v>507</v>
      </c>
      <c r="D40" s="304" t="s">
        <v>508</v>
      </c>
      <c r="E40" s="304" t="s">
        <v>509</v>
      </c>
      <c r="F40" s="304" t="s">
        <v>510</v>
      </c>
      <c r="H40" t="s">
        <v>6</v>
      </c>
      <c r="I40" s="298" t="s">
        <v>10</v>
      </c>
    </row>
    <row r="41" spans="1:9" hidden="1" x14ac:dyDescent="0.25">
      <c r="A41" s="296" t="s">
        <v>81</v>
      </c>
      <c r="B41" s="118">
        <v>1086473554</v>
      </c>
      <c r="C41" s="301">
        <f>VLOOKUP(A41,$H$41:$I$56,2,0)</f>
        <v>1086473553.7190082</v>
      </c>
      <c r="D41" s="302" t="b">
        <f t="shared" ref="D41:D59" si="3">B41=C41</f>
        <v>0</v>
      </c>
      <c r="E41" s="309">
        <f>B41-C41</f>
        <v>0.28099179267883301</v>
      </c>
      <c r="F41" s="302" t="s">
        <v>511</v>
      </c>
      <c r="H41" t="s">
        <v>43</v>
      </c>
      <c r="I41" s="298">
        <v>295500000</v>
      </c>
    </row>
    <row r="42" spans="1:9" hidden="1" x14ac:dyDescent="0.25">
      <c r="A42" s="296" t="s">
        <v>52</v>
      </c>
      <c r="B42" s="118">
        <v>2110800000</v>
      </c>
      <c r="C42" s="301">
        <f>VLOOKUP(A42,$H$41:$I$56,2,0)</f>
        <v>2110800000</v>
      </c>
      <c r="D42" s="302" t="b">
        <f t="shared" si="3"/>
        <v>1</v>
      </c>
      <c r="E42" s="309">
        <f>B42-C42</f>
        <v>0</v>
      </c>
      <c r="F42" s="302" t="s">
        <v>511</v>
      </c>
      <c r="H42" t="s">
        <v>45</v>
      </c>
      <c r="I42" s="298">
        <v>279000000</v>
      </c>
    </row>
    <row r="43" spans="1:9" hidden="1" x14ac:dyDescent="0.25">
      <c r="A43" s="296" t="s">
        <v>118</v>
      </c>
      <c r="B43" s="118">
        <v>598900000</v>
      </c>
      <c r="C43" s="301">
        <f>VLOOKUP(A43,$H$41:$I$56,2,0)</f>
        <v>598900000</v>
      </c>
      <c r="D43" s="302" t="b">
        <f t="shared" si="3"/>
        <v>1</v>
      </c>
      <c r="E43" s="309">
        <f>B43-C43</f>
        <v>0</v>
      </c>
      <c r="F43" s="302" t="s">
        <v>511</v>
      </c>
      <c r="H43" t="s">
        <v>46</v>
      </c>
      <c r="I43" s="298">
        <v>580500000</v>
      </c>
    </row>
    <row r="44" spans="1:9" hidden="1" x14ac:dyDescent="0.25">
      <c r="A44" s="296" t="s">
        <v>515</v>
      </c>
      <c r="B44" s="118">
        <v>1244000000</v>
      </c>
      <c r="C44" s="300">
        <f>SUM($B$44:$B$47)</f>
        <v>3610000000</v>
      </c>
      <c r="D44" s="299" t="b">
        <f t="shared" si="3"/>
        <v>0</v>
      </c>
      <c r="E44" s="310">
        <v>0</v>
      </c>
      <c r="F44" s="299" t="s">
        <v>511</v>
      </c>
      <c r="H44" t="s">
        <v>47</v>
      </c>
      <c r="I44" s="298">
        <v>332000000</v>
      </c>
    </row>
    <row r="45" spans="1:9" hidden="1" x14ac:dyDescent="0.25">
      <c r="A45" s="296" t="s">
        <v>516</v>
      </c>
      <c r="B45" s="118">
        <v>200000000</v>
      </c>
      <c r="C45" s="300"/>
      <c r="D45" s="299" t="b">
        <f t="shared" si="3"/>
        <v>0</v>
      </c>
      <c r="E45" s="310">
        <v>0</v>
      </c>
      <c r="F45" s="299" t="s">
        <v>511</v>
      </c>
      <c r="H45" t="s">
        <v>35</v>
      </c>
      <c r="I45" s="298">
        <v>1020000000</v>
      </c>
    </row>
    <row r="46" spans="1:9" hidden="1" x14ac:dyDescent="0.25">
      <c r="A46" s="296" t="s">
        <v>517</v>
      </c>
      <c r="B46" s="118">
        <v>1966000000</v>
      </c>
      <c r="C46" s="300"/>
      <c r="D46" s="299" t="b">
        <f t="shared" si="3"/>
        <v>0</v>
      </c>
      <c r="E46" s="310">
        <v>0</v>
      </c>
      <c r="F46" s="299" t="s">
        <v>511</v>
      </c>
      <c r="H46" t="s">
        <v>52</v>
      </c>
      <c r="I46" s="298">
        <v>2110800000</v>
      </c>
    </row>
    <row r="47" spans="1:9" hidden="1" x14ac:dyDescent="0.25">
      <c r="A47" s="296" t="s">
        <v>518</v>
      </c>
      <c r="B47" s="118">
        <v>200000000</v>
      </c>
      <c r="C47" s="300"/>
      <c r="D47" s="299" t="b">
        <f t="shared" si="3"/>
        <v>0</v>
      </c>
      <c r="E47" s="310">
        <v>0</v>
      </c>
      <c r="F47" s="299" t="s">
        <v>511</v>
      </c>
      <c r="H47" t="s">
        <v>81</v>
      </c>
      <c r="I47" s="298">
        <v>1086473553.7190082</v>
      </c>
    </row>
    <row r="48" spans="1:9" hidden="1" x14ac:dyDescent="0.25">
      <c r="A48" s="296" t="s">
        <v>69</v>
      </c>
      <c r="B48" s="118">
        <v>115000000</v>
      </c>
      <c r="C48" s="301">
        <f t="shared" ref="C48:C56" si="4">VLOOKUP(A48,$H$41:$I$56,2,0)</f>
        <v>115000000</v>
      </c>
      <c r="D48" s="302" t="b">
        <f t="shared" si="3"/>
        <v>1</v>
      </c>
      <c r="E48" s="309">
        <f t="shared" ref="E48:E59" si="5">B48-C48</f>
        <v>0</v>
      </c>
      <c r="F48" s="302" t="s">
        <v>511</v>
      </c>
      <c r="H48" t="s">
        <v>118</v>
      </c>
      <c r="I48" s="298">
        <v>598900000</v>
      </c>
    </row>
    <row r="49" spans="1:16" hidden="1" x14ac:dyDescent="0.25">
      <c r="A49" s="296" t="s">
        <v>43</v>
      </c>
      <c r="B49" s="118">
        <v>295500000</v>
      </c>
      <c r="C49" s="301">
        <f t="shared" si="4"/>
        <v>295500000</v>
      </c>
      <c r="D49" s="302" t="b">
        <f t="shared" si="3"/>
        <v>1</v>
      </c>
      <c r="E49" s="309">
        <f t="shared" si="5"/>
        <v>0</v>
      </c>
      <c r="F49" s="302" t="s">
        <v>511</v>
      </c>
      <c r="H49" t="s">
        <v>82</v>
      </c>
      <c r="I49" s="298">
        <v>1017600000</v>
      </c>
    </row>
    <row r="50" spans="1:16" hidden="1" x14ac:dyDescent="0.25">
      <c r="A50" s="296" t="s">
        <v>45</v>
      </c>
      <c r="B50" s="118">
        <v>279000000</v>
      </c>
      <c r="C50" s="301">
        <f t="shared" si="4"/>
        <v>279000000</v>
      </c>
      <c r="D50" s="302" t="b">
        <f t="shared" si="3"/>
        <v>1</v>
      </c>
      <c r="E50" s="309">
        <f t="shared" si="5"/>
        <v>0</v>
      </c>
      <c r="F50" s="302" t="s">
        <v>511</v>
      </c>
      <c r="H50" t="s">
        <v>83</v>
      </c>
      <c r="I50" s="298">
        <v>828600000</v>
      </c>
    </row>
    <row r="51" spans="1:16" hidden="1" x14ac:dyDescent="0.25">
      <c r="A51" s="296" t="s">
        <v>46</v>
      </c>
      <c r="B51" s="118">
        <v>580500000</v>
      </c>
      <c r="C51" s="301">
        <f t="shared" si="4"/>
        <v>580500000</v>
      </c>
      <c r="D51" s="302" t="b">
        <f t="shared" si="3"/>
        <v>1</v>
      </c>
      <c r="E51" s="309">
        <f t="shared" si="5"/>
        <v>0</v>
      </c>
      <c r="F51" s="302" t="s">
        <v>511</v>
      </c>
      <c r="H51" t="s">
        <v>87</v>
      </c>
      <c r="I51" s="298">
        <v>3730321428.5714283</v>
      </c>
    </row>
    <row r="52" spans="1:16" hidden="1" x14ac:dyDescent="0.25">
      <c r="A52" s="296" t="s">
        <v>47</v>
      </c>
      <c r="B52" s="118">
        <v>332000000</v>
      </c>
      <c r="C52" s="301">
        <f t="shared" si="4"/>
        <v>332000000</v>
      </c>
      <c r="D52" s="302" t="b">
        <f t="shared" si="3"/>
        <v>1</v>
      </c>
      <c r="E52" s="309">
        <f t="shared" si="5"/>
        <v>0</v>
      </c>
      <c r="F52" s="302" t="s">
        <v>511</v>
      </c>
      <c r="H52" t="s">
        <v>88</v>
      </c>
      <c r="I52" s="298">
        <v>1529400000</v>
      </c>
    </row>
    <row r="53" spans="1:16" hidden="1" x14ac:dyDescent="0.25">
      <c r="A53" s="296" t="s">
        <v>35</v>
      </c>
      <c r="B53" s="118">
        <v>1020000000</v>
      </c>
      <c r="C53" s="301">
        <f t="shared" si="4"/>
        <v>1020000000</v>
      </c>
      <c r="D53" s="302" t="b">
        <f t="shared" si="3"/>
        <v>1</v>
      </c>
      <c r="E53" s="309">
        <f t="shared" si="5"/>
        <v>0</v>
      </c>
      <c r="F53" s="302" t="s">
        <v>511</v>
      </c>
      <c r="H53" t="s">
        <v>63</v>
      </c>
      <c r="I53" s="298">
        <v>3610000000</v>
      </c>
    </row>
    <row r="54" spans="1:16" hidden="1" x14ac:dyDescent="0.25">
      <c r="A54" s="296" t="s">
        <v>82</v>
      </c>
      <c r="B54" s="118">
        <v>1017600000</v>
      </c>
      <c r="C54" s="301">
        <f t="shared" si="4"/>
        <v>1017600000</v>
      </c>
      <c r="D54" s="302" t="b">
        <f t="shared" si="3"/>
        <v>1</v>
      </c>
      <c r="E54" s="309">
        <f t="shared" si="5"/>
        <v>0</v>
      </c>
      <c r="F54" s="302" t="s">
        <v>511</v>
      </c>
      <c r="H54" t="s">
        <v>69</v>
      </c>
      <c r="I54" s="298">
        <v>115000000</v>
      </c>
    </row>
    <row r="55" spans="1:16" hidden="1" x14ac:dyDescent="0.25">
      <c r="A55" s="296" t="s">
        <v>83</v>
      </c>
      <c r="B55" s="118">
        <v>828600000</v>
      </c>
      <c r="C55" s="301">
        <f t="shared" si="4"/>
        <v>828600000</v>
      </c>
      <c r="D55" s="302" t="b">
        <f t="shared" si="3"/>
        <v>1</v>
      </c>
      <c r="E55" s="309">
        <f t="shared" si="5"/>
        <v>0</v>
      </c>
      <c r="F55" s="302" t="s">
        <v>511</v>
      </c>
      <c r="H55" t="s">
        <v>67</v>
      </c>
      <c r="I55" s="298">
        <v>550000000</v>
      </c>
    </row>
    <row r="56" spans="1:16" hidden="1" x14ac:dyDescent="0.25">
      <c r="A56" s="296" t="s">
        <v>87</v>
      </c>
      <c r="B56" s="118">
        <v>3730321429</v>
      </c>
      <c r="C56" s="301">
        <f t="shared" si="4"/>
        <v>3730321428.5714283</v>
      </c>
      <c r="D56" s="302" t="b">
        <f t="shared" si="3"/>
        <v>0</v>
      </c>
      <c r="E56" s="309">
        <f t="shared" si="5"/>
        <v>0.42857170104980469</v>
      </c>
      <c r="F56" s="302" t="s">
        <v>511</v>
      </c>
      <c r="H56" t="s">
        <v>68</v>
      </c>
      <c r="I56" s="298">
        <v>570000000</v>
      </c>
    </row>
    <row r="57" spans="1:16" hidden="1" x14ac:dyDescent="0.25">
      <c r="A57" s="296" t="s">
        <v>519</v>
      </c>
      <c r="B57" s="118">
        <v>550000000</v>
      </c>
      <c r="C57" s="301">
        <v>550000000</v>
      </c>
      <c r="D57" s="302" t="b">
        <f t="shared" si="3"/>
        <v>1</v>
      </c>
      <c r="E57" s="309">
        <f t="shared" si="5"/>
        <v>0</v>
      </c>
      <c r="F57" s="302" t="s">
        <v>511</v>
      </c>
    </row>
    <row r="58" spans="1:16" hidden="1" x14ac:dyDescent="0.25">
      <c r="A58" s="296" t="s">
        <v>88</v>
      </c>
      <c r="B58" s="118">
        <v>1529400000</v>
      </c>
      <c r="C58" s="301">
        <f>VLOOKUP(A58,$H$41:$I$56,2,0)</f>
        <v>1529400000</v>
      </c>
      <c r="D58" s="302" t="b">
        <f t="shared" si="3"/>
        <v>1</v>
      </c>
      <c r="E58" s="309">
        <f t="shared" si="5"/>
        <v>0</v>
      </c>
      <c r="F58" s="302" t="s">
        <v>511</v>
      </c>
    </row>
    <row r="59" spans="1:16" hidden="1" x14ac:dyDescent="0.25">
      <c r="A59" s="296" t="s">
        <v>68</v>
      </c>
      <c r="B59" s="118">
        <v>570000000</v>
      </c>
      <c r="C59" s="301">
        <f>VLOOKUP(A59,$H$41:$I$56,2,0)</f>
        <v>570000000</v>
      </c>
      <c r="D59" s="302" t="b">
        <f t="shared" si="3"/>
        <v>1</v>
      </c>
      <c r="E59" s="309">
        <f t="shared" si="5"/>
        <v>0</v>
      </c>
      <c r="F59" s="302" t="s">
        <v>511</v>
      </c>
    </row>
    <row r="60" spans="1:16" hidden="1" x14ac:dyDescent="0.25">
      <c r="A60" s="296" t="s">
        <v>513</v>
      </c>
      <c r="B60" s="118">
        <v>18254094983</v>
      </c>
      <c r="F60" s="298"/>
    </row>
    <row r="61" spans="1:16" hidden="1" x14ac:dyDescent="0.25"/>
    <row r="62" spans="1:16" hidden="1" x14ac:dyDescent="0.25"/>
    <row r="63" spans="1:16" hidden="1" x14ac:dyDescent="0.25"/>
    <row r="64" spans="1:16" hidden="1" x14ac:dyDescent="0.25">
      <c r="A64" s="313" t="s">
        <v>520</v>
      </c>
      <c r="D64" s="313" t="s">
        <v>521</v>
      </c>
      <c r="E64" s="314">
        <f>6/12</f>
        <v>0.5</v>
      </c>
      <c r="M64" s="313" t="s">
        <v>522</v>
      </c>
      <c r="O64" s="313" t="s">
        <v>521</v>
      </c>
      <c r="P64" s="314">
        <f>6/12</f>
        <v>0.5</v>
      </c>
    </row>
    <row r="65" spans="1:17" hidden="1" x14ac:dyDescent="0.25"/>
    <row r="66" spans="1:17" hidden="1" x14ac:dyDescent="0.25">
      <c r="M66" s="295" t="s">
        <v>496</v>
      </c>
      <c r="N66" t="s">
        <v>523</v>
      </c>
    </row>
    <row r="67" spans="1:17" hidden="1" x14ac:dyDescent="0.25"/>
    <row r="68" spans="1:17" hidden="1" x14ac:dyDescent="0.25">
      <c r="C68" s="295" t="s">
        <v>524</v>
      </c>
      <c r="E68" s="317"/>
      <c r="O68" s="295" t="s">
        <v>524</v>
      </c>
    </row>
    <row r="69" spans="1:17" ht="45" hidden="1" x14ac:dyDescent="0.25">
      <c r="A69" s="295" t="s">
        <v>525</v>
      </c>
      <c r="B69" s="295" t="s">
        <v>374</v>
      </c>
      <c r="C69" s="311" t="s">
        <v>506</v>
      </c>
      <c r="D69" s="315" t="s">
        <v>526</v>
      </c>
      <c r="E69" s="311" t="s">
        <v>527</v>
      </c>
      <c r="F69" s="311" t="s">
        <v>528</v>
      </c>
      <c r="M69" s="295" t="s">
        <v>525</v>
      </c>
      <c r="N69" s="295" t="s">
        <v>374</v>
      </c>
      <c r="O69" s="311" t="s">
        <v>506</v>
      </c>
      <c r="P69" s="311" t="s">
        <v>529</v>
      </c>
      <c r="Q69" s="315" t="s">
        <v>530</v>
      </c>
    </row>
    <row r="70" spans="1:17" hidden="1" x14ac:dyDescent="0.25">
      <c r="A70" t="s">
        <v>34</v>
      </c>
      <c r="B70" t="s">
        <v>43</v>
      </c>
      <c r="C70" s="297">
        <v>138000000</v>
      </c>
      <c r="D70" s="316">
        <v>0</v>
      </c>
      <c r="E70" s="312">
        <v>0</v>
      </c>
      <c r="F70" s="312">
        <v>0</v>
      </c>
      <c r="M70" t="s">
        <v>34</v>
      </c>
      <c r="N70" t="s">
        <v>35</v>
      </c>
      <c r="O70" s="118">
        <v>20000000</v>
      </c>
      <c r="P70" s="297">
        <v>0</v>
      </c>
      <c r="Q70" s="316">
        <v>0</v>
      </c>
    </row>
    <row r="71" spans="1:17" hidden="1" x14ac:dyDescent="0.25">
      <c r="B71" t="s">
        <v>45</v>
      </c>
      <c r="C71" s="297">
        <v>168000000</v>
      </c>
      <c r="D71" s="316">
        <v>0</v>
      </c>
      <c r="E71" s="312">
        <v>0</v>
      </c>
      <c r="F71" s="312">
        <v>0</v>
      </c>
      <c r="M71" t="s">
        <v>531</v>
      </c>
      <c r="O71" s="118">
        <v>20000000</v>
      </c>
      <c r="P71" s="297">
        <v>0</v>
      </c>
      <c r="Q71" s="316">
        <v>0</v>
      </c>
    </row>
    <row r="72" spans="1:17" hidden="1" x14ac:dyDescent="0.25">
      <c r="B72" t="s">
        <v>48</v>
      </c>
      <c r="C72" s="297">
        <v>168000000</v>
      </c>
      <c r="D72" s="316">
        <v>0</v>
      </c>
      <c r="E72" s="312">
        <v>0</v>
      </c>
      <c r="F72" s="312">
        <v>0</v>
      </c>
      <c r="M72" t="s">
        <v>51</v>
      </c>
      <c r="N72" t="s">
        <v>52</v>
      </c>
      <c r="O72" s="118">
        <v>689400000</v>
      </c>
      <c r="P72" s="297">
        <v>118290000</v>
      </c>
      <c r="Q72" s="316">
        <v>0.17158398607484771</v>
      </c>
    </row>
    <row r="73" spans="1:17" hidden="1" x14ac:dyDescent="0.25">
      <c r="B73" t="s">
        <v>46</v>
      </c>
      <c r="C73" s="297">
        <v>174000000</v>
      </c>
      <c r="D73" s="316">
        <v>0</v>
      </c>
      <c r="E73" s="312">
        <v>0</v>
      </c>
      <c r="F73" s="312">
        <v>0</v>
      </c>
      <c r="M73" t="s">
        <v>532</v>
      </c>
      <c r="O73" s="118">
        <v>689400000</v>
      </c>
      <c r="P73" s="297">
        <v>118290000</v>
      </c>
      <c r="Q73" s="316">
        <v>0.17158398607484771</v>
      </c>
    </row>
    <row r="74" spans="1:17" hidden="1" x14ac:dyDescent="0.25">
      <c r="B74" t="s">
        <v>47</v>
      </c>
      <c r="C74" s="297">
        <v>162000000</v>
      </c>
      <c r="D74" s="316">
        <v>0</v>
      </c>
      <c r="E74" s="312">
        <v>0</v>
      </c>
      <c r="F74" s="312">
        <v>0</v>
      </c>
      <c r="M74" t="s">
        <v>80</v>
      </c>
      <c r="N74" t="s">
        <v>81</v>
      </c>
      <c r="O74" s="118">
        <v>275100000</v>
      </c>
      <c r="P74" s="297">
        <v>0</v>
      </c>
      <c r="Q74" s="316">
        <v>0</v>
      </c>
    </row>
    <row r="75" spans="1:17" hidden="1" x14ac:dyDescent="0.25">
      <c r="B75" t="s">
        <v>35</v>
      </c>
      <c r="C75" s="297">
        <v>304941500</v>
      </c>
      <c r="D75" s="316">
        <v>0</v>
      </c>
      <c r="E75" s="312">
        <v>0</v>
      </c>
      <c r="F75" s="312">
        <v>0</v>
      </c>
      <c r="N75" t="s">
        <v>118</v>
      </c>
      <c r="O75" s="118">
        <v>198900000</v>
      </c>
      <c r="P75" s="297">
        <v>0</v>
      </c>
      <c r="Q75" s="316">
        <v>0</v>
      </c>
    </row>
    <row r="76" spans="1:17" hidden="1" x14ac:dyDescent="0.25">
      <c r="A76" t="s">
        <v>531</v>
      </c>
      <c r="C76" s="297">
        <v>1114941500</v>
      </c>
      <c r="D76" s="316">
        <v>0</v>
      </c>
      <c r="E76" s="312">
        <v>0</v>
      </c>
      <c r="F76" s="312">
        <v>0</v>
      </c>
      <c r="N76" t="s">
        <v>82</v>
      </c>
      <c r="O76" s="118">
        <v>192600000</v>
      </c>
      <c r="P76" s="297">
        <v>0</v>
      </c>
      <c r="Q76" s="316">
        <v>0</v>
      </c>
    </row>
    <row r="77" spans="1:17" hidden="1" x14ac:dyDescent="0.25">
      <c r="A77" t="s">
        <v>51</v>
      </c>
      <c r="B77" t="s">
        <v>52</v>
      </c>
      <c r="C77" s="297">
        <v>2600312722.8025479</v>
      </c>
      <c r="D77" s="316">
        <v>0</v>
      </c>
      <c r="E77" s="312">
        <v>0</v>
      </c>
      <c r="F77" s="312">
        <v>0</v>
      </c>
      <c r="N77" t="s">
        <v>83</v>
      </c>
      <c r="O77" s="118">
        <v>236300000</v>
      </c>
      <c r="P77" s="297">
        <v>0</v>
      </c>
      <c r="Q77" s="316">
        <v>0</v>
      </c>
    </row>
    <row r="78" spans="1:17" hidden="1" x14ac:dyDescent="0.25">
      <c r="A78" t="s">
        <v>532</v>
      </c>
      <c r="C78" s="297">
        <v>2600312722.8025479</v>
      </c>
      <c r="D78" s="316">
        <v>0</v>
      </c>
      <c r="E78" s="312">
        <v>0</v>
      </c>
      <c r="F78" s="312">
        <v>0</v>
      </c>
      <c r="N78" t="s">
        <v>87</v>
      </c>
      <c r="O78" s="118">
        <v>279600000</v>
      </c>
      <c r="P78" s="297">
        <v>0</v>
      </c>
      <c r="Q78" s="316">
        <v>0</v>
      </c>
    </row>
    <row r="79" spans="1:17" hidden="1" x14ac:dyDescent="0.25">
      <c r="A79" t="s">
        <v>80</v>
      </c>
      <c r="B79" t="s">
        <v>81</v>
      </c>
      <c r="C79" s="297">
        <v>379379866</v>
      </c>
      <c r="D79" s="316">
        <v>0</v>
      </c>
      <c r="E79" s="312">
        <v>0</v>
      </c>
      <c r="F79" s="312">
        <v>0</v>
      </c>
      <c r="N79" t="s">
        <v>88</v>
      </c>
      <c r="O79" s="118">
        <v>240000000</v>
      </c>
      <c r="P79" s="297">
        <v>0</v>
      </c>
      <c r="Q79" s="316">
        <v>0</v>
      </c>
    </row>
    <row r="80" spans="1:17" hidden="1" x14ac:dyDescent="0.25">
      <c r="B80" t="s">
        <v>118</v>
      </c>
      <c r="C80" s="297">
        <v>1076593294</v>
      </c>
      <c r="D80" s="316">
        <v>0</v>
      </c>
      <c r="E80" s="312">
        <v>0</v>
      </c>
      <c r="F80" s="312">
        <v>0</v>
      </c>
      <c r="M80" t="s">
        <v>533</v>
      </c>
      <c r="O80" s="118">
        <v>1422500000</v>
      </c>
      <c r="P80" s="297">
        <v>0</v>
      </c>
      <c r="Q80" s="316">
        <v>0</v>
      </c>
    </row>
    <row r="81" spans="1:17" hidden="1" x14ac:dyDescent="0.25">
      <c r="B81" t="s">
        <v>82</v>
      </c>
      <c r="C81" s="297">
        <v>462764372.5</v>
      </c>
      <c r="D81" s="316">
        <v>0</v>
      </c>
      <c r="E81" s="312">
        <v>0</v>
      </c>
      <c r="F81" s="312">
        <v>0</v>
      </c>
      <c r="M81" t="s">
        <v>62</v>
      </c>
      <c r="N81" t="s">
        <v>515</v>
      </c>
      <c r="O81" s="118">
        <v>244000000</v>
      </c>
      <c r="P81" s="297">
        <v>0</v>
      </c>
      <c r="Q81" s="316">
        <v>0</v>
      </c>
    </row>
    <row r="82" spans="1:17" hidden="1" x14ac:dyDescent="0.25">
      <c r="B82" t="s">
        <v>83</v>
      </c>
      <c r="C82" s="297">
        <v>345281141.75</v>
      </c>
      <c r="D82" s="316">
        <v>0</v>
      </c>
      <c r="E82" s="312">
        <v>0</v>
      </c>
      <c r="F82" s="312">
        <v>0</v>
      </c>
      <c r="N82" t="s">
        <v>516</v>
      </c>
      <c r="O82" s="118">
        <v>200000000</v>
      </c>
      <c r="P82" s="297">
        <v>0</v>
      </c>
      <c r="Q82" s="316">
        <v>0</v>
      </c>
    </row>
    <row r="83" spans="1:17" hidden="1" x14ac:dyDescent="0.25">
      <c r="B83" t="s">
        <v>87</v>
      </c>
      <c r="C83" s="297">
        <v>826696864.75999999</v>
      </c>
      <c r="D83" s="316">
        <v>0</v>
      </c>
      <c r="E83" s="312">
        <v>0</v>
      </c>
      <c r="F83" s="312">
        <v>0</v>
      </c>
      <c r="N83" t="s">
        <v>517</v>
      </c>
      <c r="O83" s="118">
        <v>290000000</v>
      </c>
      <c r="P83" s="297">
        <v>0</v>
      </c>
      <c r="Q83" s="316">
        <v>0</v>
      </c>
    </row>
    <row r="84" spans="1:17" hidden="1" x14ac:dyDescent="0.25">
      <c r="B84" t="s">
        <v>327</v>
      </c>
      <c r="C84" s="297">
        <v>100000000</v>
      </c>
      <c r="D84" s="316">
        <v>0</v>
      </c>
      <c r="E84" s="312">
        <v>0</v>
      </c>
      <c r="F84" s="312">
        <v>0</v>
      </c>
      <c r="N84" t="s">
        <v>518</v>
      </c>
      <c r="O84" s="118">
        <v>200000000</v>
      </c>
      <c r="P84" s="297">
        <v>0</v>
      </c>
      <c r="Q84" s="316">
        <v>0</v>
      </c>
    </row>
    <row r="85" spans="1:17" hidden="1" x14ac:dyDescent="0.25">
      <c r="B85" t="s">
        <v>247</v>
      </c>
      <c r="C85" s="297">
        <v>18000000</v>
      </c>
      <c r="D85" s="316">
        <v>0</v>
      </c>
      <c r="E85" s="312">
        <v>0</v>
      </c>
      <c r="F85" s="312">
        <v>0</v>
      </c>
      <c r="N85" t="s">
        <v>69</v>
      </c>
      <c r="O85" s="118">
        <v>50000000</v>
      </c>
      <c r="P85" s="297">
        <v>0</v>
      </c>
      <c r="Q85" s="316">
        <v>0</v>
      </c>
    </row>
    <row r="86" spans="1:17" hidden="1" x14ac:dyDescent="0.25">
      <c r="B86" t="s">
        <v>88</v>
      </c>
      <c r="C86" s="297">
        <v>1333075666.8899999</v>
      </c>
      <c r="D86" s="316">
        <v>0</v>
      </c>
      <c r="E86" s="312">
        <v>0</v>
      </c>
      <c r="F86" s="312">
        <v>0</v>
      </c>
      <c r="N86" t="s">
        <v>68</v>
      </c>
      <c r="O86" s="118">
        <v>130000000</v>
      </c>
      <c r="P86" s="297">
        <v>0</v>
      </c>
      <c r="Q86" s="316">
        <v>0</v>
      </c>
    </row>
    <row r="87" spans="1:17" hidden="1" x14ac:dyDescent="0.25">
      <c r="A87" t="s">
        <v>533</v>
      </c>
      <c r="C87" s="297">
        <v>4541791205.8999996</v>
      </c>
      <c r="D87" s="316">
        <v>0</v>
      </c>
      <c r="E87" s="312">
        <v>0</v>
      </c>
      <c r="F87" s="312">
        <v>0</v>
      </c>
      <c r="M87" t="s">
        <v>534</v>
      </c>
      <c r="O87" s="118">
        <v>1114000000</v>
      </c>
      <c r="P87" s="297">
        <v>0</v>
      </c>
      <c r="Q87" s="316">
        <v>0</v>
      </c>
    </row>
    <row r="88" spans="1:17" hidden="1" x14ac:dyDescent="0.25">
      <c r="A88" t="s">
        <v>62</v>
      </c>
      <c r="B88" t="s">
        <v>535</v>
      </c>
      <c r="C88" s="297">
        <v>9750000</v>
      </c>
      <c r="D88" s="316">
        <v>0</v>
      </c>
      <c r="E88" s="312">
        <v>0</v>
      </c>
      <c r="F88" s="312">
        <v>0</v>
      </c>
      <c r="M88" t="s">
        <v>513</v>
      </c>
      <c r="O88" s="118">
        <v>3245900000</v>
      </c>
      <c r="P88" s="297">
        <v>118290000</v>
      </c>
      <c r="Q88" s="316">
        <v>3.6442897193382423E-2</v>
      </c>
    </row>
    <row r="89" spans="1:17" hidden="1" x14ac:dyDescent="0.25">
      <c r="B89" t="s">
        <v>515</v>
      </c>
      <c r="C89" s="297">
        <v>34000000</v>
      </c>
      <c r="D89" s="316">
        <v>0</v>
      </c>
      <c r="E89" s="312">
        <v>0</v>
      </c>
      <c r="F89" s="312">
        <v>0</v>
      </c>
    </row>
    <row r="90" spans="1:17" hidden="1" x14ac:dyDescent="0.25">
      <c r="B90" t="s">
        <v>517</v>
      </c>
      <c r="C90" s="297">
        <v>1571176147.95</v>
      </c>
      <c r="D90" s="316">
        <v>0</v>
      </c>
      <c r="E90" s="312">
        <v>0</v>
      </c>
      <c r="F90" s="312">
        <v>0</v>
      </c>
    </row>
    <row r="91" spans="1:17" hidden="1" x14ac:dyDescent="0.25">
      <c r="B91" t="s">
        <v>536</v>
      </c>
      <c r="C91" s="297">
        <v>6500000</v>
      </c>
      <c r="D91" s="316">
        <v>0</v>
      </c>
      <c r="E91" s="312">
        <v>0</v>
      </c>
      <c r="F91" s="312">
        <v>0</v>
      </c>
    </row>
    <row r="92" spans="1:17" hidden="1" x14ac:dyDescent="0.25">
      <c r="B92" t="s">
        <v>69</v>
      </c>
      <c r="C92" s="297">
        <v>462985767</v>
      </c>
      <c r="D92" s="316">
        <v>0</v>
      </c>
      <c r="E92" s="312">
        <v>0</v>
      </c>
      <c r="F92" s="312">
        <v>0</v>
      </c>
    </row>
    <row r="93" spans="1:17" hidden="1" x14ac:dyDescent="0.25">
      <c r="B93" t="s">
        <v>67</v>
      </c>
      <c r="C93" s="297">
        <v>506493357</v>
      </c>
      <c r="D93" s="316">
        <v>0</v>
      </c>
      <c r="E93" s="312">
        <v>0</v>
      </c>
      <c r="F93" s="312">
        <v>0</v>
      </c>
    </row>
    <row r="94" spans="1:17" hidden="1" x14ac:dyDescent="0.25">
      <c r="B94" t="s">
        <v>68</v>
      </c>
      <c r="C94" s="297">
        <v>841211414</v>
      </c>
      <c r="D94" s="316">
        <v>0</v>
      </c>
      <c r="E94" s="312">
        <v>0</v>
      </c>
      <c r="F94" s="312">
        <v>0</v>
      </c>
      <c r="N94" s="297"/>
    </row>
    <row r="95" spans="1:17" hidden="1" x14ac:dyDescent="0.25">
      <c r="A95" t="s">
        <v>534</v>
      </c>
      <c r="C95" s="297">
        <v>3432116685.9499998</v>
      </c>
      <c r="D95" s="316">
        <v>0</v>
      </c>
      <c r="E95" s="312">
        <v>0</v>
      </c>
      <c r="F95" s="312">
        <v>0</v>
      </c>
    </row>
    <row r="96" spans="1:17" hidden="1" x14ac:dyDescent="0.25">
      <c r="A96" t="s">
        <v>513</v>
      </c>
      <c r="C96" s="297">
        <v>11689162114.652548</v>
      </c>
      <c r="D96" s="316">
        <v>0</v>
      </c>
      <c r="E96" s="312">
        <v>0</v>
      </c>
      <c r="F96" s="312">
        <v>0</v>
      </c>
    </row>
    <row r="97" hidden="1" x14ac:dyDescent="0.25"/>
    <row r="98" hidden="1" x14ac:dyDescent="0.25"/>
    <row r="99" hidden="1" x14ac:dyDescent="0.25"/>
    <row r="114" spans="1:13" x14ac:dyDescent="0.25">
      <c r="A114" s="313" t="s">
        <v>537</v>
      </c>
      <c r="H114" s="313" t="s">
        <v>538</v>
      </c>
    </row>
    <row r="118" spans="1:13" x14ac:dyDescent="0.25">
      <c r="D118" s="295" t="s">
        <v>524</v>
      </c>
      <c r="K118" s="295" t="s">
        <v>524</v>
      </c>
    </row>
    <row r="119" spans="1:13" x14ac:dyDescent="0.25">
      <c r="A119" s="295" t="s">
        <v>493</v>
      </c>
      <c r="B119" s="295" t="s">
        <v>498</v>
      </c>
      <c r="C119" s="295" t="s">
        <v>374</v>
      </c>
      <c r="D119" t="s">
        <v>506</v>
      </c>
      <c r="E119" t="s">
        <v>539</v>
      </c>
      <c r="F119" t="s">
        <v>540</v>
      </c>
      <c r="H119" s="295" t="s">
        <v>493</v>
      </c>
      <c r="I119" s="295" t="s">
        <v>498</v>
      </c>
      <c r="J119" s="295" t="s">
        <v>374</v>
      </c>
      <c r="K119" t="s">
        <v>506</v>
      </c>
      <c r="L119" t="s">
        <v>539</v>
      </c>
      <c r="M119" t="s">
        <v>541</v>
      </c>
    </row>
    <row r="120" spans="1:13" x14ac:dyDescent="0.25">
      <c r="A120" t="s">
        <v>514</v>
      </c>
      <c r="B120" t="s">
        <v>34</v>
      </c>
      <c r="C120" t="s">
        <v>43</v>
      </c>
      <c r="D120" s="297">
        <v>295500000</v>
      </c>
      <c r="E120" s="297">
        <v>0</v>
      </c>
      <c r="F120" s="340">
        <v>0</v>
      </c>
      <c r="H120" t="s">
        <v>504</v>
      </c>
      <c r="I120" t="s">
        <v>34</v>
      </c>
      <c r="J120" t="s">
        <v>43</v>
      </c>
      <c r="K120" s="297">
        <v>138000000</v>
      </c>
      <c r="L120" s="297">
        <v>0</v>
      </c>
      <c r="M120" s="340">
        <v>0</v>
      </c>
    </row>
    <row r="121" spans="1:13" x14ac:dyDescent="0.25">
      <c r="C121" t="s">
        <v>45</v>
      </c>
      <c r="D121" s="297">
        <v>279000000</v>
      </c>
      <c r="E121" s="297">
        <v>0</v>
      </c>
      <c r="F121" s="340">
        <v>0</v>
      </c>
      <c r="J121" t="s">
        <v>45</v>
      </c>
      <c r="K121" s="297">
        <v>168000000</v>
      </c>
      <c r="L121" s="297">
        <v>0</v>
      </c>
      <c r="M121" s="340">
        <v>0</v>
      </c>
    </row>
    <row r="122" spans="1:13" x14ac:dyDescent="0.25">
      <c r="C122" t="s">
        <v>46</v>
      </c>
      <c r="D122" s="297">
        <v>580500000</v>
      </c>
      <c r="E122" s="297">
        <v>0</v>
      </c>
      <c r="F122" s="340">
        <v>0</v>
      </c>
      <c r="J122" t="s">
        <v>48</v>
      </c>
      <c r="K122" s="297">
        <v>168000000</v>
      </c>
      <c r="L122" s="297">
        <v>0</v>
      </c>
      <c r="M122" s="340">
        <v>0</v>
      </c>
    </row>
    <row r="123" spans="1:13" x14ac:dyDescent="0.25">
      <c r="C123" t="s">
        <v>47</v>
      </c>
      <c r="D123" s="297">
        <v>332000000</v>
      </c>
      <c r="E123" s="297">
        <v>0</v>
      </c>
      <c r="F123" s="340">
        <v>0</v>
      </c>
      <c r="J123" t="s">
        <v>46</v>
      </c>
      <c r="K123" s="297">
        <v>174000000</v>
      </c>
      <c r="L123" s="297">
        <v>0</v>
      </c>
      <c r="M123" s="340">
        <v>0</v>
      </c>
    </row>
    <row r="124" spans="1:13" x14ac:dyDescent="0.25">
      <c r="C124" t="s">
        <v>35</v>
      </c>
      <c r="D124" s="297">
        <v>1020000000</v>
      </c>
      <c r="E124" s="297">
        <v>0</v>
      </c>
      <c r="F124" s="340">
        <v>0</v>
      </c>
      <c r="J124" t="s">
        <v>47</v>
      </c>
      <c r="K124" s="297">
        <v>162000000</v>
      </c>
      <c r="L124" s="297">
        <v>0</v>
      </c>
      <c r="M124" s="340">
        <v>0</v>
      </c>
    </row>
    <row r="125" spans="1:13" x14ac:dyDescent="0.25">
      <c r="B125" t="s">
        <v>531</v>
      </c>
      <c r="D125" s="297">
        <v>2507000000</v>
      </c>
      <c r="E125" s="297">
        <v>0</v>
      </c>
      <c r="F125" s="340">
        <v>0</v>
      </c>
      <c r="J125" t="s">
        <v>35</v>
      </c>
      <c r="K125" s="297">
        <v>304941500</v>
      </c>
      <c r="L125" s="297">
        <v>19210104</v>
      </c>
      <c r="M125" s="340">
        <v>6.2996030386156032E-2</v>
      </c>
    </row>
    <row r="126" spans="1:13" x14ac:dyDescent="0.25">
      <c r="B126" t="s">
        <v>51</v>
      </c>
      <c r="C126" t="s">
        <v>52</v>
      </c>
      <c r="D126" s="297">
        <v>2110800000</v>
      </c>
      <c r="E126" s="297">
        <v>118290000</v>
      </c>
      <c r="F126" s="340">
        <v>5.6040363843092668E-2</v>
      </c>
      <c r="I126" t="s">
        <v>531</v>
      </c>
      <c r="K126" s="297">
        <v>1114941500</v>
      </c>
      <c r="L126" s="297">
        <v>19210104</v>
      </c>
      <c r="M126" s="340">
        <v>1.7229696804720248E-2</v>
      </c>
    </row>
    <row r="127" spans="1:13" x14ac:dyDescent="0.25">
      <c r="B127" t="s">
        <v>532</v>
      </c>
      <c r="D127" s="297">
        <v>2110800000</v>
      </c>
      <c r="E127" s="297">
        <v>118290000</v>
      </c>
      <c r="F127" s="340">
        <v>5.6040363843092668E-2</v>
      </c>
      <c r="I127" t="s">
        <v>51</v>
      </c>
      <c r="J127" t="s">
        <v>52</v>
      </c>
      <c r="K127" s="297">
        <v>2600312722.8025479</v>
      </c>
      <c r="L127" s="297">
        <v>1098011694</v>
      </c>
      <c r="M127" s="340">
        <v>0.42226140124276751</v>
      </c>
    </row>
    <row r="128" spans="1:13" x14ac:dyDescent="0.25">
      <c r="B128" t="s">
        <v>80</v>
      </c>
      <c r="C128" t="s">
        <v>81</v>
      </c>
      <c r="D128" s="297">
        <v>1086473554</v>
      </c>
      <c r="E128" s="297">
        <v>69790000</v>
      </c>
      <c r="F128" s="340">
        <v>6.4235341709937291E-2</v>
      </c>
      <c r="I128" t="s">
        <v>532</v>
      </c>
      <c r="K128" s="297">
        <v>2600312722.8025479</v>
      </c>
      <c r="L128" s="297">
        <v>1098011694</v>
      </c>
      <c r="M128" s="340">
        <v>0.42226140124276751</v>
      </c>
    </row>
    <row r="129" spans="1:13" x14ac:dyDescent="0.25">
      <c r="C129" t="s">
        <v>118</v>
      </c>
      <c r="D129" s="297">
        <v>598900000</v>
      </c>
      <c r="E129" s="297">
        <v>0</v>
      </c>
      <c r="F129" s="340">
        <v>0</v>
      </c>
      <c r="I129" t="s">
        <v>80</v>
      </c>
      <c r="J129" t="s">
        <v>81</v>
      </c>
      <c r="K129" s="297">
        <v>379379866</v>
      </c>
      <c r="L129" s="297">
        <v>138710112</v>
      </c>
      <c r="M129" s="340">
        <v>0.36562328270736433</v>
      </c>
    </row>
    <row r="130" spans="1:13" x14ac:dyDescent="0.25">
      <c r="C130" t="s">
        <v>82</v>
      </c>
      <c r="D130" s="297">
        <v>1017600000</v>
      </c>
      <c r="E130" s="297">
        <v>81528000</v>
      </c>
      <c r="F130" s="340">
        <v>8.0117924528301881E-2</v>
      </c>
      <c r="J130" t="s">
        <v>118</v>
      </c>
      <c r="K130" s="297">
        <v>1076593294</v>
      </c>
      <c r="L130" s="297">
        <v>175790136</v>
      </c>
      <c r="M130" s="340">
        <v>0.16328369959176059</v>
      </c>
    </row>
    <row r="131" spans="1:13" x14ac:dyDescent="0.25">
      <c r="C131" t="s">
        <v>83</v>
      </c>
      <c r="D131" s="297">
        <v>828600000</v>
      </c>
      <c r="E131" s="297">
        <v>45000000</v>
      </c>
      <c r="F131" s="340">
        <v>5.4308472121650977E-2</v>
      </c>
      <c r="J131" t="s">
        <v>82</v>
      </c>
      <c r="K131" s="297">
        <v>462764372.5</v>
      </c>
      <c r="L131" s="297">
        <v>310775140</v>
      </c>
      <c r="M131" s="340">
        <v>0.67156237270620911</v>
      </c>
    </row>
    <row r="132" spans="1:13" x14ac:dyDescent="0.25">
      <c r="C132" t="s">
        <v>87</v>
      </c>
      <c r="D132" s="297">
        <v>3730321429</v>
      </c>
      <c r="E132" s="297">
        <v>378401800</v>
      </c>
      <c r="F132" s="340">
        <v>0.10143946230967005</v>
      </c>
      <c r="J132" t="s">
        <v>83</v>
      </c>
      <c r="K132" s="297">
        <v>345281141.75</v>
      </c>
      <c r="L132" s="297">
        <v>132030132</v>
      </c>
      <c r="M132" s="340">
        <v>0.38238442832651459</v>
      </c>
    </row>
    <row r="133" spans="1:13" x14ac:dyDescent="0.25">
      <c r="C133" t="s">
        <v>88</v>
      </c>
      <c r="D133" s="297">
        <v>1529400000</v>
      </c>
      <c r="E133" s="297">
        <v>45000000</v>
      </c>
      <c r="F133" s="340">
        <v>2.9423303256178895E-2</v>
      </c>
      <c r="J133" t="s">
        <v>87</v>
      </c>
      <c r="K133" s="297">
        <v>826696864.75999999</v>
      </c>
      <c r="L133" s="297">
        <v>303890016</v>
      </c>
      <c r="M133" s="340">
        <v>0.36759546207813781</v>
      </c>
    </row>
    <row r="134" spans="1:13" x14ac:dyDescent="0.25">
      <c r="B134" t="s">
        <v>533</v>
      </c>
      <c r="D134" s="297">
        <v>8791294983</v>
      </c>
      <c r="E134" s="297">
        <v>619719800</v>
      </c>
      <c r="F134" s="340">
        <v>7.0492436119863042E-2</v>
      </c>
      <c r="J134" t="s">
        <v>327</v>
      </c>
      <c r="K134" s="297">
        <v>100000000</v>
      </c>
      <c r="L134" s="297">
        <v>10000000</v>
      </c>
      <c r="M134" s="340">
        <v>0.1</v>
      </c>
    </row>
    <row r="135" spans="1:13" x14ac:dyDescent="0.25">
      <c r="B135" t="s">
        <v>62</v>
      </c>
      <c r="C135" t="s">
        <v>515</v>
      </c>
      <c r="D135" s="297">
        <v>1244000000</v>
      </c>
      <c r="E135" s="297">
        <v>0</v>
      </c>
      <c r="F135" s="340">
        <v>0</v>
      </c>
      <c r="J135" t="s">
        <v>247</v>
      </c>
      <c r="K135" s="297">
        <v>18000000</v>
      </c>
      <c r="L135" s="297">
        <v>0</v>
      </c>
      <c r="M135" s="340">
        <v>0</v>
      </c>
    </row>
    <row r="136" spans="1:13" x14ac:dyDescent="0.25">
      <c r="C136" t="s">
        <v>516</v>
      </c>
      <c r="D136" s="297">
        <v>200000000</v>
      </c>
      <c r="E136" s="297">
        <v>0</v>
      </c>
      <c r="F136" s="340">
        <v>0</v>
      </c>
      <c r="J136" t="s">
        <v>88</v>
      </c>
      <c r="K136" s="297">
        <v>1333075666.8899999</v>
      </c>
      <c r="L136" s="297">
        <v>1138050180</v>
      </c>
      <c r="M136" s="340">
        <v>0.85370261288694527</v>
      </c>
    </row>
    <row r="137" spans="1:13" x14ac:dyDescent="0.25">
      <c r="C137" t="s">
        <v>517</v>
      </c>
      <c r="D137" s="297">
        <v>1966000000</v>
      </c>
      <c r="E137" s="297">
        <v>0</v>
      </c>
      <c r="F137" s="340">
        <v>0</v>
      </c>
      <c r="I137" t="s">
        <v>533</v>
      </c>
      <c r="K137" s="297">
        <v>4541791205.8999996</v>
      </c>
      <c r="L137" s="297">
        <v>2209245716</v>
      </c>
      <c r="M137" s="340">
        <v>0.48642608518200625</v>
      </c>
    </row>
    <row r="138" spans="1:13" x14ac:dyDescent="0.25">
      <c r="C138" t="s">
        <v>518</v>
      </c>
      <c r="D138" s="297">
        <v>200000000</v>
      </c>
      <c r="E138" s="297">
        <v>0</v>
      </c>
      <c r="F138" s="340">
        <v>0</v>
      </c>
      <c r="I138" t="s">
        <v>62</v>
      </c>
      <c r="J138" t="s">
        <v>535</v>
      </c>
      <c r="K138" s="297">
        <v>9750000</v>
      </c>
      <c r="L138" s="297">
        <v>0</v>
      </c>
      <c r="M138" s="340">
        <v>0</v>
      </c>
    </row>
    <row r="139" spans="1:13" x14ac:dyDescent="0.25">
      <c r="C139" t="s">
        <v>69</v>
      </c>
      <c r="D139" s="297">
        <v>115000000</v>
      </c>
      <c r="E139" s="297">
        <v>0</v>
      </c>
      <c r="F139" s="340">
        <v>0</v>
      </c>
      <c r="J139" t="s">
        <v>515</v>
      </c>
      <c r="K139" s="297">
        <v>34000000</v>
      </c>
      <c r="L139" s="297">
        <v>0</v>
      </c>
      <c r="M139" s="340">
        <v>0</v>
      </c>
    </row>
    <row r="140" spans="1:13" x14ac:dyDescent="0.25">
      <c r="C140" t="s">
        <v>519</v>
      </c>
      <c r="D140" s="297">
        <v>550000000</v>
      </c>
      <c r="E140" s="297">
        <v>0</v>
      </c>
      <c r="F140" s="340">
        <v>0</v>
      </c>
      <c r="J140" t="s">
        <v>517</v>
      </c>
      <c r="K140" s="297">
        <v>1571176147.95</v>
      </c>
      <c r="L140" s="297">
        <v>147633425</v>
      </c>
      <c r="M140" s="340">
        <v>9.3963636854228885E-2</v>
      </c>
    </row>
    <row r="141" spans="1:13" x14ac:dyDescent="0.25">
      <c r="C141" t="s">
        <v>68</v>
      </c>
      <c r="D141" s="297">
        <v>570000000</v>
      </c>
      <c r="E141" s="297">
        <v>0</v>
      </c>
      <c r="F141" s="340">
        <v>0</v>
      </c>
      <c r="J141" t="s">
        <v>536</v>
      </c>
      <c r="K141" s="297">
        <v>6500000</v>
      </c>
      <c r="L141" s="297">
        <v>0</v>
      </c>
      <c r="M141" s="340">
        <v>0</v>
      </c>
    </row>
    <row r="142" spans="1:13" x14ac:dyDescent="0.25">
      <c r="B142" t="s">
        <v>534</v>
      </c>
      <c r="D142" s="297">
        <v>4845000000</v>
      </c>
      <c r="E142" s="297">
        <v>0</v>
      </c>
      <c r="F142" s="340">
        <v>0</v>
      </c>
      <c r="J142" t="s">
        <v>69</v>
      </c>
      <c r="K142" s="297">
        <v>462985767</v>
      </c>
      <c r="L142" s="297">
        <v>82532540</v>
      </c>
      <c r="M142" s="340">
        <v>0.17826150582292091</v>
      </c>
    </row>
    <row r="143" spans="1:13" x14ac:dyDescent="0.25">
      <c r="A143" t="s">
        <v>542</v>
      </c>
      <c r="D143" s="297">
        <v>18254094983</v>
      </c>
      <c r="E143" s="297">
        <v>738009800</v>
      </c>
      <c r="F143" s="340">
        <v>4.0429821401023004E-2</v>
      </c>
      <c r="J143" t="s">
        <v>67</v>
      </c>
      <c r="K143" s="297">
        <v>506493357</v>
      </c>
      <c r="L143" s="297">
        <v>204900195</v>
      </c>
      <c r="M143" s="340">
        <v>0.40454665824965597</v>
      </c>
    </row>
    <row r="144" spans="1:13" x14ac:dyDescent="0.25">
      <c r="A144" t="s">
        <v>513</v>
      </c>
      <c r="D144" s="297">
        <v>18254094983</v>
      </c>
      <c r="E144" s="297">
        <v>738009800</v>
      </c>
      <c r="F144" s="340">
        <v>4.0429821401023004E-2</v>
      </c>
      <c r="J144" t="s">
        <v>68</v>
      </c>
      <c r="K144" s="297">
        <v>841211414</v>
      </c>
      <c r="L144" s="297">
        <v>60000000</v>
      </c>
      <c r="M144" s="340">
        <v>7.1325708378940283E-2</v>
      </c>
    </row>
    <row r="145" spans="3:13" x14ac:dyDescent="0.25">
      <c r="I145" t="s">
        <v>534</v>
      </c>
      <c r="K145" s="297">
        <v>3432116685.9499998</v>
      </c>
      <c r="L145" s="297">
        <v>495066160</v>
      </c>
      <c r="M145" s="340">
        <v>0.1442451423713664</v>
      </c>
    </row>
    <row r="146" spans="3:13" x14ac:dyDescent="0.25">
      <c r="H146" t="s">
        <v>543</v>
      </c>
      <c r="K146" s="297">
        <v>11689162114.652548</v>
      </c>
      <c r="L146" s="297">
        <v>3821533674</v>
      </c>
      <c r="M146" s="340">
        <v>0.32692964957767567</v>
      </c>
    </row>
    <row r="147" spans="3:13" x14ac:dyDescent="0.25">
      <c r="H147" t="s">
        <v>513</v>
      </c>
      <c r="K147" s="297">
        <v>11689162114.652548</v>
      </c>
      <c r="L147" s="297">
        <v>3821533674</v>
      </c>
      <c r="M147" s="340">
        <v>0.32692964957767567</v>
      </c>
    </row>
    <row r="149" spans="3:13" x14ac:dyDescent="0.25">
      <c r="C149" s="313" t="s">
        <v>544</v>
      </c>
      <c r="D149" s="341">
        <f>D144*8/12</f>
        <v>12169396655.333334</v>
      </c>
      <c r="E149" s="342">
        <f>E144</f>
        <v>738009800</v>
      </c>
      <c r="F149" s="314">
        <f>E149/D149</f>
        <v>6.0644732101534496E-2</v>
      </c>
      <c r="J149" s="313" t="s">
        <v>544</v>
      </c>
      <c r="K149" s="341">
        <f>K147*8/12</f>
        <v>7792774743.1016989</v>
      </c>
      <c r="L149" s="342">
        <f>L147</f>
        <v>3821533674</v>
      </c>
      <c r="M149" s="314">
        <f>L149/K149</f>
        <v>0.49039447436651351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19C7-167F-40AA-85C8-928AC40C1A68}">
  <dimension ref="A1:AR456"/>
  <sheetViews>
    <sheetView topLeftCell="A4" zoomScale="85" zoomScaleNormal="85" workbookViewId="0">
      <pane ySplit="1" topLeftCell="A5" activePane="bottomLeft" state="frozen"/>
      <selection activeCell="V4" sqref="V4"/>
      <selection pane="bottomLeft" activeCell="E80" sqref="E80"/>
    </sheetView>
  </sheetViews>
  <sheetFormatPr defaultColWidth="8.7109375" defaultRowHeight="15" outlineLevelCol="1" x14ac:dyDescent="0.25"/>
  <cols>
    <col min="1" max="1" width="7.42578125" style="404" customWidth="1"/>
    <col min="2" max="2" width="11" style="404" bestFit="1" customWidth="1" outlineLevel="1"/>
    <col min="3" max="3" width="52.28515625" style="404" bestFit="1" customWidth="1" outlineLevel="1"/>
    <col min="4" max="4" width="47.5703125" style="404" bestFit="1" customWidth="1" outlineLevel="1"/>
    <col min="5" max="5" width="82.28515625" style="404" customWidth="1" outlineLevel="1"/>
    <col min="6" max="6" width="15.28515625" style="422" customWidth="1"/>
    <col min="7" max="7" width="20.42578125" style="404" bestFit="1" customWidth="1" outlineLevel="1"/>
    <col min="8" max="8" width="34.7109375" style="404" bestFit="1" customWidth="1"/>
    <col min="9" max="9" width="14.7109375" style="422" bestFit="1" customWidth="1" collapsed="1"/>
    <col min="10" max="10" width="10.5703125" style="404" bestFit="1" customWidth="1"/>
    <col min="11" max="11" width="22.5703125" style="404" bestFit="1" customWidth="1"/>
    <col min="12" max="12" width="23.28515625" style="457" bestFit="1" customWidth="1"/>
    <col min="13" max="13" width="20.28515625" style="404" bestFit="1" customWidth="1"/>
    <col min="14" max="14" width="17.7109375" style="404" bestFit="1" customWidth="1"/>
    <col min="15" max="15" width="24.28515625" style="404" bestFit="1" customWidth="1"/>
    <col min="16" max="16" width="21" style="404" bestFit="1" customWidth="1"/>
    <col min="17" max="17" width="25.42578125" style="404" hidden="1" customWidth="1"/>
    <col min="18" max="18" width="29.42578125" style="404" hidden="1" customWidth="1"/>
    <col min="19" max="19" width="57.7109375" style="404" hidden="1" customWidth="1"/>
    <col min="20" max="20" width="26.28515625" style="404" bestFit="1" customWidth="1" collapsed="1"/>
    <col min="21" max="21" width="66.28515625" style="404" bestFit="1" customWidth="1"/>
    <col min="22" max="22" width="10.28515625" style="404" bestFit="1" customWidth="1"/>
    <col min="23" max="23" width="11.7109375" style="404" bestFit="1" customWidth="1"/>
    <col min="24" max="24" width="14.28515625" style="404" bestFit="1" customWidth="1"/>
    <col min="25" max="25" width="8.7109375" style="404" bestFit="1" customWidth="1"/>
    <col min="26" max="26" width="9.7109375" style="404" bestFit="1" customWidth="1"/>
    <col min="27" max="27" width="25.7109375" style="422" bestFit="1" customWidth="1"/>
    <col min="28" max="28" width="17" style="422" bestFit="1" customWidth="1"/>
    <col min="29" max="29" width="20.28515625" style="404" bestFit="1" customWidth="1"/>
    <col min="30" max="30" width="33.7109375" style="404" customWidth="1"/>
    <col min="31" max="31" width="40.28515625" style="422" bestFit="1" customWidth="1" collapsed="1"/>
    <col min="32" max="32" width="20.28515625" style="404" bestFit="1" customWidth="1"/>
    <col min="33" max="33" width="49.5703125" style="404" bestFit="1" customWidth="1"/>
    <col min="34" max="34" width="20.5703125" style="422" customWidth="1"/>
    <col min="35" max="35" width="19.7109375" style="404" bestFit="1" customWidth="1"/>
    <col min="36" max="36" width="19" style="404" bestFit="1" customWidth="1"/>
    <col min="37" max="37" width="47.7109375" style="404" bestFit="1" customWidth="1"/>
    <col min="38" max="38" width="15.7109375" style="404" bestFit="1" customWidth="1"/>
    <col min="39" max="39" width="14.42578125" style="404" bestFit="1" customWidth="1"/>
    <col min="40" max="40" width="86.28515625" style="404" bestFit="1" customWidth="1"/>
    <col min="41" max="41" width="39.7109375" style="351" bestFit="1" customWidth="1"/>
    <col min="42" max="42" width="255.5703125" style="189" bestFit="1" customWidth="1"/>
    <col min="43" max="43" width="15.42578125" style="189" bestFit="1" customWidth="1"/>
    <col min="44" max="16384" width="8.7109375" style="189"/>
  </cols>
  <sheetData>
    <row r="1" spans="1:42" ht="14.45" hidden="1" customHeight="1" x14ac:dyDescent="0.25">
      <c r="A1" s="343" t="s">
        <v>545</v>
      </c>
      <c r="B1" s="343"/>
      <c r="C1" s="343"/>
      <c r="D1" s="343"/>
      <c r="E1" s="343"/>
      <c r="F1" s="344"/>
      <c r="G1" s="343"/>
      <c r="H1" s="343"/>
      <c r="I1" s="345" t="s">
        <v>546</v>
      </c>
      <c r="J1" s="345"/>
      <c r="K1" s="345"/>
      <c r="L1" s="345"/>
      <c r="M1" s="345"/>
      <c r="N1" s="345"/>
      <c r="O1" s="345"/>
      <c r="P1" s="345"/>
      <c r="Q1" s="345"/>
      <c r="R1" s="345"/>
      <c r="S1" s="345"/>
      <c r="T1" s="346" t="s">
        <v>547</v>
      </c>
      <c r="U1" s="346"/>
      <c r="V1" s="346"/>
      <c r="W1" s="347"/>
      <c r="X1" s="347"/>
      <c r="Y1" s="347"/>
      <c r="Z1" s="347"/>
      <c r="AA1" s="347"/>
      <c r="AB1" s="347"/>
      <c r="AC1" s="346"/>
      <c r="AD1" s="346"/>
      <c r="AE1" s="344" t="s">
        <v>548</v>
      </c>
      <c r="AF1" s="348"/>
      <c r="AG1" s="348"/>
      <c r="AH1" s="349" t="s">
        <v>549</v>
      </c>
      <c r="AI1" s="350"/>
      <c r="AJ1" s="350"/>
      <c r="AK1" s="350"/>
      <c r="AL1" s="350"/>
      <c r="AM1" s="350"/>
      <c r="AN1" s="350"/>
    </row>
    <row r="2" spans="1:42" ht="14.45" hidden="1" customHeight="1" x14ac:dyDescent="0.25">
      <c r="A2" s="343"/>
      <c r="B2" s="343"/>
      <c r="C2" s="343"/>
      <c r="D2" s="343"/>
      <c r="E2" s="343"/>
      <c r="F2" s="344"/>
      <c r="G2" s="343"/>
      <c r="H2" s="343"/>
      <c r="I2" s="345"/>
      <c r="J2" s="345"/>
      <c r="K2" s="345"/>
      <c r="L2" s="345"/>
      <c r="M2" s="345"/>
      <c r="N2" s="345"/>
      <c r="O2" s="345"/>
      <c r="P2" s="345"/>
      <c r="Q2" s="345"/>
      <c r="R2" s="345"/>
      <c r="S2" s="345"/>
      <c r="T2" s="346"/>
      <c r="U2" s="346"/>
      <c r="V2" s="346"/>
      <c r="W2" s="347"/>
      <c r="X2" s="347"/>
      <c r="Y2" s="347"/>
      <c r="Z2" s="347"/>
      <c r="AA2" s="347"/>
      <c r="AB2" s="347"/>
      <c r="AC2" s="346"/>
      <c r="AD2" s="346"/>
      <c r="AE2" s="344"/>
      <c r="AF2" s="348"/>
      <c r="AG2" s="348"/>
      <c r="AH2" s="349"/>
      <c r="AI2" s="350"/>
      <c r="AJ2" s="350"/>
      <c r="AK2" s="350"/>
      <c r="AL2" s="350"/>
      <c r="AM2" s="350"/>
      <c r="AN2" s="350"/>
    </row>
    <row r="3" spans="1:42" ht="26.25" hidden="1" x14ac:dyDescent="0.25">
      <c r="A3" s="352"/>
      <c r="B3" s="352"/>
      <c r="C3" s="352"/>
      <c r="D3" s="352"/>
      <c r="E3" s="352"/>
      <c r="F3" s="353"/>
      <c r="G3" s="352"/>
      <c r="H3" s="352"/>
      <c r="I3" s="354"/>
      <c r="J3" s="354"/>
      <c r="K3" s="354"/>
      <c r="L3" s="354"/>
      <c r="M3" s="354"/>
      <c r="N3" s="354"/>
      <c r="O3" s="354"/>
      <c r="P3" s="354"/>
      <c r="Q3" s="354"/>
      <c r="R3" s="354"/>
      <c r="S3" s="354"/>
      <c r="T3" s="347"/>
      <c r="U3" s="347"/>
      <c r="V3" s="347"/>
      <c r="W3" s="347"/>
      <c r="X3" s="347"/>
      <c r="Y3" s="347"/>
      <c r="Z3" s="347"/>
      <c r="AA3" s="347"/>
      <c r="AB3" s="347"/>
      <c r="AC3" s="347"/>
      <c r="AD3" s="347"/>
      <c r="AE3" s="344"/>
      <c r="AF3" s="344"/>
      <c r="AG3" s="344"/>
      <c r="AH3" s="349"/>
      <c r="AI3" s="349"/>
      <c r="AJ3" s="349"/>
      <c r="AK3" s="349"/>
      <c r="AL3" s="349"/>
      <c r="AM3" s="349"/>
      <c r="AN3" s="349"/>
      <c r="AP3" s="355"/>
    </row>
    <row r="4" spans="1:42" s="360" customFormat="1" x14ac:dyDescent="0.25">
      <c r="A4" s="356" t="s">
        <v>493</v>
      </c>
      <c r="B4" s="356" t="s">
        <v>1</v>
      </c>
      <c r="C4" s="356" t="s">
        <v>494</v>
      </c>
      <c r="D4" s="356" t="s">
        <v>495</v>
      </c>
      <c r="E4" s="356" t="s">
        <v>496</v>
      </c>
      <c r="F4" s="357" t="s">
        <v>497</v>
      </c>
      <c r="G4" s="356" t="s">
        <v>493</v>
      </c>
      <c r="H4" s="467" t="s">
        <v>374</v>
      </c>
      <c r="I4" s="357" t="s">
        <v>499</v>
      </c>
      <c r="J4" s="356" t="s">
        <v>500</v>
      </c>
      <c r="K4" s="356" t="s">
        <v>501</v>
      </c>
      <c r="L4" s="358" t="s">
        <v>502</v>
      </c>
      <c r="M4" s="356" t="s">
        <v>550</v>
      </c>
      <c r="N4" s="356" t="s">
        <v>551</v>
      </c>
      <c r="O4" s="356" t="s">
        <v>552</v>
      </c>
      <c r="P4" s="356" t="s">
        <v>553</v>
      </c>
      <c r="Q4" s="356" t="s">
        <v>554</v>
      </c>
      <c r="R4" s="356" t="s">
        <v>555</v>
      </c>
      <c r="S4" s="356" t="s">
        <v>556</v>
      </c>
      <c r="T4" s="356" t="s">
        <v>557</v>
      </c>
      <c r="U4" s="356" t="s">
        <v>558</v>
      </c>
      <c r="V4" s="356" t="s">
        <v>559</v>
      </c>
      <c r="W4" s="356" t="s">
        <v>560</v>
      </c>
      <c r="X4" s="356" t="s">
        <v>561</v>
      </c>
      <c r="Y4" s="356" t="s">
        <v>562</v>
      </c>
      <c r="Z4" s="356" t="s">
        <v>563</v>
      </c>
      <c r="AA4" s="357" t="s">
        <v>564</v>
      </c>
      <c r="AB4" s="357" t="s">
        <v>565</v>
      </c>
      <c r="AC4" s="356" t="s">
        <v>566</v>
      </c>
      <c r="AD4" s="356" t="s">
        <v>567</v>
      </c>
      <c r="AE4" s="357" t="s">
        <v>568</v>
      </c>
      <c r="AF4" s="356" t="s">
        <v>569</v>
      </c>
      <c r="AG4" s="356" t="s">
        <v>570</v>
      </c>
      <c r="AH4" s="359" t="s">
        <v>571</v>
      </c>
      <c r="AI4" s="356" t="s">
        <v>572</v>
      </c>
      <c r="AJ4" s="356" t="s">
        <v>573</v>
      </c>
      <c r="AK4" s="356" t="s">
        <v>574</v>
      </c>
      <c r="AL4" s="356" t="s">
        <v>575</v>
      </c>
      <c r="AM4" s="356" t="s">
        <v>510</v>
      </c>
      <c r="AN4" s="356" t="s">
        <v>576</v>
      </c>
      <c r="AO4" s="269" t="s">
        <v>577</v>
      </c>
    </row>
    <row r="5" spans="1:42" s="360" customFormat="1" ht="14.45" customHeight="1" x14ac:dyDescent="0.25">
      <c r="A5" s="361" t="s">
        <v>504</v>
      </c>
      <c r="B5" s="361">
        <v>660000038</v>
      </c>
      <c r="C5" s="361" t="s">
        <v>84</v>
      </c>
      <c r="D5" s="361" t="s">
        <v>85</v>
      </c>
      <c r="E5" s="361" t="s">
        <v>86</v>
      </c>
      <c r="F5" s="387">
        <v>45930</v>
      </c>
      <c r="G5" s="361" t="s">
        <v>80</v>
      </c>
      <c r="H5" s="468" t="s">
        <v>81</v>
      </c>
      <c r="I5" s="363">
        <v>12</v>
      </c>
      <c r="J5" s="364" t="s">
        <v>36</v>
      </c>
      <c r="K5" s="365">
        <v>10000000</v>
      </c>
      <c r="L5" s="365">
        <f>I5*K5</f>
        <v>120000000</v>
      </c>
      <c r="M5" s="366">
        <f>L5-N5</f>
        <v>12000000</v>
      </c>
      <c r="N5" s="366">
        <v>108000000</v>
      </c>
      <c r="O5" s="366">
        <f>N5-P5</f>
        <v>99000000</v>
      </c>
      <c r="P5" s="366">
        <v>9000000</v>
      </c>
      <c r="Q5" s="367"/>
      <c r="R5" s="269"/>
      <c r="S5" s="269"/>
      <c r="T5" s="269" t="str">
        <f>_xlfn.IFNA(VLOOKUP($AF5,Sheet7!$A$2:$B$611,2,0)," ")</f>
        <v>PR/ASH/1123/030</v>
      </c>
      <c r="U5" s="269"/>
      <c r="V5" s="269"/>
      <c r="W5" s="269"/>
      <c r="X5" s="269"/>
      <c r="Y5" s="269"/>
      <c r="Z5" s="269"/>
      <c r="AA5" s="368"/>
      <c r="AB5" s="368"/>
      <c r="AC5" s="269"/>
      <c r="AD5" s="269"/>
      <c r="AE5" s="368"/>
      <c r="AF5" s="269" t="s">
        <v>578</v>
      </c>
      <c r="AG5" s="269" t="s">
        <v>579</v>
      </c>
      <c r="AH5" s="369">
        <v>45659</v>
      </c>
      <c r="AI5" s="269" t="s">
        <v>580</v>
      </c>
      <c r="AJ5" s="269"/>
      <c r="AK5" s="269" t="s">
        <v>581</v>
      </c>
      <c r="AL5" s="269"/>
      <c r="AM5" s="269"/>
      <c r="AN5" s="269"/>
      <c r="AO5" s="370"/>
      <c r="AP5" s="371"/>
    </row>
    <row r="6" spans="1:42" s="360" customFormat="1" ht="14.45" customHeight="1" x14ac:dyDescent="0.25">
      <c r="A6" s="361" t="s">
        <v>504</v>
      </c>
      <c r="B6" s="361">
        <v>660000038</v>
      </c>
      <c r="C6" s="361" t="s">
        <v>84</v>
      </c>
      <c r="D6" s="361" t="s">
        <v>85</v>
      </c>
      <c r="E6" s="361" t="s">
        <v>86</v>
      </c>
      <c r="F6" s="387">
        <v>45930</v>
      </c>
      <c r="G6" s="361" t="s">
        <v>80</v>
      </c>
      <c r="H6" s="468" t="s">
        <v>81</v>
      </c>
      <c r="I6" s="363"/>
      <c r="J6" s="364"/>
      <c r="K6" s="365"/>
      <c r="L6" s="365"/>
      <c r="M6" s="366"/>
      <c r="N6" s="366"/>
      <c r="O6" s="366">
        <f t="shared" ref="O6:O12" si="0">O5-P6</f>
        <v>90000000</v>
      </c>
      <c r="P6" s="366">
        <v>9000000</v>
      </c>
      <c r="Q6" s="367"/>
      <c r="R6" s="269"/>
      <c r="S6" s="269"/>
      <c r="T6" s="269" t="str">
        <f>_xlfn.IFNA(VLOOKUP($AF6,Sheet7!$A$2:$B$611,2,0)," ")</f>
        <v>PR/ASH/1123/030</v>
      </c>
      <c r="U6" s="269"/>
      <c r="V6" s="269"/>
      <c r="W6" s="269"/>
      <c r="X6" s="269"/>
      <c r="Y6" s="269"/>
      <c r="Z6" s="269"/>
      <c r="AA6" s="368"/>
      <c r="AB6" s="368"/>
      <c r="AC6" s="269"/>
      <c r="AD6" s="269"/>
      <c r="AE6" s="368"/>
      <c r="AF6" s="269" t="s">
        <v>578</v>
      </c>
      <c r="AG6" s="269" t="s">
        <v>579</v>
      </c>
      <c r="AH6" s="369">
        <v>45699</v>
      </c>
      <c r="AI6" s="269" t="s">
        <v>582</v>
      </c>
      <c r="AJ6" s="269"/>
      <c r="AK6" s="269" t="s">
        <v>583</v>
      </c>
      <c r="AL6" s="269"/>
      <c r="AM6" s="269"/>
      <c r="AN6" s="269"/>
      <c r="AO6" s="370"/>
      <c r="AP6" s="371"/>
    </row>
    <row r="7" spans="1:42" s="360" customFormat="1" ht="14.45" customHeight="1" x14ac:dyDescent="0.25">
      <c r="A7" s="361" t="s">
        <v>504</v>
      </c>
      <c r="B7" s="361">
        <v>660000038</v>
      </c>
      <c r="C7" s="361" t="s">
        <v>84</v>
      </c>
      <c r="D7" s="361" t="s">
        <v>85</v>
      </c>
      <c r="E7" s="361" t="s">
        <v>86</v>
      </c>
      <c r="F7" s="387">
        <v>45930</v>
      </c>
      <c r="G7" s="361" t="s">
        <v>80</v>
      </c>
      <c r="H7" s="468" t="s">
        <v>81</v>
      </c>
      <c r="I7" s="363"/>
      <c r="J7" s="364"/>
      <c r="K7" s="365"/>
      <c r="L7" s="365"/>
      <c r="M7" s="366"/>
      <c r="N7" s="366"/>
      <c r="O7" s="366">
        <f t="shared" si="0"/>
        <v>81000000</v>
      </c>
      <c r="P7" s="366">
        <v>9000000</v>
      </c>
      <c r="Q7" s="367"/>
      <c r="R7" s="269"/>
      <c r="S7" s="269"/>
      <c r="T7" s="269" t="str">
        <f>_xlfn.IFNA(VLOOKUP($AF7,Sheet7!$A$2:$B$611,2,0)," ")</f>
        <v>PR/ASH/1123/030</v>
      </c>
      <c r="U7" s="269"/>
      <c r="V7" s="269"/>
      <c r="W7" s="269"/>
      <c r="X7" s="269"/>
      <c r="Y7" s="269"/>
      <c r="Z7" s="269"/>
      <c r="AA7" s="368"/>
      <c r="AB7" s="368"/>
      <c r="AC7" s="269"/>
      <c r="AD7" s="269"/>
      <c r="AE7" s="368"/>
      <c r="AF7" s="269" t="s">
        <v>578</v>
      </c>
      <c r="AG7" s="269" t="s">
        <v>579</v>
      </c>
      <c r="AH7" s="369">
        <v>45734</v>
      </c>
      <c r="AI7" s="269" t="s">
        <v>584</v>
      </c>
      <c r="AJ7" s="269"/>
      <c r="AK7" s="269" t="s">
        <v>585</v>
      </c>
      <c r="AL7" s="269"/>
      <c r="AM7" s="269"/>
      <c r="AN7" s="269"/>
      <c r="AO7" s="370"/>
      <c r="AP7" s="371"/>
    </row>
    <row r="8" spans="1:42" s="360" customFormat="1" ht="14.45" customHeight="1" x14ac:dyDescent="0.25">
      <c r="A8" s="361" t="s">
        <v>504</v>
      </c>
      <c r="B8" s="361">
        <v>660000038</v>
      </c>
      <c r="C8" s="361" t="s">
        <v>84</v>
      </c>
      <c r="D8" s="361" t="s">
        <v>85</v>
      </c>
      <c r="E8" s="361" t="s">
        <v>86</v>
      </c>
      <c r="F8" s="387">
        <v>45930</v>
      </c>
      <c r="G8" s="361" t="s">
        <v>80</v>
      </c>
      <c r="H8" s="468" t="s">
        <v>81</v>
      </c>
      <c r="I8" s="363"/>
      <c r="J8" s="364"/>
      <c r="K8" s="365"/>
      <c r="L8" s="365"/>
      <c r="M8" s="366"/>
      <c r="N8" s="366"/>
      <c r="O8" s="366">
        <f t="shared" si="0"/>
        <v>72000000</v>
      </c>
      <c r="P8" s="366">
        <v>9000000</v>
      </c>
      <c r="Q8" s="367"/>
      <c r="R8" s="269"/>
      <c r="S8" s="269"/>
      <c r="T8" s="269" t="str">
        <f>_xlfn.IFNA(VLOOKUP($AF8,Sheet7!$A$2:$B$611,2,0)," ")</f>
        <v>PR/ASH/1123/030</v>
      </c>
      <c r="U8" s="269"/>
      <c r="V8" s="269"/>
      <c r="W8" s="269"/>
      <c r="X8" s="269"/>
      <c r="Y8" s="269"/>
      <c r="Z8" s="269"/>
      <c r="AA8" s="368"/>
      <c r="AB8" s="368"/>
      <c r="AC8" s="269"/>
      <c r="AD8" s="269"/>
      <c r="AE8" s="368"/>
      <c r="AF8" s="269" t="s">
        <v>578</v>
      </c>
      <c r="AG8" s="269" t="s">
        <v>579</v>
      </c>
      <c r="AH8" s="369">
        <v>45764</v>
      </c>
      <c r="AI8" s="269" t="s">
        <v>586</v>
      </c>
      <c r="AJ8" s="269"/>
      <c r="AK8" s="269" t="s">
        <v>587</v>
      </c>
      <c r="AL8" s="269"/>
      <c r="AM8" s="269"/>
      <c r="AN8" s="269"/>
      <c r="AO8" s="370"/>
      <c r="AP8" s="371"/>
    </row>
    <row r="9" spans="1:42" s="360" customFormat="1" ht="14.45" customHeight="1" x14ac:dyDescent="0.25">
      <c r="A9" s="361" t="s">
        <v>504</v>
      </c>
      <c r="B9" s="361">
        <v>660000038</v>
      </c>
      <c r="C9" s="361" t="s">
        <v>84</v>
      </c>
      <c r="D9" s="361" t="s">
        <v>85</v>
      </c>
      <c r="E9" s="361" t="s">
        <v>86</v>
      </c>
      <c r="F9" s="387">
        <v>45930</v>
      </c>
      <c r="G9" s="361" t="s">
        <v>80</v>
      </c>
      <c r="H9" s="468" t="s">
        <v>81</v>
      </c>
      <c r="I9" s="363"/>
      <c r="J9" s="364"/>
      <c r="K9" s="365"/>
      <c r="L9" s="365"/>
      <c r="M9" s="366"/>
      <c r="N9" s="366"/>
      <c r="O9" s="366">
        <f t="shared" si="0"/>
        <v>63000000</v>
      </c>
      <c r="P9" s="366">
        <v>9000000</v>
      </c>
      <c r="Q9" s="367"/>
      <c r="R9" s="269"/>
      <c r="S9" s="269"/>
      <c r="T9" s="269" t="str">
        <f>_xlfn.IFNA(VLOOKUP($AF9,Sheet7!$A$2:$B$611,2,0)," ")</f>
        <v>PR/ASH/1123/030</v>
      </c>
      <c r="U9" s="269"/>
      <c r="V9" s="269"/>
      <c r="W9" s="269"/>
      <c r="X9" s="269"/>
      <c r="Y9" s="269"/>
      <c r="Z9" s="269"/>
      <c r="AA9" s="368"/>
      <c r="AB9" s="368"/>
      <c r="AC9" s="269"/>
      <c r="AD9" s="269"/>
      <c r="AE9" s="368"/>
      <c r="AF9" s="269" t="s">
        <v>578</v>
      </c>
      <c r="AG9" s="269" t="s">
        <v>579</v>
      </c>
      <c r="AH9" s="369">
        <v>45797</v>
      </c>
      <c r="AI9" s="269" t="s">
        <v>588</v>
      </c>
      <c r="AJ9" s="269"/>
      <c r="AK9" s="269" t="s">
        <v>589</v>
      </c>
      <c r="AL9" s="269"/>
      <c r="AM9" s="269"/>
      <c r="AN9" s="269"/>
      <c r="AO9" s="370"/>
      <c r="AP9" s="371"/>
    </row>
    <row r="10" spans="1:42" s="360" customFormat="1" ht="14.45" customHeight="1" x14ac:dyDescent="0.25">
      <c r="A10" s="361" t="s">
        <v>504</v>
      </c>
      <c r="B10" s="361">
        <v>660000038</v>
      </c>
      <c r="C10" s="361" t="s">
        <v>84</v>
      </c>
      <c r="D10" s="361" t="s">
        <v>85</v>
      </c>
      <c r="E10" s="361" t="s">
        <v>86</v>
      </c>
      <c r="F10" s="387">
        <v>45930</v>
      </c>
      <c r="G10" s="361" t="s">
        <v>80</v>
      </c>
      <c r="H10" s="468" t="s">
        <v>81</v>
      </c>
      <c r="I10" s="363"/>
      <c r="J10" s="364"/>
      <c r="K10" s="365"/>
      <c r="L10" s="365"/>
      <c r="M10" s="366"/>
      <c r="N10" s="366"/>
      <c r="O10" s="366">
        <f t="shared" si="0"/>
        <v>54000000</v>
      </c>
      <c r="P10" s="366">
        <v>9000000</v>
      </c>
      <c r="Q10" s="367"/>
      <c r="R10" s="269"/>
      <c r="S10" s="269"/>
      <c r="T10" s="269" t="str">
        <f>_xlfn.IFNA(VLOOKUP($AF10,Sheet7!$A$2:$B$611,2,0)," ")</f>
        <v>PR/ASH/1123/030</v>
      </c>
      <c r="U10" s="269"/>
      <c r="V10" s="269"/>
      <c r="W10" s="269"/>
      <c r="X10" s="269"/>
      <c r="Y10" s="269"/>
      <c r="Z10" s="269"/>
      <c r="AA10" s="368"/>
      <c r="AB10" s="368"/>
      <c r="AC10" s="269"/>
      <c r="AD10" s="269"/>
      <c r="AE10" s="368"/>
      <c r="AF10" s="269" t="s">
        <v>578</v>
      </c>
      <c r="AG10" s="269" t="s">
        <v>579</v>
      </c>
      <c r="AH10" s="369">
        <v>45833</v>
      </c>
      <c r="AI10" s="269" t="s">
        <v>590</v>
      </c>
      <c r="AJ10" s="269"/>
      <c r="AK10" s="269" t="s">
        <v>591</v>
      </c>
      <c r="AL10" s="269"/>
      <c r="AM10" s="269" t="s">
        <v>592</v>
      </c>
      <c r="AN10" s="269"/>
      <c r="AO10" s="370"/>
      <c r="AP10" s="371"/>
    </row>
    <row r="11" spans="1:42" s="360" customFormat="1" ht="14.45" customHeight="1" x14ac:dyDescent="0.25">
      <c r="A11" s="361" t="s">
        <v>504</v>
      </c>
      <c r="B11" s="361">
        <v>660000038</v>
      </c>
      <c r="C11" s="361" t="s">
        <v>84</v>
      </c>
      <c r="D11" s="361" t="s">
        <v>85</v>
      </c>
      <c r="E11" s="361" t="s">
        <v>86</v>
      </c>
      <c r="F11" s="387">
        <v>45930</v>
      </c>
      <c r="G11" s="361" t="s">
        <v>80</v>
      </c>
      <c r="H11" s="468" t="s">
        <v>81</v>
      </c>
      <c r="I11" s="363"/>
      <c r="J11" s="364"/>
      <c r="K11" s="365"/>
      <c r="L11" s="365"/>
      <c r="M11" s="366"/>
      <c r="N11" s="366"/>
      <c r="O11" s="366">
        <f t="shared" si="0"/>
        <v>45000000</v>
      </c>
      <c r="P11" s="366">
        <v>9000000</v>
      </c>
      <c r="Q11" s="367"/>
      <c r="R11" s="269"/>
      <c r="S11" s="269"/>
      <c r="T11" s="269" t="str">
        <f>_xlfn.IFNA(VLOOKUP($AF11,Sheet7!$A$2:$B$611,2,0)," ")</f>
        <v>PR/ASH/1123/030</v>
      </c>
      <c r="U11" s="269"/>
      <c r="V11" s="269"/>
      <c r="W11" s="269"/>
      <c r="X11" s="269"/>
      <c r="Y11" s="269"/>
      <c r="Z11" s="269"/>
      <c r="AA11" s="368"/>
      <c r="AB11" s="368"/>
      <c r="AC11" s="269"/>
      <c r="AD11" s="269"/>
      <c r="AE11" s="368"/>
      <c r="AF11" s="269" t="s">
        <v>578</v>
      </c>
      <c r="AG11" s="269" t="s">
        <v>579</v>
      </c>
      <c r="AH11" s="369">
        <v>45901</v>
      </c>
      <c r="AI11" s="269" t="s">
        <v>593</v>
      </c>
      <c r="AJ11" s="269"/>
      <c r="AK11" s="269" t="s">
        <v>594</v>
      </c>
      <c r="AL11" s="269"/>
      <c r="AM11" s="269" t="s">
        <v>595</v>
      </c>
      <c r="AN11" s="269"/>
      <c r="AO11" s="370"/>
      <c r="AP11" s="371"/>
    </row>
    <row r="12" spans="1:42" s="360" customFormat="1" ht="14.45" customHeight="1" x14ac:dyDescent="0.25">
      <c r="A12" s="361" t="s">
        <v>504</v>
      </c>
      <c r="B12" s="361">
        <v>660000038</v>
      </c>
      <c r="C12" s="361" t="s">
        <v>84</v>
      </c>
      <c r="D12" s="361" t="s">
        <v>85</v>
      </c>
      <c r="E12" s="361" t="s">
        <v>86</v>
      </c>
      <c r="F12" s="387">
        <v>45930</v>
      </c>
      <c r="G12" s="361" t="s">
        <v>80</v>
      </c>
      <c r="H12" s="468" t="s">
        <v>81</v>
      </c>
      <c r="I12" s="363"/>
      <c r="J12" s="364"/>
      <c r="K12" s="365"/>
      <c r="L12" s="365"/>
      <c r="M12" s="366"/>
      <c r="N12" s="366"/>
      <c r="O12" s="366">
        <f t="shared" si="0"/>
        <v>36000000</v>
      </c>
      <c r="P12" s="366">
        <v>9000000</v>
      </c>
      <c r="Q12" s="367"/>
      <c r="R12" s="269"/>
      <c r="S12" s="269"/>
      <c r="T12" s="269" t="str">
        <f>_xlfn.IFNA(VLOOKUP($AF12,Sheet7!$A$2:$B$611,2,0)," ")</f>
        <v>PR/ASH/1123/030</v>
      </c>
      <c r="U12" s="269"/>
      <c r="V12" s="269"/>
      <c r="W12" s="269"/>
      <c r="X12" s="269"/>
      <c r="Y12" s="269"/>
      <c r="Z12" s="269"/>
      <c r="AA12" s="368"/>
      <c r="AB12" s="368"/>
      <c r="AC12" s="269"/>
      <c r="AD12" s="269"/>
      <c r="AE12" s="368"/>
      <c r="AF12" s="269" t="s">
        <v>578</v>
      </c>
      <c r="AG12" s="269" t="s">
        <v>579</v>
      </c>
      <c r="AH12" s="369">
        <v>45923</v>
      </c>
      <c r="AI12" s="391" t="s">
        <v>596</v>
      </c>
      <c r="AJ12" s="269"/>
      <c r="AK12" s="269" t="s">
        <v>597</v>
      </c>
      <c r="AL12" s="269"/>
      <c r="AM12" s="269" t="s">
        <v>595</v>
      </c>
      <c r="AN12" s="269"/>
      <c r="AO12" s="370"/>
      <c r="AP12" s="371"/>
    </row>
    <row r="13" spans="1:42" s="360" customFormat="1" ht="14.45" customHeight="1" x14ac:dyDescent="0.25">
      <c r="A13" s="361" t="s">
        <v>504</v>
      </c>
      <c r="B13" s="361">
        <v>660000038</v>
      </c>
      <c r="C13" s="361" t="s">
        <v>84</v>
      </c>
      <c r="D13" s="361" t="s">
        <v>85</v>
      </c>
      <c r="E13" s="361" t="s">
        <v>86</v>
      </c>
      <c r="F13" s="387">
        <v>45930</v>
      </c>
      <c r="G13" s="361" t="s">
        <v>80</v>
      </c>
      <c r="H13" s="468" t="s">
        <v>81</v>
      </c>
      <c r="I13" s="363"/>
      <c r="J13" s="364"/>
      <c r="K13" s="365"/>
      <c r="L13" s="365"/>
      <c r="M13" s="366"/>
      <c r="N13" s="366"/>
      <c r="O13" s="366"/>
      <c r="P13" s="366"/>
      <c r="Q13" s="367"/>
      <c r="R13" s="269"/>
      <c r="S13" s="269"/>
      <c r="T13" s="269" t="s">
        <v>598</v>
      </c>
      <c r="U13" s="269" t="s">
        <v>599</v>
      </c>
      <c r="V13" s="269" t="s">
        <v>600</v>
      </c>
      <c r="W13" s="269" t="s">
        <v>601</v>
      </c>
      <c r="X13" s="269"/>
      <c r="Y13" s="269" t="s">
        <v>602</v>
      </c>
      <c r="Z13" s="269" t="s">
        <v>603</v>
      </c>
      <c r="AA13" s="372">
        <v>45857</v>
      </c>
      <c r="AB13" s="372">
        <v>45869</v>
      </c>
      <c r="AC13" s="269" t="s">
        <v>604</v>
      </c>
      <c r="AD13" s="269" t="s">
        <v>605</v>
      </c>
      <c r="AE13" s="368"/>
      <c r="AF13" s="269"/>
      <c r="AG13" s="269"/>
      <c r="AH13" s="369"/>
      <c r="AI13" s="269"/>
      <c r="AJ13" s="269"/>
      <c r="AK13" s="269"/>
      <c r="AL13" s="269"/>
      <c r="AM13" s="269"/>
      <c r="AN13" s="269"/>
      <c r="AO13" s="370"/>
      <c r="AP13" s="371"/>
    </row>
    <row r="14" spans="1:42" s="360" customFormat="1" ht="14.45" customHeight="1" x14ac:dyDescent="0.25">
      <c r="A14" s="361" t="s">
        <v>504</v>
      </c>
      <c r="B14" s="361">
        <v>660000032</v>
      </c>
      <c r="C14" s="361" t="s">
        <v>40</v>
      </c>
      <c r="D14" s="361" t="s">
        <v>41</v>
      </c>
      <c r="E14" s="361" t="s">
        <v>273</v>
      </c>
      <c r="F14" s="387">
        <v>45962</v>
      </c>
      <c r="G14" s="361" t="s">
        <v>80</v>
      </c>
      <c r="H14" s="468" t="s">
        <v>81</v>
      </c>
      <c r="I14" s="363">
        <v>1</v>
      </c>
      <c r="J14" s="364" t="s">
        <v>53</v>
      </c>
      <c r="K14" s="365">
        <v>80000000</v>
      </c>
      <c r="L14" s="365">
        <v>80000000</v>
      </c>
      <c r="M14" s="366"/>
      <c r="N14" s="366"/>
      <c r="O14" s="366"/>
      <c r="P14" s="366"/>
      <c r="Q14" s="269"/>
      <c r="R14" s="269"/>
      <c r="S14" s="269"/>
      <c r="T14" s="269" t="s">
        <v>606</v>
      </c>
      <c r="U14" s="269" t="s">
        <v>607</v>
      </c>
      <c r="V14" s="269" t="s">
        <v>600</v>
      </c>
      <c r="W14" s="269" t="s">
        <v>601</v>
      </c>
      <c r="X14" s="269"/>
      <c r="Y14" s="269" t="s">
        <v>602</v>
      </c>
      <c r="Z14" s="269" t="s">
        <v>602</v>
      </c>
      <c r="AA14" s="372">
        <v>45858</v>
      </c>
      <c r="AB14" s="372">
        <v>45873</v>
      </c>
      <c r="AC14" s="269" t="s">
        <v>604</v>
      </c>
      <c r="AD14" s="269" t="s">
        <v>5272</v>
      </c>
      <c r="AE14" s="368"/>
      <c r="AF14" s="269"/>
      <c r="AG14" s="269" t="s">
        <v>609</v>
      </c>
      <c r="AH14" s="368"/>
      <c r="AI14" s="269"/>
      <c r="AJ14" s="269"/>
      <c r="AK14" s="269"/>
      <c r="AL14" s="269"/>
      <c r="AM14" s="269"/>
      <c r="AN14" s="269"/>
      <c r="AO14" s="370"/>
      <c r="AP14" s="371"/>
    </row>
    <row r="15" spans="1:42" s="360" customFormat="1" ht="14.45" customHeight="1" x14ac:dyDescent="0.25">
      <c r="A15" s="361" t="s">
        <v>504</v>
      </c>
      <c r="B15" s="361">
        <v>660000032</v>
      </c>
      <c r="C15" s="361" t="s">
        <v>40</v>
      </c>
      <c r="D15" s="361" t="s">
        <v>41</v>
      </c>
      <c r="E15" s="361" t="s">
        <v>78</v>
      </c>
      <c r="F15" s="387">
        <v>45951</v>
      </c>
      <c r="G15" s="361" t="s">
        <v>80</v>
      </c>
      <c r="H15" s="468" t="s">
        <v>81</v>
      </c>
      <c r="I15" s="363">
        <v>1</v>
      </c>
      <c r="J15" s="364" t="s">
        <v>53</v>
      </c>
      <c r="K15" s="365">
        <v>800000</v>
      </c>
      <c r="L15" s="365">
        <v>800000</v>
      </c>
      <c r="M15" s="366"/>
      <c r="N15" s="366"/>
      <c r="O15" s="366"/>
      <c r="P15" s="366"/>
      <c r="Q15" s="269"/>
      <c r="R15" s="269"/>
      <c r="S15" s="269"/>
      <c r="T15" s="269" t="str">
        <f>_xlfn.IFNA(VLOOKUP($AF15,Sheet7!$A$2:$B$611,2,0)," ")</f>
        <v xml:space="preserve"> </v>
      </c>
      <c r="U15" s="269"/>
      <c r="V15" s="269"/>
      <c r="W15" s="269"/>
      <c r="X15" s="269"/>
      <c r="Y15" s="269"/>
      <c r="Z15" s="269"/>
      <c r="AA15" s="368"/>
      <c r="AB15" s="368"/>
      <c r="AC15" s="269"/>
      <c r="AD15" s="269"/>
      <c r="AE15" s="368"/>
      <c r="AF15" s="269"/>
      <c r="AG15" s="269"/>
      <c r="AH15" s="368"/>
      <c r="AI15" s="269"/>
      <c r="AJ15" s="269"/>
      <c r="AK15" s="269"/>
      <c r="AL15" s="269"/>
      <c r="AM15" s="269"/>
      <c r="AN15" s="269"/>
      <c r="AO15" s="370"/>
      <c r="AP15" s="371"/>
    </row>
    <row r="16" spans="1:42" s="360" customFormat="1" ht="14.45" customHeight="1" x14ac:dyDescent="0.25">
      <c r="A16" s="374" t="s">
        <v>504</v>
      </c>
      <c r="B16" s="269">
        <v>660000019</v>
      </c>
      <c r="C16" s="269" t="s">
        <v>31</v>
      </c>
      <c r="D16" s="269" t="s">
        <v>32</v>
      </c>
      <c r="E16" s="269" t="s">
        <v>39</v>
      </c>
      <c r="F16" s="372">
        <v>45991</v>
      </c>
      <c r="G16" s="269" t="s">
        <v>80</v>
      </c>
      <c r="H16" s="469" t="s">
        <v>81</v>
      </c>
      <c r="I16" s="375">
        <v>12</v>
      </c>
      <c r="J16" s="364" t="s">
        <v>36</v>
      </c>
      <c r="K16" s="365">
        <v>1625000</v>
      </c>
      <c r="L16" s="365">
        <v>19500000</v>
      </c>
      <c r="M16" s="366">
        <f>L16-N16</f>
        <v>16170000</v>
      </c>
      <c r="N16" s="366">
        <v>3330000</v>
      </c>
      <c r="O16" s="366">
        <f>N16-P16</f>
        <v>0</v>
      </c>
      <c r="P16" s="366">
        <v>3330000</v>
      </c>
      <c r="Q16" s="367"/>
      <c r="R16" s="269"/>
      <c r="S16" s="269"/>
      <c r="T16" s="269" t="s">
        <v>258</v>
      </c>
      <c r="U16" s="376" t="s">
        <v>259</v>
      </c>
      <c r="V16" s="376" t="s">
        <v>600</v>
      </c>
      <c r="W16" s="376" t="s">
        <v>610</v>
      </c>
      <c r="X16" s="376"/>
      <c r="Y16" s="269" t="s">
        <v>602</v>
      </c>
      <c r="Z16" s="269" t="s">
        <v>603</v>
      </c>
      <c r="AA16" s="372">
        <v>45679</v>
      </c>
      <c r="AB16" s="372">
        <v>45687</v>
      </c>
      <c r="AC16" s="269" t="s">
        <v>604</v>
      </c>
      <c r="AD16" s="269"/>
      <c r="AE16" s="372">
        <v>45740</v>
      </c>
      <c r="AF16" s="269" t="s">
        <v>611</v>
      </c>
      <c r="AG16" s="269" t="s">
        <v>612</v>
      </c>
      <c r="AH16" s="368"/>
      <c r="AI16" s="269"/>
      <c r="AJ16" s="269"/>
      <c r="AK16" s="269"/>
      <c r="AL16" s="269"/>
      <c r="AM16" s="269"/>
      <c r="AN16" s="269"/>
      <c r="AO16" s="370"/>
      <c r="AP16" s="371"/>
    </row>
    <row r="17" spans="1:43" s="360" customFormat="1" ht="14.45" customHeight="1" x14ac:dyDescent="0.25">
      <c r="A17" s="269" t="s">
        <v>504</v>
      </c>
      <c r="B17" s="269">
        <v>660000032</v>
      </c>
      <c r="C17" s="269" t="s">
        <v>40</v>
      </c>
      <c r="D17" s="269" t="s">
        <v>41</v>
      </c>
      <c r="E17" s="269" t="s">
        <v>61</v>
      </c>
      <c r="F17" s="372">
        <v>46011</v>
      </c>
      <c r="G17" s="269" t="s">
        <v>80</v>
      </c>
      <c r="H17" s="469" t="s">
        <v>81</v>
      </c>
      <c r="I17" s="375">
        <v>1</v>
      </c>
      <c r="J17" s="364" t="s">
        <v>53</v>
      </c>
      <c r="K17" s="365">
        <v>16340000</v>
      </c>
      <c r="L17" s="365">
        <v>16340000</v>
      </c>
      <c r="M17" s="366"/>
      <c r="N17" s="366"/>
      <c r="O17" s="377"/>
      <c r="P17" s="366"/>
      <c r="Q17" s="269"/>
      <c r="R17" s="269"/>
      <c r="S17" s="269"/>
      <c r="T17" s="269" t="str">
        <f>_xlfn.IFNA(VLOOKUP($AF17,Sheet7!$A$2:$B$611,2,0)," ")</f>
        <v xml:space="preserve"> </v>
      </c>
      <c r="U17" s="269"/>
      <c r="V17" s="269"/>
      <c r="W17" s="269"/>
      <c r="X17" s="269"/>
      <c r="Y17" s="269"/>
      <c r="Z17" s="269"/>
      <c r="AA17" s="368"/>
      <c r="AB17" s="368"/>
      <c r="AC17" s="269"/>
      <c r="AD17" s="378" t="s">
        <v>613</v>
      </c>
      <c r="AE17" s="368"/>
      <c r="AF17" s="269"/>
      <c r="AG17" s="269"/>
      <c r="AH17" s="368"/>
      <c r="AI17" s="269"/>
      <c r="AJ17" s="269"/>
      <c r="AK17" s="269"/>
      <c r="AL17" s="269"/>
      <c r="AM17" s="269"/>
      <c r="AN17" s="269"/>
      <c r="AO17" s="379"/>
      <c r="AP17" s="371"/>
    </row>
    <row r="18" spans="1:43" s="360" customFormat="1" ht="14.45" customHeight="1" x14ac:dyDescent="0.25">
      <c r="A18" s="269" t="s">
        <v>504</v>
      </c>
      <c r="B18" s="269">
        <v>660000032</v>
      </c>
      <c r="C18" s="269" t="s">
        <v>40</v>
      </c>
      <c r="D18" s="269" t="s">
        <v>41</v>
      </c>
      <c r="E18" s="269" t="s">
        <v>120</v>
      </c>
      <c r="F18" s="372">
        <v>46161</v>
      </c>
      <c r="G18" s="269" t="s">
        <v>80</v>
      </c>
      <c r="H18" s="469" t="s">
        <v>81</v>
      </c>
      <c r="I18" s="363">
        <v>1</v>
      </c>
      <c r="J18" s="364" t="s">
        <v>53</v>
      </c>
      <c r="K18" s="365">
        <v>23971200</v>
      </c>
      <c r="L18" s="380">
        <v>26587200</v>
      </c>
      <c r="M18" s="366">
        <f>L18-N18</f>
        <v>6407088</v>
      </c>
      <c r="N18" s="366">
        <v>20180112</v>
      </c>
      <c r="O18" s="366">
        <f>N18-P18</f>
        <v>0</v>
      </c>
      <c r="P18" s="366">
        <v>20180112</v>
      </c>
      <c r="Q18" s="366"/>
      <c r="R18" s="366"/>
      <c r="S18" s="269"/>
      <c r="T18" s="269" t="str">
        <f>_xlfn.IFNA(VLOOKUP($AF18,Sheet7!$A$2:$B$611,2,0)," ")</f>
        <v>PR/ASH/0225/009</v>
      </c>
      <c r="U18" s="376" t="s">
        <v>135</v>
      </c>
      <c r="V18" s="376" t="s">
        <v>614</v>
      </c>
      <c r="W18" s="376" t="s">
        <v>615</v>
      </c>
      <c r="X18" s="376" t="s">
        <v>616</v>
      </c>
      <c r="Y18" s="269" t="s">
        <v>602</v>
      </c>
      <c r="Z18" s="269" t="s">
        <v>603</v>
      </c>
      <c r="AA18" s="372">
        <v>45700</v>
      </c>
      <c r="AB18" s="372">
        <v>45702</v>
      </c>
      <c r="AC18" s="269" t="s">
        <v>604</v>
      </c>
      <c r="AD18" s="269"/>
      <c r="AE18" s="372">
        <v>45775</v>
      </c>
      <c r="AF18" s="269" t="s">
        <v>617</v>
      </c>
      <c r="AG18" s="269" t="s">
        <v>618</v>
      </c>
      <c r="AH18" s="372">
        <v>45896</v>
      </c>
      <c r="AI18" s="269" t="s">
        <v>619</v>
      </c>
      <c r="AJ18" s="269"/>
      <c r="AK18" s="269" t="s">
        <v>620</v>
      </c>
      <c r="AL18" s="269"/>
      <c r="AM18" s="269"/>
      <c r="AN18" s="269" t="s">
        <v>621</v>
      </c>
      <c r="AO18" s="370"/>
      <c r="AP18" s="371"/>
    </row>
    <row r="19" spans="1:43" s="360" customFormat="1" ht="14.45" customHeight="1" x14ac:dyDescent="0.25">
      <c r="A19" s="269" t="s">
        <v>504</v>
      </c>
      <c r="B19" s="269">
        <v>660000032</v>
      </c>
      <c r="C19" s="269" t="s">
        <v>40</v>
      </c>
      <c r="D19" s="269" t="s">
        <v>41</v>
      </c>
      <c r="E19" s="269" t="s">
        <v>185</v>
      </c>
      <c r="F19" s="463"/>
      <c r="G19" s="269" t="s">
        <v>80</v>
      </c>
      <c r="H19" s="469" t="s">
        <v>81</v>
      </c>
      <c r="I19" s="363">
        <v>1</v>
      </c>
      <c r="J19" s="364" t="s">
        <v>53</v>
      </c>
      <c r="K19" s="365">
        <v>35680000</v>
      </c>
      <c r="L19" s="365">
        <v>35680000</v>
      </c>
      <c r="M19" s="366"/>
      <c r="N19" s="366"/>
      <c r="O19" s="366"/>
      <c r="P19" s="366"/>
      <c r="Q19" s="269"/>
      <c r="R19" s="269"/>
      <c r="S19" s="269"/>
      <c r="T19" s="269" t="s">
        <v>622</v>
      </c>
      <c r="U19" s="269" t="s">
        <v>623</v>
      </c>
      <c r="V19" s="269" t="s">
        <v>614</v>
      </c>
      <c r="W19" s="269" t="s">
        <v>615</v>
      </c>
      <c r="X19" s="269"/>
      <c r="Y19" s="269" t="s">
        <v>602</v>
      </c>
      <c r="Z19" s="269" t="s">
        <v>603</v>
      </c>
      <c r="AA19" s="368"/>
      <c r="AB19" s="368"/>
      <c r="AC19" s="269" t="s">
        <v>604</v>
      </c>
      <c r="AD19" s="269" t="s">
        <v>624</v>
      </c>
      <c r="AE19" s="368"/>
      <c r="AF19" s="269"/>
      <c r="AG19" s="269"/>
      <c r="AH19" s="368"/>
      <c r="AI19" s="269"/>
      <c r="AJ19" s="269"/>
      <c r="AK19" s="269"/>
      <c r="AL19" s="269"/>
      <c r="AM19" s="269"/>
      <c r="AN19" s="269"/>
      <c r="AO19" s="370"/>
      <c r="AP19" s="371"/>
    </row>
    <row r="20" spans="1:43" s="360" customFormat="1" ht="14.45" customHeight="1" x14ac:dyDescent="0.25">
      <c r="A20" s="269" t="s">
        <v>504</v>
      </c>
      <c r="B20" s="269">
        <v>660000032</v>
      </c>
      <c r="C20" s="269" t="s">
        <v>40</v>
      </c>
      <c r="D20" s="269" t="s">
        <v>41</v>
      </c>
      <c r="E20" s="269" t="s">
        <v>92</v>
      </c>
      <c r="F20" s="368"/>
      <c r="G20" s="269" t="s">
        <v>80</v>
      </c>
      <c r="H20" s="469" t="s">
        <v>81</v>
      </c>
      <c r="I20" s="363">
        <v>12</v>
      </c>
      <c r="J20" s="364" t="s">
        <v>36</v>
      </c>
      <c r="K20" s="365">
        <v>4436943</v>
      </c>
      <c r="L20" s="365">
        <f>K20*I20</f>
        <v>53243316</v>
      </c>
      <c r="M20" s="366"/>
      <c r="N20" s="366"/>
      <c r="O20" s="366"/>
      <c r="P20" s="366"/>
      <c r="Q20" s="269"/>
      <c r="R20" s="269"/>
      <c r="S20" s="269"/>
      <c r="T20" s="269" t="str">
        <f>_xlfn.IFNA(VLOOKUP($AF20,Sheet7!$A$2:$B$611,2,0)," ")</f>
        <v xml:space="preserve"> </v>
      </c>
      <c r="U20" s="269"/>
      <c r="V20" s="269"/>
      <c r="W20" s="269"/>
      <c r="X20" s="269"/>
      <c r="Y20" s="269"/>
      <c r="Z20" s="269"/>
      <c r="AA20" s="368"/>
      <c r="AB20" s="368"/>
      <c r="AC20" s="269"/>
      <c r="AD20" s="269"/>
      <c r="AE20" s="368"/>
      <c r="AF20" s="269"/>
      <c r="AG20" s="269"/>
      <c r="AH20" s="368"/>
      <c r="AI20" s="269"/>
      <c r="AJ20" s="269"/>
      <c r="AK20" s="269"/>
      <c r="AL20" s="269"/>
      <c r="AM20" s="269"/>
      <c r="AN20" s="269"/>
      <c r="AO20" s="381"/>
      <c r="AP20" s="371"/>
    </row>
    <row r="21" spans="1:43" s="360" customFormat="1" ht="14.45" customHeight="1" x14ac:dyDescent="0.25">
      <c r="A21" s="269" t="s">
        <v>504</v>
      </c>
      <c r="B21" s="269">
        <v>660000032</v>
      </c>
      <c r="C21" s="269" t="s">
        <v>40</v>
      </c>
      <c r="D21" s="269" t="s">
        <v>41</v>
      </c>
      <c r="E21" s="269" t="s">
        <v>101</v>
      </c>
      <c r="F21" s="368"/>
      <c r="G21" s="269" t="s">
        <v>80</v>
      </c>
      <c r="H21" s="469" t="s">
        <v>81</v>
      </c>
      <c r="I21" s="363">
        <v>5</v>
      </c>
      <c r="J21" s="364" t="s">
        <v>36</v>
      </c>
      <c r="K21" s="365">
        <v>2144370</v>
      </c>
      <c r="L21" s="365">
        <f>K21*I21</f>
        <v>10721850</v>
      </c>
      <c r="M21" s="366"/>
      <c r="N21" s="366"/>
      <c r="O21" s="366"/>
      <c r="P21" s="366"/>
      <c r="Q21" s="269"/>
      <c r="R21" s="269"/>
      <c r="S21" s="269"/>
      <c r="T21" s="269" t="s">
        <v>625</v>
      </c>
      <c r="U21" s="269" t="s">
        <v>626</v>
      </c>
      <c r="V21" s="269" t="s">
        <v>614</v>
      </c>
      <c r="W21" s="269" t="s">
        <v>627</v>
      </c>
      <c r="X21" s="269"/>
      <c r="Y21" s="269" t="s">
        <v>602</v>
      </c>
      <c r="Z21" s="269" t="s">
        <v>602</v>
      </c>
      <c r="AA21" s="372">
        <v>45853</v>
      </c>
      <c r="AB21" s="368"/>
      <c r="AC21" s="269" t="s">
        <v>1200</v>
      </c>
      <c r="AD21" s="269" t="s">
        <v>628</v>
      </c>
      <c r="AE21" s="368"/>
      <c r="AF21" s="269"/>
      <c r="AG21" s="269"/>
      <c r="AH21" s="368"/>
      <c r="AI21" s="269"/>
      <c r="AJ21" s="269"/>
      <c r="AK21" s="269"/>
      <c r="AL21" s="269"/>
      <c r="AM21" s="269"/>
      <c r="AN21" s="269"/>
      <c r="AO21" s="381"/>
      <c r="AP21" s="371"/>
    </row>
    <row r="22" spans="1:43" s="360" customFormat="1" ht="14.45" customHeight="1" x14ac:dyDescent="0.25">
      <c r="A22" s="269" t="s">
        <v>504</v>
      </c>
      <c r="B22" s="269">
        <v>660000032</v>
      </c>
      <c r="C22" s="269" t="s">
        <v>40</v>
      </c>
      <c r="D22" s="269" t="s">
        <v>41</v>
      </c>
      <c r="E22" s="269" t="s">
        <v>274</v>
      </c>
      <c r="F22" s="368"/>
      <c r="G22" s="269" t="s">
        <v>80</v>
      </c>
      <c r="H22" s="469" t="s">
        <v>81</v>
      </c>
      <c r="I22" s="375">
        <v>12</v>
      </c>
      <c r="J22" s="364" t="s">
        <v>36</v>
      </c>
      <c r="K22" s="365">
        <v>760000</v>
      </c>
      <c r="L22" s="365">
        <f>K22*I22</f>
        <v>9120000</v>
      </c>
      <c r="M22" s="366"/>
      <c r="N22" s="366"/>
      <c r="O22" s="366"/>
      <c r="P22" s="366"/>
      <c r="Q22" s="269"/>
      <c r="R22" s="269"/>
      <c r="S22" s="269"/>
      <c r="T22" s="269" t="str">
        <f>_xlfn.IFNA(VLOOKUP($AF22,Sheet7!$A$2:$B$611,2,0)," ")</f>
        <v xml:space="preserve"> </v>
      </c>
      <c r="U22" s="269"/>
      <c r="V22" s="269"/>
      <c r="W22" s="269"/>
      <c r="X22" s="269"/>
      <c r="Y22" s="269"/>
      <c r="Z22" s="269"/>
      <c r="AA22" s="368"/>
      <c r="AB22" s="368"/>
      <c r="AC22" s="269"/>
      <c r="AD22" s="269"/>
      <c r="AE22" s="368"/>
      <c r="AF22" s="269"/>
      <c r="AG22" s="269"/>
      <c r="AH22" s="368"/>
      <c r="AI22" s="269"/>
      <c r="AJ22" s="269"/>
      <c r="AK22" s="269"/>
      <c r="AL22" s="269"/>
      <c r="AM22" s="269"/>
      <c r="AN22" s="269"/>
      <c r="AO22" s="370"/>
      <c r="AP22" s="371"/>
    </row>
    <row r="23" spans="1:43" s="360" customFormat="1" ht="14.45" customHeight="1" x14ac:dyDescent="0.25">
      <c r="A23" s="269" t="s">
        <v>504</v>
      </c>
      <c r="B23" s="269">
        <v>660000032</v>
      </c>
      <c r="C23" s="269" t="s">
        <v>40</v>
      </c>
      <c r="D23" s="269" t="s">
        <v>41</v>
      </c>
      <c r="E23" s="269" t="s">
        <v>298</v>
      </c>
      <c r="F23" s="368"/>
      <c r="G23" s="269" t="s">
        <v>80</v>
      </c>
      <c r="H23" s="469" t="s">
        <v>81</v>
      </c>
      <c r="I23" s="375">
        <v>12</v>
      </c>
      <c r="J23" s="364" t="s">
        <v>36</v>
      </c>
      <c r="K23" s="365">
        <v>15625</v>
      </c>
      <c r="L23" s="365">
        <f>K23*I23</f>
        <v>187500</v>
      </c>
      <c r="M23" s="366"/>
      <c r="N23" s="366"/>
      <c r="O23" s="366"/>
      <c r="P23" s="366"/>
      <c r="Q23" s="269"/>
      <c r="R23" s="269"/>
      <c r="S23" s="269"/>
      <c r="T23" s="269" t="str">
        <f>_xlfn.IFNA(VLOOKUP($AF23,Sheet7!$A$2:$B$611,2,0)," ")</f>
        <v xml:space="preserve"> </v>
      </c>
      <c r="U23" s="269"/>
      <c r="V23" s="269"/>
      <c r="W23" s="269"/>
      <c r="X23" s="269"/>
      <c r="Y23" s="269"/>
      <c r="Z23" s="269"/>
      <c r="AA23" s="368"/>
      <c r="AB23" s="368"/>
      <c r="AC23" s="269"/>
      <c r="AD23" s="269"/>
      <c r="AE23" s="368"/>
      <c r="AF23" s="269"/>
      <c r="AG23" s="269"/>
      <c r="AH23" s="368"/>
      <c r="AI23" s="269"/>
      <c r="AJ23" s="269"/>
      <c r="AK23" s="269"/>
      <c r="AL23" s="269"/>
      <c r="AM23" s="269"/>
      <c r="AN23" s="269"/>
      <c r="AO23" s="370"/>
      <c r="AP23" s="371"/>
    </row>
    <row r="24" spans="1:43" s="360" customFormat="1" ht="14.45" customHeight="1" x14ac:dyDescent="0.25">
      <c r="A24" s="374" t="s">
        <v>504</v>
      </c>
      <c r="B24" s="269">
        <v>660000030</v>
      </c>
      <c r="C24" s="269" t="s">
        <v>219</v>
      </c>
      <c r="D24" s="269" t="s">
        <v>249</v>
      </c>
      <c r="E24" s="269" t="s">
        <v>109</v>
      </c>
      <c r="F24" s="382">
        <v>46010</v>
      </c>
      <c r="G24" s="269" t="s">
        <v>80</v>
      </c>
      <c r="H24" s="469" t="s">
        <v>81</v>
      </c>
      <c r="I24" s="375">
        <v>12</v>
      </c>
      <c r="J24" s="364" t="s">
        <v>36</v>
      </c>
      <c r="K24" s="365">
        <v>600000</v>
      </c>
      <c r="L24" s="380">
        <v>7200000</v>
      </c>
      <c r="M24" s="366">
        <f>L24-(SUM(N24:N30))</f>
        <v>0</v>
      </c>
      <c r="N24" s="366">
        <v>7200000</v>
      </c>
      <c r="O24" s="366">
        <f>N24-P24</f>
        <v>6750000</v>
      </c>
      <c r="P24" s="366">
        <v>450000</v>
      </c>
      <c r="Q24" s="366"/>
      <c r="R24" s="366"/>
      <c r="S24" s="269"/>
      <c r="T24" s="269" t="str">
        <f>_xlfn.IFNA(VLOOKUP($AF24,Sheet7!$A$2:$B$611,2,0)," ")</f>
        <v>PR/ASH/1124/063</v>
      </c>
      <c r="U24" s="376" t="s">
        <v>111</v>
      </c>
      <c r="V24" s="376" t="s">
        <v>629</v>
      </c>
      <c r="W24" s="376" t="s">
        <v>630</v>
      </c>
      <c r="X24" s="376"/>
      <c r="Y24" s="269" t="s">
        <v>602</v>
      </c>
      <c r="Z24" s="269" t="s">
        <v>603</v>
      </c>
      <c r="AA24" s="372">
        <v>45990</v>
      </c>
      <c r="AB24" s="372">
        <v>46000</v>
      </c>
      <c r="AC24" s="269" t="s">
        <v>604</v>
      </c>
      <c r="AD24" s="269"/>
      <c r="AE24" s="372">
        <v>46007</v>
      </c>
      <c r="AF24" s="269" t="s">
        <v>631</v>
      </c>
      <c r="AG24" s="269" t="s">
        <v>632</v>
      </c>
      <c r="AH24" s="368"/>
      <c r="AI24" s="269" t="s">
        <v>633</v>
      </c>
      <c r="AJ24" s="269"/>
      <c r="AK24" s="269" t="s">
        <v>634</v>
      </c>
      <c r="AL24" s="269"/>
      <c r="AM24" s="269"/>
      <c r="AN24" s="269"/>
      <c r="AO24" s="370"/>
      <c r="AP24" s="371"/>
    </row>
    <row r="25" spans="1:43" s="360" customFormat="1" ht="14.45" customHeight="1" x14ac:dyDescent="0.25">
      <c r="A25" s="269" t="s">
        <v>504</v>
      </c>
      <c r="B25" s="269">
        <v>660000030</v>
      </c>
      <c r="C25" s="269" t="s">
        <v>219</v>
      </c>
      <c r="D25" s="269" t="s">
        <v>249</v>
      </c>
      <c r="E25" s="269" t="s">
        <v>109</v>
      </c>
      <c r="F25" s="382">
        <v>46010</v>
      </c>
      <c r="G25" s="269" t="s">
        <v>80</v>
      </c>
      <c r="H25" s="469" t="s">
        <v>81</v>
      </c>
      <c r="I25" s="375"/>
      <c r="J25" s="364"/>
      <c r="K25" s="365"/>
      <c r="L25" s="380"/>
      <c r="M25" s="366"/>
      <c r="N25" s="366"/>
      <c r="O25" s="366">
        <f>O24-P25</f>
        <v>6300000</v>
      </c>
      <c r="P25" s="366">
        <v>450000</v>
      </c>
      <c r="Q25" s="366"/>
      <c r="R25" s="366"/>
      <c r="S25" s="269"/>
      <c r="T25" s="269"/>
      <c r="U25" s="376" t="s">
        <v>111</v>
      </c>
      <c r="V25" s="376" t="s">
        <v>629</v>
      </c>
      <c r="W25" s="376" t="s">
        <v>630</v>
      </c>
      <c r="X25" s="376"/>
      <c r="Y25" s="269" t="s">
        <v>602</v>
      </c>
      <c r="Z25" s="269" t="s">
        <v>603</v>
      </c>
      <c r="AA25" s="372"/>
      <c r="AB25" s="372"/>
      <c r="AC25" s="269"/>
      <c r="AD25" s="269"/>
      <c r="AE25" s="372"/>
      <c r="AF25" s="269"/>
      <c r="AG25" s="269" t="s">
        <v>632</v>
      </c>
      <c r="AH25" s="368"/>
      <c r="AI25" s="269" t="s">
        <v>635</v>
      </c>
      <c r="AJ25" s="269"/>
      <c r="AK25" s="269" t="s">
        <v>636</v>
      </c>
      <c r="AL25" s="269"/>
      <c r="AM25" s="269"/>
      <c r="AN25" s="269"/>
      <c r="AO25" s="370"/>
      <c r="AP25" s="371"/>
    </row>
    <row r="26" spans="1:43" s="360" customFormat="1" ht="14.45" customHeight="1" x14ac:dyDescent="0.25">
      <c r="A26" s="269" t="s">
        <v>504</v>
      </c>
      <c r="B26" s="269">
        <v>660000030</v>
      </c>
      <c r="C26" s="269" t="s">
        <v>219</v>
      </c>
      <c r="D26" s="269" t="s">
        <v>249</v>
      </c>
      <c r="E26" s="269" t="s">
        <v>109</v>
      </c>
      <c r="F26" s="382">
        <v>46010</v>
      </c>
      <c r="G26" s="269" t="s">
        <v>80</v>
      </c>
      <c r="H26" s="469" t="s">
        <v>81</v>
      </c>
      <c r="I26" s="375"/>
      <c r="J26" s="364"/>
      <c r="K26" s="365"/>
      <c r="L26" s="380"/>
      <c r="M26" s="366"/>
      <c r="N26" s="366"/>
      <c r="O26" s="366">
        <f>O25-P26</f>
        <v>5850000</v>
      </c>
      <c r="P26" s="366">
        <v>450000</v>
      </c>
      <c r="Q26" s="366"/>
      <c r="R26" s="366"/>
      <c r="S26" s="269"/>
      <c r="T26" s="269"/>
      <c r="U26" s="376" t="s">
        <v>111</v>
      </c>
      <c r="V26" s="376" t="s">
        <v>629</v>
      </c>
      <c r="W26" s="376" t="s">
        <v>630</v>
      </c>
      <c r="X26" s="376"/>
      <c r="Y26" s="269" t="s">
        <v>602</v>
      </c>
      <c r="Z26" s="269" t="s">
        <v>603</v>
      </c>
      <c r="AA26" s="372"/>
      <c r="AB26" s="372"/>
      <c r="AC26" s="269"/>
      <c r="AD26" s="269"/>
      <c r="AE26" s="372"/>
      <c r="AF26" s="269"/>
      <c r="AG26" s="269" t="s">
        <v>632</v>
      </c>
      <c r="AH26" s="368"/>
      <c r="AI26" s="269" t="s">
        <v>637</v>
      </c>
      <c r="AJ26" s="269"/>
      <c r="AK26" s="269" t="s">
        <v>638</v>
      </c>
      <c r="AL26" s="269"/>
      <c r="AM26" s="269"/>
      <c r="AN26" s="269"/>
      <c r="AO26" s="370"/>
      <c r="AP26" s="371"/>
    </row>
    <row r="27" spans="1:43" s="360" customFormat="1" ht="14.45" customHeight="1" x14ac:dyDescent="0.25">
      <c r="A27" s="269" t="s">
        <v>504</v>
      </c>
      <c r="B27" s="269">
        <v>660000030</v>
      </c>
      <c r="C27" s="269" t="s">
        <v>219</v>
      </c>
      <c r="D27" s="269" t="s">
        <v>249</v>
      </c>
      <c r="E27" s="269" t="s">
        <v>109</v>
      </c>
      <c r="F27" s="382">
        <v>46010</v>
      </c>
      <c r="G27" s="269" t="s">
        <v>80</v>
      </c>
      <c r="H27" s="469" t="s">
        <v>81</v>
      </c>
      <c r="I27" s="375"/>
      <c r="J27" s="364"/>
      <c r="K27" s="365"/>
      <c r="L27" s="380"/>
      <c r="M27" s="366"/>
      <c r="N27" s="366"/>
      <c r="O27" s="366">
        <f>O26-P27</f>
        <v>5400000</v>
      </c>
      <c r="P27" s="366">
        <v>450000</v>
      </c>
      <c r="Q27" s="366"/>
      <c r="R27" s="366"/>
      <c r="S27" s="269"/>
      <c r="T27" s="269"/>
      <c r="U27" s="376" t="s">
        <v>111</v>
      </c>
      <c r="V27" s="376" t="s">
        <v>629</v>
      </c>
      <c r="W27" s="376" t="s">
        <v>630</v>
      </c>
      <c r="X27" s="376"/>
      <c r="Y27" s="269" t="s">
        <v>602</v>
      </c>
      <c r="Z27" s="269" t="s">
        <v>603</v>
      </c>
      <c r="AA27" s="372"/>
      <c r="AB27" s="372"/>
      <c r="AC27" s="269"/>
      <c r="AD27" s="269"/>
      <c r="AE27" s="372"/>
      <c r="AF27" s="269"/>
      <c r="AG27" s="269" t="s">
        <v>632</v>
      </c>
      <c r="AH27" s="368"/>
      <c r="AI27" s="269" t="s">
        <v>639</v>
      </c>
      <c r="AJ27" s="269"/>
      <c r="AK27" s="269" t="s">
        <v>640</v>
      </c>
      <c r="AL27" s="269"/>
      <c r="AM27" s="269"/>
      <c r="AN27" s="269"/>
      <c r="AO27" s="370"/>
      <c r="AP27" s="371"/>
    </row>
    <row r="28" spans="1:43" s="360" customFormat="1" ht="14.45" customHeight="1" x14ac:dyDescent="0.25">
      <c r="A28" s="269" t="s">
        <v>504</v>
      </c>
      <c r="B28" s="269">
        <v>660000030</v>
      </c>
      <c r="C28" s="269" t="s">
        <v>219</v>
      </c>
      <c r="D28" s="269" t="s">
        <v>249</v>
      </c>
      <c r="E28" s="269" t="s">
        <v>109</v>
      </c>
      <c r="F28" s="382">
        <v>46010</v>
      </c>
      <c r="G28" s="269" t="s">
        <v>80</v>
      </c>
      <c r="H28" s="469" t="s">
        <v>81</v>
      </c>
      <c r="I28" s="375"/>
      <c r="J28" s="364"/>
      <c r="K28" s="365"/>
      <c r="L28" s="380"/>
      <c r="M28" s="366"/>
      <c r="N28" s="366"/>
      <c r="O28" s="366">
        <f>O27-P28</f>
        <v>4950000</v>
      </c>
      <c r="P28" s="366">
        <v>450000</v>
      </c>
      <c r="Q28" s="366"/>
      <c r="R28" s="366"/>
      <c r="S28" s="269"/>
      <c r="T28" s="269"/>
      <c r="U28" s="376" t="s">
        <v>111</v>
      </c>
      <c r="V28" s="376" t="s">
        <v>629</v>
      </c>
      <c r="W28" s="376" t="s">
        <v>630</v>
      </c>
      <c r="X28" s="376"/>
      <c r="Y28" s="269" t="s">
        <v>602</v>
      </c>
      <c r="Z28" s="269" t="s">
        <v>603</v>
      </c>
      <c r="AA28" s="372"/>
      <c r="AB28" s="372"/>
      <c r="AC28" s="269"/>
      <c r="AD28" s="269"/>
      <c r="AE28" s="372"/>
      <c r="AF28" s="269" t="s">
        <v>641</v>
      </c>
      <c r="AG28" s="269" t="s">
        <v>632</v>
      </c>
      <c r="AH28" s="372">
        <v>45880</v>
      </c>
      <c r="AI28" s="269" t="s">
        <v>642</v>
      </c>
      <c r="AJ28" s="269"/>
      <c r="AK28" s="269" t="s">
        <v>643</v>
      </c>
      <c r="AL28" s="269"/>
      <c r="AM28" s="269"/>
      <c r="AN28" s="269"/>
      <c r="AO28" s="370"/>
      <c r="AP28" s="371"/>
    </row>
    <row r="29" spans="1:43" s="360" customFormat="1" ht="14.45" customHeight="1" x14ac:dyDescent="0.25">
      <c r="A29" s="269" t="s">
        <v>504</v>
      </c>
      <c r="B29" s="269">
        <v>660000030</v>
      </c>
      <c r="C29" s="269" t="s">
        <v>219</v>
      </c>
      <c r="D29" s="269" t="s">
        <v>249</v>
      </c>
      <c r="E29" s="269" t="s">
        <v>109</v>
      </c>
      <c r="F29" s="382">
        <v>46010</v>
      </c>
      <c r="G29" s="269" t="s">
        <v>80</v>
      </c>
      <c r="H29" s="469" t="s">
        <v>81</v>
      </c>
      <c r="I29" s="375"/>
      <c r="J29" s="364"/>
      <c r="K29" s="365"/>
      <c r="L29" s="380"/>
      <c r="M29" s="366"/>
      <c r="N29" s="366"/>
      <c r="O29" s="366">
        <f>O28-P29</f>
        <v>4500000</v>
      </c>
      <c r="P29" s="366">
        <v>450000</v>
      </c>
      <c r="Q29" s="366"/>
      <c r="R29" s="366"/>
      <c r="S29" s="269"/>
      <c r="T29" s="269"/>
      <c r="U29" s="376" t="s">
        <v>111</v>
      </c>
      <c r="V29" s="376" t="s">
        <v>629</v>
      </c>
      <c r="W29" s="376" t="s">
        <v>630</v>
      </c>
      <c r="X29" s="376"/>
      <c r="Y29" s="269" t="s">
        <v>602</v>
      </c>
      <c r="Z29" s="269" t="s">
        <v>603</v>
      </c>
      <c r="AA29" s="372"/>
      <c r="AB29" s="372"/>
      <c r="AC29" s="269"/>
      <c r="AD29" s="269"/>
      <c r="AE29" s="372"/>
      <c r="AF29" s="269" t="s">
        <v>641</v>
      </c>
      <c r="AG29" s="269" t="s">
        <v>632</v>
      </c>
      <c r="AH29" s="372">
        <v>45890</v>
      </c>
      <c r="AI29" s="269" t="s">
        <v>644</v>
      </c>
      <c r="AJ29" s="269"/>
      <c r="AK29" s="269" t="s">
        <v>645</v>
      </c>
      <c r="AL29" s="269"/>
      <c r="AM29" s="269"/>
      <c r="AN29" s="269"/>
      <c r="AO29" s="370"/>
      <c r="AP29" s="371"/>
    </row>
    <row r="30" spans="1:43" s="360" customFormat="1" ht="14.45" customHeight="1" x14ac:dyDescent="0.25">
      <c r="A30" s="269" t="s">
        <v>504</v>
      </c>
      <c r="B30" s="269">
        <v>660000030</v>
      </c>
      <c r="C30" s="269" t="s">
        <v>219</v>
      </c>
      <c r="D30" s="269" t="s">
        <v>249</v>
      </c>
      <c r="E30" s="269" t="s">
        <v>109</v>
      </c>
      <c r="F30" s="382">
        <v>46010</v>
      </c>
      <c r="G30" s="269" t="s">
        <v>80</v>
      </c>
      <c r="H30" s="469" t="s">
        <v>81</v>
      </c>
      <c r="I30" s="375"/>
      <c r="J30" s="364"/>
      <c r="K30" s="365"/>
      <c r="L30" s="380"/>
      <c r="M30" s="366"/>
      <c r="N30" s="366"/>
      <c r="O30" s="366"/>
      <c r="P30" s="366"/>
      <c r="Q30" s="366"/>
      <c r="R30" s="366"/>
      <c r="S30" s="269"/>
      <c r="T30" s="269" t="s">
        <v>646</v>
      </c>
      <c r="U30" s="376" t="s">
        <v>647</v>
      </c>
      <c r="V30" s="376" t="s">
        <v>629</v>
      </c>
      <c r="W30" s="376" t="s">
        <v>630</v>
      </c>
      <c r="X30" s="376"/>
      <c r="Y30" s="269" t="s">
        <v>602</v>
      </c>
      <c r="Z30" s="269"/>
      <c r="AA30" s="372">
        <v>45833</v>
      </c>
      <c r="AB30" s="372"/>
      <c r="AC30" s="269"/>
      <c r="AD30" s="269"/>
      <c r="AE30" s="372"/>
      <c r="AF30" s="269"/>
      <c r="AG30" s="269" t="s">
        <v>632</v>
      </c>
      <c r="AH30" s="368"/>
      <c r="AI30" s="269"/>
      <c r="AJ30" s="269"/>
      <c r="AK30" s="383" t="s">
        <v>648</v>
      </c>
      <c r="AL30" s="269"/>
      <c r="AM30" s="269"/>
      <c r="AN30" s="269"/>
      <c r="AO30" s="370"/>
      <c r="AP30" s="371"/>
    </row>
    <row r="31" spans="1:43" s="360" customFormat="1" ht="14.45" customHeight="1" x14ac:dyDescent="0.25">
      <c r="A31" s="361" t="s">
        <v>504</v>
      </c>
      <c r="B31" s="361">
        <v>660000038</v>
      </c>
      <c r="C31" s="361" t="s">
        <v>84</v>
      </c>
      <c r="D31" s="361" t="s">
        <v>85</v>
      </c>
      <c r="E31" s="269" t="s">
        <v>214</v>
      </c>
      <c r="F31" s="368"/>
      <c r="G31" s="361" t="s">
        <v>51</v>
      </c>
      <c r="H31" s="469" t="s">
        <v>52</v>
      </c>
      <c r="I31" s="375">
        <v>12</v>
      </c>
      <c r="J31" s="364" t="s">
        <v>36</v>
      </c>
      <c r="K31" s="365">
        <v>10000000</v>
      </c>
      <c r="L31" s="384">
        <v>120000000</v>
      </c>
      <c r="M31" s="366"/>
      <c r="N31" s="385"/>
      <c r="O31" s="366"/>
      <c r="P31" s="366"/>
      <c r="Q31" s="269"/>
      <c r="R31" s="269"/>
      <c r="S31" s="269"/>
      <c r="T31" s="269" t="str">
        <f>_xlfn.IFNA(VLOOKUP($AF31,Sheet7!$A$2:$B$611,2,0)," ")</f>
        <v xml:space="preserve"> </v>
      </c>
      <c r="U31" s="269"/>
      <c r="V31" s="269"/>
      <c r="W31" s="269"/>
      <c r="X31" s="269"/>
      <c r="Y31" s="269"/>
      <c r="Z31" s="269"/>
      <c r="AA31" s="368"/>
      <c r="AB31" s="368"/>
      <c r="AC31" s="269"/>
      <c r="AD31" s="269"/>
      <c r="AE31" s="368"/>
      <c r="AF31" s="269"/>
      <c r="AG31" s="269"/>
      <c r="AH31" s="368"/>
      <c r="AI31" s="269"/>
      <c r="AJ31" s="269"/>
      <c r="AK31" s="269"/>
      <c r="AL31" s="269"/>
      <c r="AM31" s="269"/>
      <c r="AN31" s="269"/>
      <c r="AO31" s="370"/>
      <c r="AP31" s="371"/>
      <c r="AQ31" s="386"/>
    </row>
    <row r="32" spans="1:43" s="360" customFormat="1" x14ac:dyDescent="0.25">
      <c r="A32" s="361" t="s">
        <v>504</v>
      </c>
      <c r="B32" s="361">
        <v>660000032</v>
      </c>
      <c r="C32" s="361" t="s">
        <v>40</v>
      </c>
      <c r="D32" s="361" t="s">
        <v>41</v>
      </c>
      <c r="E32" s="361" t="s">
        <v>273</v>
      </c>
      <c r="F32" s="387">
        <v>45989</v>
      </c>
      <c r="G32" s="361" t="s">
        <v>51</v>
      </c>
      <c r="H32" s="468" t="s">
        <v>52</v>
      </c>
      <c r="I32" s="375">
        <v>1</v>
      </c>
      <c r="J32" s="364" t="s">
        <v>53</v>
      </c>
      <c r="K32" s="365">
        <v>80000000</v>
      </c>
      <c r="L32" s="388">
        <v>80000000</v>
      </c>
      <c r="M32" s="366"/>
      <c r="N32" s="385"/>
      <c r="O32" s="366"/>
      <c r="P32" s="366"/>
      <c r="Q32" s="269"/>
      <c r="R32" s="269"/>
      <c r="S32" s="269"/>
      <c r="T32" s="269" t="s">
        <v>649</v>
      </c>
      <c r="U32" s="269" t="s">
        <v>650</v>
      </c>
      <c r="V32" s="269" t="s">
        <v>600</v>
      </c>
      <c r="W32" s="269" t="s">
        <v>601</v>
      </c>
      <c r="X32" s="269"/>
      <c r="Y32" s="269" t="s">
        <v>602</v>
      </c>
      <c r="Z32" s="269" t="s">
        <v>602</v>
      </c>
      <c r="AA32" s="372">
        <v>45858</v>
      </c>
      <c r="AB32" s="372">
        <v>45873</v>
      </c>
      <c r="AC32" s="269" t="s">
        <v>604</v>
      </c>
      <c r="AD32" s="269" t="s">
        <v>5272</v>
      </c>
      <c r="AE32" s="368"/>
      <c r="AF32" s="269"/>
      <c r="AG32" s="269"/>
      <c r="AH32" s="368"/>
      <c r="AI32" s="269"/>
      <c r="AJ32" s="269"/>
      <c r="AK32" s="269"/>
      <c r="AL32" s="269"/>
      <c r="AM32" s="269"/>
      <c r="AN32" s="269"/>
      <c r="AO32" s="370"/>
      <c r="AP32" s="371"/>
      <c r="AQ32" s="386"/>
    </row>
    <row r="33" spans="1:43" s="360" customFormat="1" x14ac:dyDescent="0.25">
      <c r="A33" s="361" t="s">
        <v>504</v>
      </c>
      <c r="B33" s="361">
        <v>660000032</v>
      </c>
      <c r="C33" s="361" t="s">
        <v>40</v>
      </c>
      <c r="D33" s="361" t="s">
        <v>41</v>
      </c>
      <c r="E33" s="361" t="s">
        <v>193</v>
      </c>
      <c r="F33" s="387">
        <v>45841</v>
      </c>
      <c r="G33" s="361" t="s">
        <v>51</v>
      </c>
      <c r="H33" s="468" t="s">
        <v>52</v>
      </c>
      <c r="I33" s="375">
        <v>12</v>
      </c>
      <c r="J33" s="364" t="s">
        <v>36</v>
      </c>
      <c r="K33" s="365">
        <v>37500</v>
      </c>
      <c r="L33" s="384">
        <f>K33*I33</f>
        <v>450000</v>
      </c>
      <c r="M33" s="366">
        <f>L33-N33</f>
        <v>95910</v>
      </c>
      <c r="N33" s="366">
        <v>354090</v>
      </c>
      <c r="O33" s="366">
        <f>N33-P33</f>
        <v>0</v>
      </c>
      <c r="P33" s="366">
        <v>354090</v>
      </c>
      <c r="Q33" s="269"/>
      <c r="R33" s="269"/>
      <c r="S33" s="269"/>
      <c r="T33" s="269" t="s">
        <v>651</v>
      </c>
      <c r="U33" s="269" t="s">
        <v>652</v>
      </c>
      <c r="V33" s="269" t="s">
        <v>600</v>
      </c>
      <c r="W33" s="269" t="s">
        <v>653</v>
      </c>
      <c r="X33" s="269" t="s">
        <v>654</v>
      </c>
      <c r="Y33" s="269" t="s">
        <v>55</v>
      </c>
      <c r="Z33" s="269" t="s">
        <v>55</v>
      </c>
      <c r="AA33" s="372">
        <v>45719</v>
      </c>
      <c r="AB33" s="368"/>
      <c r="AC33" s="269" t="s">
        <v>604</v>
      </c>
      <c r="AD33" s="269"/>
      <c r="AE33" s="368" t="s">
        <v>55</v>
      </c>
      <c r="AF33" s="269" t="s">
        <v>55</v>
      </c>
      <c r="AG33" s="269" t="s">
        <v>655</v>
      </c>
      <c r="AH33" s="368" t="s">
        <v>55</v>
      </c>
      <c r="AI33" s="269" t="s">
        <v>55</v>
      </c>
      <c r="AJ33" s="269"/>
      <c r="AK33" s="269" t="s">
        <v>55</v>
      </c>
      <c r="AL33" s="373">
        <v>45722</v>
      </c>
      <c r="AM33" s="269" t="s">
        <v>55</v>
      </c>
      <c r="AN33" s="269" t="s">
        <v>656</v>
      </c>
      <c r="AO33" s="370"/>
      <c r="AP33" s="371"/>
      <c r="AQ33" s="386"/>
    </row>
    <row r="34" spans="1:43" s="360" customFormat="1" x14ac:dyDescent="0.25">
      <c r="A34" s="361" t="s">
        <v>504</v>
      </c>
      <c r="B34" s="361">
        <v>660000026</v>
      </c>
      <c r="C34" s="361" t="s">
        <v>40</v>
      </c>
      <c r="D34" s="361" t="s">
        <v>77</v>
      </c>
      <c r="E34" s="361" t="s">
        <v>78</v>
      </c>
      <c r="F34" s="387">
        <v>45726</v>
      </c>
      <c r="G34" s="361" t="s">
        <v>51</v>
      </c>
      <c r="H34" s="468" t="s">
        <v>52</v>
      </c>
      <c r="I34" s="375">
        <v>1</v>
      </c>
      <c r="J34" s="364" t="s">
        <v>53</v>
      </c>
      <c r="K34" s="365">
        <v>9000000</v>
      </c>
      <c r="L34" s="384">
        <f>K34</f>
        <v>9000000</v>
      </c>
      <c r="M34" s="366">
        <f>L34-N34</f>
        <v>0</v>
      </c>
      <c r="N34" s="380">
        <v>9000000</v>
      </c>
      <c r="O34" s="366">
        <f>N34-P34</f>
        <v>8645910</v>
      </c>
      <c r="P34" s="366">
        <v>354090</v>
      </c>
      <c r="Q34" s="269"/>
      <c r="R34" s="269"/>
      <c r="S34" s="269"/>
      <c r="T34" s="269" t="s">
        <v>657</v>
      </c>
      <c r="U34" s="269" t="s">
        <v>658</v>
      </c>
      <c r="V34" s="269" t="s">
        <v>600</v>
      </c>
      <c r="W34" s="269" t="s">
        <v>653</v>
      </c>
      <c r="X34" s="269" t="s">
        <v>654</v>
      </c>
      <c r="Y34" s="269" t="s">
        <v>55</v>
      </c>
      <c r="Z34" s="269" t="s">
        <v>55</v>
      </c>
      <c r="AA34" s="372">
        <v>45719</v>
      </c>
      <c r="AB34" s="368"/>
      <c r="AC34" s="269" t="s">
        <v>604</v>
      </c>
      <c r="AD34" s="269"/>
      <c r="AE34" s="368"/>
      <c r="AF34" s="269"/>
      <c r="AG34" s="269" t="s">
        <v>655</v>
      </c>
      <c r="AH34" s="368" t="s">
        <v>55</v>
      </c>
      <c r="AI34" s="269" t="s">
        <v>55</v>
      </c>
      <c r="AJ34" s="269"/>
      <c r="AK34" s="269" t="s">
        <v>55</v>
      </c>
      <c r="AL34" s="373">
        <v>45722</v>
      </c>
      <c r="AM34" s="269" t="s">
        <v>55</v>
      </c>
      <c r="AN34" s="269" t="s">
        <v>656</v>
      </c>
      <c r="AO34" s="370"/>
      <c r="AP34" s="371"/>
      <c r="AQ34" s="386"/>
    </row>
    <row r="35" spans="1:43" s="360" customFormat="1" x14ac:dyDescent="0.25">
      <c r="A35" s="361" t="s">
        <v>504</v>
      </c>
      <c r="B35" s="361">
        <v>660000026</v>
      </c>
      <c r="C35" s="361" t="s">
        <v>40</v>
      </c>
      <c r="D35" s="361" t="s">
        <v>77</v>
      </c>
      <c r="E35" s="361" t="s">
        <v>78</v>
      </c>
      <c r="F35" s="387">
        <v>45731</v>
      </c>
      <c r="G35" s="361" t="s">
        <v>51</v>
      </c>
      <c r="H35" s="468" t="s">
        <v>52</v>
      </c>
      <c r="I35" s="375"/>
      <c r="J35" s="364"/>
      <c r="K35" s="365"/>
      <c r="L35" s="384"/>
      <c r="M35" s="366"/>
      <c r="N35" s="385"/>
      <c r="O35" s="366">
        <f t="shared" ref="O35:O48" si="1">O34-P35</f>
        <v>8291820</v>
      </c>
      <c r="P35" s="366">
        <v>354090</v>
      </c>
      <c r="Q35" s="269"/>
      <c r="R35" s="269"/>
      <c r="S35" s="269"/>
      <c r="T35" s="269" t="s">
        <v>659</v>
      </c>
      <c r="U35" s="269" t="s">
        <v>660</v>
      </c>
      <c r="V35" s="269" t="s">
        <v>600</v>
      </c>
      <c r="W35" s="269" t="s">
        <v>653</v>
      </c>
      <c r="X35" s="269" t="s">
        <v>654</v>
      </c>
      <c r="Y35" s="269" t="s">
        <v>55</v>
      </c>
      <c r="Z35" s="269" t="s">
        <v>55</v>
      </c>
      <c r="AA35" s="372">
        <v>45719</v>
      </c>
      <c r="AB35" s="368"/>
      <c r="AC35" s="269" t="s">
        <v>604</v>
      </c>
      <c r="AD35" s="269"/>
      <c r="AE35" s="368" t="s">
        <v>55</v>
      </c>
      <c r="AF35" s="269" t="s">
        <v>55</v>
      </c>
      <c r="AG35" s="269" t="s">
        <v>655</v>
      </c>
      <c r="AH35" s="368" t="s">
        <v>55</v>
      </c>
      <c r="AI35" s="269" t="s">
        <v>55</v>
      </c>
      <c r="AJ35" s="269"/>
      <c r="AK35" s="269" t="s">
        <v>55</v>
      </c>
      <c r="AL35" s="373">
        <v>45722</v>
      </c>
      <c r="AM35" s="269" t="s">
        <v>55</v>
      </c>
      <c r="AN35" s="269" t="s">
        <v>656</v>
      </c>
      <c r="AO35" s="370"/>
      <c r="AP35" s="371"/>
      <c r="AQ35" s="386"/>
    </row>
    <row r="36" spans="1:43" s="360" customFormat="1" x14ac:dyDescent="0.25">
      <c r="A36" s="361" t="s">
        <v>504</v>
      </c>
      <c r="B36" s="361">
        <v>660000026</v>
      </c>
      <c r="C36" s="361" t="s">
        <v>40</v>
      </c>
      <c r="D36" s="361" t="s">
        <v>77</v>
      </c>
      <c r="E36" s="361" t="s">
        <v>78</v>
      </c>
      <c r="F36" s="387">
        <v>45747</v>
      </c>
      <c r="G36" s="361" t="s">
        <v>51</v>
      </c>
      <c r="H36" s="468" t="s">
        <v>52</v>
      </c>
      <c r="I36" s="375"/>
      <c r="J36" s="364"/>
      <c r="K36" s="365"/>
      <c r="L36" s="384"/>
      <c r="M36" s="366"/>
      <c r="N36" s="385"/>
      <c r="O36" s="366">
        <f t="shared" si="1"/>
        <v>8069931</v>
      </c>
      <c r="P36" s="366">
        <v>221889</v>
      </c>
      <c r="Q36" s="269"/>
      <c r="R36" s="269"/>
      <c r="S36" s="269"/>
      <c r="T36" s="269" t="s">
        <v>661</v>
      </c>
      <c r="U36" s="269" t="s">
        <v>662</v>
      </c>
      <c r="V36" s="269" t="s">
        <v>600</v>
      </c>
      <c r="W36" s="269" t="s">
        <v>653</v>
      </c>
      <c r="X36" s="269" t="s">
        <v>654</v>
      </c>
      <c r="Y36" s="269" t="s">
        <v>55</v>
      </c>
      <c r="Z36" s="269" t="s">
        <v>55</v>
      </c>
      <c r="AA36" s="372">
        <v>45729</v>
      </c>
      <c r="AB36" s="368"/>
      <c r="AC36" s="269" t="s">
        <v>608</v>
      </c>
      <c r="AD36" s="269" t="s">
        <v>663</v>
      </c>
      <c r="AE36" s="368" t="s">
        <v>55</v>
      </c>
      <c r="AF36" s="269" t="s">
        <v>55</v>
      </c>
      <c r="AG36" s="269" t="s">
        <v>655</v>
      </c>
      <c r="AH36" s="368" t="s">
        <v>55</v>
      </c>
      <c r="AI36" s="269" t="s">
        <v>55</v>
      </c>
      <c r="AJ36" s="269"/>
      <c r="AK36" s="269" t="s">
        <v>55</v>
      </c>
      <c r="AL36" s="373">
        <v>45735</v>
      </c>
      <c r="AM36" s="269" t="s">
        <v>55</v>
      </c>
      <c r="AN36" s="269" t="s">
        <v>656</v>
      </c>
      <c r="AO36" s="370"/>
      <c r="AP36" s="371"/>
      <c r="AQ36" s="386"/>
    </row>
    <row r="37" spans="1:43" s="360" customFormat="1" ht="14.45" customHeight="1" x14ac:dyDescent="0.25">
      <c r="A37" s="361" t="s">
        <v>504</v>
      </c>
      <c r="B37" s="361">
        <v>660000026</v>
      </c>
      <c r="C37" s="361" t="s">
        <v>40</v>
      </c>
      <c r="D37" s="361" t="s">
        <v>77</v>
      </c>
      <c r="E37" s="361" t="s">
        <v>78</v>
      </c>
      <c r="F37" s="387">
        <v>45735</v>
      </c>
      <c r="G37" s="361" t="s">
        <v>51</v>
      </c>
      <c r="H37" s="468" t="s">
        <v>52</v>
      </c>
      <c r="I37" s="375"/>
      <c r="J37" s="364"/>
      <c r="K37" s="365"/>
      <c r="L37" s="384"/>
      <c r="M37" s="366"/>
      <c r="N37" s="385"/>
      <c r="O37" s="366">
        <f t="shared" si="1"/>
        <v>7770231</v>
      </c>
      <c r="P37" s="366">
        <v>299700</v>
      </c>
      <c r="Q37" s="269"/>
      <c r="R37" s="269"/>
      <c r="S37" s="269"/>
      <c r="T37" s="269" t="s">
        <v>664</v>
      </c>
      <c r="U37" s="269" t="s">
        <v>665</v>
      </c>
      <c r="V37" s="269" t="s">
        <v>600</v>
      </c>
      <c r="W37" s="269" t="s">
        <v>653</v>
      </c>
      <c r="X37" s="269" t="s">
        <v>654</v>
      </c>
      <c r="Y37" s="269" t="s">
        <v>55</v>
      </c>
      <c r="Z37" s="269" t="s">
        <v>55</v>
      </c>
      <c r="AA37" s="372">
        <v>45762</v>
      </c>
      <c r="AB37" s="368"/>
      <c r="AC37" s="269" t="s">
        <v>608</v>
      </c>
      <c r="AD37" s="269" t="s">
        <v>663</v>
      </c>
      <c r="AE37" s="368" t="s">
        <v>55</v>
      </c>
      <c r="AF37" s="269" t="s">
        <v>55</v>
      </c>
      <c r="AG37" s="269" t="s">
        <v>655</v>
      </c>
      <c r="AH37" s="368" t="s">
        <v>55</v>
      </c>
      <c r="AI37" s="269" t="s">
        <v>55</v>
      </c>
      <c r="AJ37" s="269"/>
      <c r="AK37" s="269" t="s">
        <v>55</v>
      </c>
      <c r="AL37" s="373">
        <v>45785</v>
      </c>
      <c r="AM37" s="269" t="s">
        <v>55</v>
      </c>
      <c r="AN37" s="269" t="s">
        <v>656</v>
      </c>
      <c r="AO37" s="370"/>
      <c r="AP37" s="371"/>
      <c r="AQ37" s="386"/>
    </row>
    <row r="38" spans="1:43" s="360" customFormat="1" ht="14.45" customHeight="1" x14ac:dyDescent="0.25">
      <c r="A38" s="361" t="s">
        <v>504</v>
      </c>
      <c r="B38" s="361">
        <v>660000026</v>
      </c>
      <c r="C38" s="361" t="s">
        <v>40</v>
      </c>
      <c r="D38" s="361" t="s">
        <v>77</v>
      </c>
      <c r="E38" s="361" t="s">
        <v>78</v>
      </c>
      <c r="F38" s="387">
        <v>45785</v>
      </c>
      <c r="G38" s="361" t="s">
        <v>51</v>
      </c>
      <c r="H38" s="468" t="s">
        <v>52</v>
      </c>
      <c r="I38" s="375"/>
      <c r="J38" s="364"/>
      <c r="K38" s="365"/>
      <c r="L38" s="384"/>
      <c r="M38" s="366"/>
      <c r="N38" s="385"/>
      <c r="O38" s="366">
        <f t="shared" si="1"/>
        <v>7470531</v>
      </c>
      <c r="P38" s="366">
        <v>299700</v>
      </c>
      <c r="Q38" s="269"/>
      <c r="R38" s="269"/>
      <c r="S38" s="269"/>
      <c r="T38" s="269" t="s">
        <v>666</v>
      </c>
      <c r="U38" s="269" t="s">
        <v>667</v>
      </c>
      <c r="V38" s="269" t="s">
        <v>600</v>
      </c>
      <c r="W38" s="269" t="s">
        <v>653</v>
      </c>
      <c r="X38" s="269" t="s">
        <v>654</v>
      </c>
      <c r="Y38" s="269" t="s">
        <v>55</v>
      </c>
      <c r="Z38" s="269" t="s">
        <v>55</v>
      </c>
      <c r="AA38" s="372">
        <v>45762</v>
      </c>
      <c r="AB38" s="368"/>
      <c r="AC38" s="269" t="s">
        <v>608</v>
      </c>
      <c r="AD38" s="269" t="s">
        <v>663</v>
      </c>
      <c r="AE38" s="368" t="s">
        <v>55</v>
      </c>
      <c r="AF38" s="269" t="s">
        <v>55</v>
      </c>
      <c r="AG38" s="269" t="s">
        <v>655</v>
      </c>
      <c r="AH38" s="368" t="s">
        <v>55</v>
      </c>
      <c r="AI38" s="269" t="s">
        <v>55</v>
      </c>
      <c r="AJ38" s="269"/>
      <c r="AK38" s="269" t="s">
        <v>55</v>
      </c>
      <c r="AL38" s="373">
        <v>45785</v>
      </c>
      <c r="AM38" s="269" t="s">
        <v>55</v>
      </c>
      <c r="AN38" s="269" t="s">
        <v>656</v>
      </c>
      <c r="AO38" s="370"/>
      <c r="AP38" s="371"/>
      <c r="AQ38" s="386"/>
    </row>
    <row r="39" spans="1:43" s="360" customFormat="1" ht="14.45" customHeight="1" x14ac:dyDescent="0.25">
      <c r="A39" s="361" t="s">
        <v>504</v>
      </c>
      <c r="B39" s="361">
        <v>660000026</v>
      </c>
      <c r="C39" s="361" t="s">
        <v>40</v>
      </c>
      <c r="D39" s="361" t="s">
        <v>77</v>
      </c>
      <c r="E39" s="361" t="s">
        <v>78</v>
      </c>
      <c r="F39" s="387">
        <v>45785</v>
      </c>
      <c r="G39" s="361" t="s">
        <v>51</v>
      </c>
      <c r="H39" s="468" t="s">
        <v>52</v>
      </c>
      <c r="I39" s="375"/>
      <c r="J39" s="364"/>
      <c r="K39" s="365"/>
      <c r="L39" s="384"/>
      <c r="M39" s="366"/>
      <c r="N39" s="385"/>
      <c r="O39" s="366">
        <f t="shared" si="1"/>
        <v>7248642</v>
      </c>
      <c r="P39" s="366">
        <v>221889</v>
      </c>
      <c r="Q39" s="269"/>
      <c r="R39" s="269"/>
      <c r="S39" s="269"/>
      <c r="T39" s="269" t="s">
        <v>668</v>
      </c>
      <c r="U39" s="269" t="s">
        <v>669</v>
      </c>
      <c r="V39" s="269" t="s">
        <v>600</v>
      </c>
      <c r="W39" s="269" t="s">
        <v>653</v>
      </c>
      <c r="X39" s="269" t="s">
        <v>654</v>
      </c>
      <c r="Y39" s="269" t="s">
        <v>55</v>
      </c>
      <c r="Z39" s="269" t="s">
        <v>55</v>
      </c>
      <c r="AA39" s="372">
        <v>45772</v>
      </c>
      <c r="AB39" s="368"/>
      <c r="AC39" s="269" t="s">
        <v>604</v>
      </c>
      <c r="AD39" s="269"/>
      <c r="AE39" s="368" t="s">
        <v>55</v>
      </c>
      <c r="AF39" s="269" t="s">
        <v>55</v>
      </c>
      <c r="AG39" s="269" t="s">
        <v>655</v>
      </c>
      <c r="AH39" s="368" t="s">
        <v>55</v>
      </c>
      <c r="AI39" s="269" t="s">
        <v>55</v>
      </c>
      <c r="AJ39" s="269"/>
      <c r="AK39" s="269" t="s">
        <v>55</v>
      </c>
      <c r="AL39" s="373">
        <v>45785</v>
      </c>
      <c r="AM39" s="269" t="s">
        <v>55</v>
      </c>
      <c r="AN39" s="269" t="s">
        <v>656</v>
      </c>
      <c r="AO39" s="370"/>
      <c r="AP39" s="371"/>
      <c r="AQ39" s="386"/>
    </row>
    <row r="40" spans="1:43" s="360" customFormat="1" ht="14.45" customHeight="1" x14ac:dyDescent="0.25">
      <c r="A40" s="361" t="s">
        <v>504</v>
      </c>
      <c r="B40" s="361">
        <v>660000026</v>
      </c>
      <c r="C40" s="361" t="s">
        <v>40</v>
      </c>
      <c r="D40" s="361" t="s">
        <v>77</v>
      </c>
      <c r="E40" s="361" t="s">
        <v>78</v>
      </c>
      <c r="F40" s="387">
        <v>45790</v>
      </c>
      <c r="G40" s="361" t="s">
        <v>51</v>
      </c>
      <c r="H40" s="468" t="s">
        <v>52</v>
      </c>
      <c r="I40" s="375"/>
      <c r="J40" s="364"/>
      <c r="K40" s="365"/>
      <c r="L40" s="384"/>
      <c r="M40" s="366"/>
      <c r="N40" s="385"/>
      <c r="O40" s="366">
        <f t="shared" si="1"/>
        <v>7026753</v>
      </c>
      <c r="P40" s="366">
        <v>221889</v>
      </c>
      <c r="Q40" s="269"/>
      <c r="R40" s="269"/>
      <c r="S40" s="269"/>
      <c r="T40" s="269" t="s">
        <v>670</v>
      </c>
      <c r="U40" s="269" t="s">
        <v>671</v>
      </c>
      <c r="V40" s="269" t="s">
        <v>600</v>
      </c>
      <c r="W40" s="269" t="s">
        <v>653</v>
      </c>
      <c r="X40" s="269" t="s">
        <v>654</v>
      </c>
      <c r="Y40" s="269" t="s">
        <v>55</v>
      </c>
      <c r="Z40" s="269" t="s">
        <v>55</v>
      </c>
      <c r="AA40" s="372">
        <v>45772</v>
      </c>
      <c r="AB40" s="368"/>
      <c r="AC40" s="269" t="s">
        <v>604</v>
      </c>
      <c r="AD40" s="269"/>
      <c r="AE40" s="368" t="s">
        <v>55</v>
      </c>
      <c r="AF40" s="269" t="s">
        <v>55</v>
      </c>
      <c r="AG40" s="269" t="s">
        <v>655</v>
      </c>
      <c r="AH40" s="368" t="s">
        <v>55</v>
      </c>
      <c r="AI40" s="269" t="s">
        <v>55</v>
      </c>
      <c r="AJ40" s="269"/>
      <c r="AK40" s="269" t="s">
        <v>55</v>
      </c>
      <c r="AL40" s="373">
        <v>45785</v>
      </c>
      <c r="AM40" s="269" t="s">
        <v>55</v>
      </c>
      <c r="AN40" s="269" t="s">
        <v>656</v>
      </c>
      <c r="AO40" s="370"/>
      <c r="AP40" s="371"/>
      <c r="AQ40" s="386"/>
    </row>
    <row r="41" spans="1:43" s="360" customFormat="1" ht="14.45" customHeight="1" x14ac:dyDescent="0.25">
      <c r="A41" s="361" t="s">
        <v>504</v>
      </c>
      <c r="B41" s="361">
        <v>660000026</v>
      </c>
      <c r="C41" s="361" t="s">
        <v>40</v>
      </c>
      <c r="D41" s="361" t="s">
        <v>77</v>
      </c>
      <c r="E41" s="361" t="s">
        <v>78</v>
      </c>
      <c r="F41" s="387">
        <v>45792</v>
      </c>
      <c r="G41" s="361" t="s">
        <v>51</v>
      </c>
      <c r="H41" s="468" t="s">
        <v>52</v>
      </c>
      <c r="I41" s="375"/>
      <c r="J41" s="364"/>
      <c r="K41" s="365"/>
      <c r="L41" s="384"/>
      <c r="M41" s="366"/>
      <c r="N41" s="385"/>
      <c r="O41" s="366">
        <f t="shared" si="1"/>
        <v>6672663</v>
      </c>
      <c r="P41" s="366">
        <v>354090</v>
      </c>
      <c r="Q41" s="269"/>
      <c r="R41" s="269"/>
      <c r="S41" s="269"/>
      <c r="T41" s="269" t="s">
        <v>672</v>
      </c>
      <c r="U41" s="269" t="s">
        <v>673</v>
      </c>
      <c r="V41" s="269" t="s">
        <v>600</v>
      </c>
      <c r="W41" s="269" t="s">
        <v>653</v>
      </c>
      <c r="X41" s="269" t="s">
        <v>654</v>
      </c>
      <c r="Y41" s="269" t="s">
        <v>55</v>
      </c>
      <c r="Z41" s="269" t="s">
        <v>55</v>
      </c>
      <c r="AA41" s="372">
        <v>45772</v>
      </c>
      <c r="AB41" s="368"/>
      <c r="AC41" s="269" t="s">
        <v>604</v>
      </c>
      <c r="AD41" s="269"/>
      <c r="AE41" s="368" t="s">
        <v>55</v>
      </c>
      <c r="AF41" s="269" t="s">
        <v>55</v>
      </c>
      <c r="AG41" s="269" t="s">
        <v>655</v>
      </c>
      <c r="AH41" s="368" t="s">
        <v>55</v>
      </c>
      <c r="AI41" s="269" t="s">
        <v>55</v>
      </c>
      <c r="AJ41" s="269"/>
      <c r="AK41" s="269" t="s">
        <v>55</v>
      </c>
      <c r="AL41" s="373">
        <v>45785</v>
      </c>
      <c r="AM41" s="269" t="s">
        <v>55</v>
      </c>
      <c r="AN41" s="269" t="s">
        <v>656</v>
      </c>
      <c r="AO41" s="370"/>
      <c r="AP41" s="371"/>
      <c r="AQ41" s="386"/>
    </row>
    <row r="42" spans="1:43" s="360" customFormat="1" ht="14.45" customHeight="1" x14ac:dyDescent="0.25">
      <c r="A42" s="361" t="s">
        <v>504</v>
      </c>
      <c r="B42" s="361">
        <v>660000026</v>
      </c>
      <c r="C42" s="361" t="s">
        <v>40</v>
      </c>
      <c r="D42" s="361" t="s">
        <v>77</v>
      </c>
      <c r="E42" s="361" t="s">
        <v>78</v>
      </c>
      <c r="F42" s="387">
        <v>45787</v>
      </c>
      <c r="G42" s="361" t="s">
        <v>51</v>
      </c>
      <c r="H42" s="468" t="s">
        <v>52</v>
      </c>
      <c r="I42" s="375"/>
      <c r="J42" s="364"/>
      <c r="K42" s="365"/>
      <c r="L42" s="384"/>
      <c r="M42" s="366"/>
      <c r="N42" s="385"/>
      <c r="O42" s="366">
        <f t="shared" si="1"/>
        <v>6318573</v>
      </c>
      <c r="P42" s="366">
        <v>354090</v>
      </c>
      <c r="Q42" s="269"/>
      <c r="R42" s="269"/>
      <c r="S42" s="269"/>
      <c r="T42" s="269" t="s">
        <v>674</v>
      </c>
      <c r="U42" s="269" t="s">
        <v>675</v>
      </c>
      <c r="V42" s="269" t="s">
        <v>600</v>
      </c>
      <c r="W42" s="269" t="s">
        <v>653</v>
      </c>
      <c r="X42" s="269" t="s">
        <v>654</v>
      </c>
      <c r="Y42" s="269" t="s">
        <v>55</v>
      </c>
      <c r="Z42" s="269" t="s">
        <v>55</v>
      </c>
      <c r="AA42" s="372">
        <v>45828</v>
      </c>
      <c r="AB42" s="368"/>
      <c r="AC42" s="269" t="s">
        <v>608</v>
      </c>
      <c r="AD42" s="269" t="s">
        <v>676</v>
      </c>
      <c r="AE42" s="368" t="s">
        <v>55</v>
      </c>
      <c r="AF42" s="269" t="s">
        <v>55</v>
      </c>
      <c r="AG42" s="269" t="s">
        <v>655</v>
      </c>
      <c r="AH42" s="368" t="s">
        <v>55</v>
      </c>
      <c r="AI42" s="269" t="s">
        <v>55</v>
      </c>
      <c r="AJ42" s="269"/>
      <c r="AK42" s="269" t="s">
        <v>55</v>
      </c>
      <c r="AL42" s="373">
        <v>45831</v>
      </c>
      <c r="AM42" s="269" t="s">
        <v>55</v>
      </c>
      <c r="AN42" s="269" t="s">
        <v>656</v>
      </c>
      <c r="AO42" s="370"/>
      <c r="AP42" s="371"/>
      <c r="AQ42" s="386"/>
    </row>
    <row r="43" spans="1:43" s="360" customFormat="1" ht="14.45" customHeight="1" x14ac:dyDescent="0.25">
      <c r="A43" s="361" t="s">
        <v>504</v>
      </c>
      <c r="B43" s="361">
        <v>660000026</v>
      </c>
      <c r="C43" s="361" t="s">
        <v>40</v>
      </c>
      <c r="D43" s="361" t="s">
        <v>77</v>
      </c>
      <c r="E43" s="361" t="s">
        <v>78</v>
      </c>
      <c r="F43" s="387">
        <v>45831</v>
      </c>
      <c r="G43" s="361" t="s">
        <v>51</v>
      </c>
      <c r="H43" s="468" t="s">
        <v>52</v>
      </c>
      <c r="I43" s="375"/>
      <c r="J43" s="364"/>
      <c r="K43" s="365"/>
      <c r="L43" s="384"/>
      <c r="M43" s="366"/>
      <c r="N43" s="385"/>
      <c r="O43" s="366">
        <f t="shared" si="1"/>
        <v>6096684</v>
      </c>
      <c r="P43" s="366">
        <v>221889</v>
      </c>
      <c r="Q43" s="269"/>
      <c r="R43" s="269"/>
      <c r="S43" s="269"/>
      <c r="T43" s="269" t="s">
        <v>677</v>
      </c>
      <c r="U43" s="269" t="s">
        <v>678</v>
      </c>
      <c r="V43" s="269" t="s">
        <v>600</v>
      </c>
      <c r="W43" s="269" t="s">
        <v>653</v>
      </c>
      <c r="X43" s="269" t="s">
        <v>654</v>
      </c>
      <c r="Y43" s="269" t="s">
        <v>55</v>
      </c>
      <c r="Z43" s="269" t="s">
        <v>55</v>
      </c>
      <c r="AA43" s="372">
        <v>45828</v>
      </c>
      <c r="AB43" s="368"/>
      <c r="AC43" s="269" t="s">
        <v>608</v>
      </c>
      <c r="AD43" s="269" t="s">
        <v>676</v>
      </c>
      <c r="AE43" s="368" t="s">
        <v>55</v>
      </c>
      <c r="AF43" s="269" t="s">
        <v>55</v>
      </c>
      <c r="AG43" s="269" t="s">
        <v>655</v>
      </c>
      <c r="AH43" s="368" t="s">
        <v>55</v>
      </c>
      <c r="AI43" s="269" t="s">
        <v>55</v>
      </c>
      <c r="AJ43" s="269"/>
      <c r="AK43" s="269" t="s">
        <v>55</v>
      </c>
      <c r="AL43" s="373">
        <v>45841</v>
      </c>
      <c r="AM43" s="269" t="s">
        <v>55</v>
      </c>
      <c r="AN43" s="269" t="s">
        <v>656</v>
      </c>
      <c r="AO43" s="370"/>
      <c r="AP43" s="371"/>
      <c r="AQ43" s="386"/>
    </row>
    <row r="44" spans="1:43" s="360" customFormat="1" ht="14.45" customHeight="1" x14ac:dyDescent="0.25">
      <c r="A44" s="361" t="s">
        <v>504</v>
      </c>
      <c r="B44" s="361">
        <v>660000026</v>
      </c>
      <c r="C44" s="361" t="s">
        <v>40</v>
      </c>
      <c r="D44" s="361" t="s">
        <v>77</v>
      </c>
      <c r="E44" s="361" t="s">
        <v>78</v>
      </c>
      <c r="F44" s="387">
        <v>45841</v>
      </c>
      <c r="G44" s="361" t="s">
        <v>51</v>
      </c>
      <c r="H44" s="468" t="s">
        <v>52</v>
      </c>
      <c r="I44" s="375"/>
      <c r="J44" s="364"/>
      <c r="K44" s="365"/>
      <c r="L44" s="384"/>
      <c r="M44" s="366"/>
      <c r="N44" s="385"/>
      <c r="O44" s="366">
        <f t="shared" si="1"/>
        <v>5827554</v>
      </c>
      <c r="P44" s="366">
        <v>269130</v>
      </c>
      <c r="Q44" s="269"/>
      <c r="R44" s="269"/>
      <c r="S44" s="269"/>
      <c r="T44" s="269" t="s">
        <v>679</v>
      </c>
      <c r="U44" s="269" t="s">
        <v>680</v>
      </c>
      <c r="V44" s="269" t="s">
        <v>600</v>
      </c>
      <c r="W44" s="269" t="s">
        <v>653</v>
      </c>
      <c r="X44" s="269" t="s">
        <v>681</v>
      </c>
      <c r="Y44" s="269" t="s">
        <v>55</v>
      </c>
      <c r="Z44" s="269" t="s">
        <v>55</v>
      </c>
      <c r="AA44" s="372">
        <v>45673</v>
      </c>
      <c r="AB44" s="368"/>
      <c r="AC44" s="269" t="s">
        <v>608</v>
      </c>
      <c r="AD44" s="269" t="s">
        <v>682</v>
      </c>
      <c r="AE44" s="368" t="s">
        <v>55</v>
      </c>
      <c r="AF44" s="269" t="s">
        <v>55</v>
      </c>
      <c r="AG44" s="269" t="s">
        <v>683</v>
      </c>
      <c r="AH44" s="368" t="s">
        <v>55</v>
      </c>
      <c r="AI44" s="269" t="s">
        <v>55</v>
      </c>
      <c r="AJ44" s="269" t="s">
        <v>55</v>
      </c>
      <c r="AK44" s="269" t="s">
        <v>55</v>
      </c>
      <c r="AL44" s="373">
        <v>45673</v>
      </c>
      <c r="AM44" s="269"/>
      <c r="AN44" s="269" t="s">
        <v>608</v>
      </c>
      <c r="AO44" s="370"/>
      <c r="AP44" s="371"/>
      <c r="AQ44" s="386"/>
    </row>
    <row r="45" spans="1:43" s="360" customFormat="1" ht="14.45" customHeight="1" x14ac:dyDescent="0.25">
      <c r="A45" s="361" t="s">
        <v>504</v>
      </c>
      <c r="B45" s="361">
        <v>660000026</v>
      </c>
      <c r="C45" s="361" t="s">
        <v>40</v>
      </c>
      <c r="D45" s="361" t="s">
        <v>77</v>
      </c>
      <c r="E45" s="361" t="s">
        <v>78</v>
      </c>
      <c r="F45" s="387">
        <v>46038</v>
      </c>
      <c r="G45" s="361" t="s">
        <v>51</v>
      </c>
      <c r="H45" s="468" t="s">
        <v>52</v>
      </c>
      <c r="I45" s="375"/>
      <c r="J45" s="364"/>
      <c r="K45" s="365"/>
      <c r="L45" s="384"/>
      <c r="M45" s="366"/>
      <c r="N45" s="385"/>
      <c r="O45" s="366">
        <f t="shared" si="1"/>
        <v>5549460</v>
      </c>
      <c r="P45" s="366">
        <v>278094</v>
      </c>
      <c r="Q45" s="269"/>
      <c r="R45" s="269"/>
      <c r="S45" s="269"/>
      <c r="T45" s="269" t="s">
        <v>679</v>
      </c>
      <c r="U45" s="269" t="s">
        <v>684</v>
      </c>
      <c r="V45" s="269" t="s">
        <v>600</v>
      </c>
      <c r="W45" s="269" t="s">
        <v>653</v>
      </c>
      <c r="X45" s="269" t="s">
        <v>681</v>
      </c>
      <c r="Y45" s="269" t="s">
        <v>55</v>
      </c>
      <c r="Z45" s="269" t="s">
        <v>55</v>
      </c>
      <c r="AA45" s="372">
        <v>45759</v>
      </c>
      <c r="AB45" s="368"/>
      <c r="AC45" s="269" t="s">
        <v>608</v>
      </c>
      <c r="AD45" s="269" t="s">
        <v>682</v>
      </c>
      <c r="AE45" s="368"/>
      <c r="AF45" s="269"/>
      <c r="AG45" s="269" t="s">
        <v>683</v>
      </c>
      <c r="AH45" s="368" t="s">
        <v>55</v>
      </c>
      <c r="AI45" s="269" t="s">
        <v>55</v>
      </c>
      <c r="AJ45" s="269" t="s">
        <v>55</v>
      </c>
      <c r="AK45" s="269" t="s">
        <v>55</v>
      </c>
      <c r="AL45" s="373">
        <v>45759</v>
      </c>
      <c r="AM45" s="269"/>
      <c r="AN45" s="269" t="s">
        <v>608</v>
      </c>
      <c r="AO45" s="370"/>
      <c r="AP45" s="371"/>
      <c r="AQ45" s="386"/>
    </row>
    <row r="46" spans="1:43" s="360" customFormat="1" ht="14.45" customHeight="1" x14ac:dyDescent="0.25">
      <c r="A46" s="361" t="s">
        <v>504</v>
      </c>
      <c r="B46" s="361">
        <v>660000026</v>
      </c>
      <c r="C46" s="361" t="s">
        <v>40</v>
      </c>
      <c r="D46" s="361" t="s">
        <v>77</v>
      </c>
      <c r="E46" s="361" t="s">
        <v>78</v>
      </c>
      <c r="F46" s="387">
        <v>46124</v>
      </c>
      <c r="G46" s="361" t="s">
        <v>51</v>
      </c>
      <c r="H46" s="468" t="s">
        <v>52</v>
      </c>
      <c r="I46" s="375"/>
      <c r="J46" s="364"/>
      <c r="K46" s="365"/>
      <c r="L46" s="384"/>
      <c r="M46" s="366"/>
      <c r="N46" s="385"/>
      <c r="O46" s="366">
        <f t="shared" si="1"/>
        <v>5270366</v>
      </c>
      <c r="P46" s="366">
        <v>279094</v>
      </c>
      <c r="Q46" s="269"/>
      <c r="R46" s="269"/>
      <c r="S46" s="269"/>
      <c r="T46" s="269" t="s">
        <v>679</v>
      </c>
      <c r="U46" s="269" t="s">
        <v>685</v>
      </c>
      <c r="V46" s="269" t="s">
        <v>600</v>
      </c>
      <c r="W46" s="269" t="s">
        <v>653</v>
      </c>
      <c r="X46" s="269" t="s">
        <v>681</v>
      </c>
      <c r="Y46" s="269" t="s">
        <v>55</v>
      </c>
      <c r="Z46" s="269" t="s">
        <v>55</v>
      </c>
      <c r="AA46" s="372">
        <v>45811</v>
      </c>
      <c r="AB46" s="368"/>
      <c r="AC46" s="269" t="s">
        <v>604</v>
      </c>
      <c r="AD46" s="269"/>
      <c r="AE46" s="368"/>
      <c r="AF46" s="269"/>
      <c r="AG46" s="269" t="s">
        <v>683</v>
      </c>
      <c r="AH46" s="368" t="s">
        <v>55</v>
      </c>
      <c r="AI46" s="269" t="s">
        <v>55</v>
      </c>
      <c r="AJ46" s="269" t="s">
        <v>55</v>
      </c>
      <c r="AK46" s="269" t="s">
        <v>55</v>
      </c>
      <c r="AL46" s="373">
        <v>45811</v>
      </c>
      <c r="AM46" s="269"/>
      <c r="AN46" s="269" t="s">
        <v>656</v>
      </c>
      <c r="AO46" s="370"/>
      <c r="AP46" s="371"/>
      <c r="AQ46" s="386"/>
    </row>
    <row r="47" spans="1:43" s="360" customFormat="1" ht="14.45" customHeight="1" x14ac:dyDescent="0.25">
      <c r="A47" s="361" t="s">
        <v>504</v>
      </c>
      <c r="B47" s="361">
        <v>660000026</v>
      </c>
      <c r="C47" s="361" t="s">
        <v>40</v>
      </c>
      <c r="D47" s="361" t="s">
        <v>77</v>
      </c>
      <c r="E47" s="361" t="s">
        <v>78</v>
      </c>
      <c r="F47" s="387">
        <v>46176</v>
      </c>
      <c r="G47" s="361" t="s">
        <v>51</v>
      </c>
      <c r="H47" s="468" t="s">
        <v>52</v>
      </c>
      <c r="I47" s="375"/>
      <c r="J47" s="364"/>
      <c r="K47" s="365"/>
      <c r="L47" s="384"/>
      <c r="M47" s="366"/>
      <c r="N47" s="385"/>
      <c r="O47" s="366">
        <f t="shared" si="1"/>
        <v>4884086</v>
      </c>
      <c r="P47" s="366">
        <v>386280</v>
      </c>
      <c r="Q47" s="269"/>
      <c r="R47" s="269"/>
      <c r="S47" s="269"/>
      <c r="T47" s="269" t="s">
        <v>686</v>
      </c>
      <c r="U47" s="269" t="s">
        <v>687</v>
      </c>
      <c r="V47" s="269" t="s">
        <v>600</v>
      </c>
      <c r="W47" s="269" t="s">
        <v>653</v>
      </c>
      <c r="X47" s="269" t="s">
        <v>654</v>
      </c>
      <c r="Y47" s="269" t="s">
        <v>55</v>
      </c>
      <c r="Z47" s="269" t="s">
        <v>55</v>
      </c>
      <c r="AA47" s="372">
        <v>45898</v>
      </c>
      <c r="AB47" s="368"/>
      <c r="AC47" s="269" t="s">
        <v>608</v>
      </c>
      <c r="AD47" s="269" t="s">
        <v>688</v>
      </c>
      <c r="AE47" s="368"/>
      <c r="AF47" s="269"/>
      <c r="AG47" s="269" t="s">
        <v>655</v>
      </c>
      <c r="AH47" s="368" t="s">
        <v>55</v>
      </c>
      <c r="AI47" s="269" t="s">
        <v>55</v>
      </c>
      <c r="AJ47" s="269" t="s">
        <v>55</v>
      </c>
      <c r="AK47" s="269" t="s">
        <v>55</v>
      </c>
      <c r="AL47" s="373">
        <v>45811</v>
      </c>
      <c r="AM47" s="269"/>
      <c r="AN47" s="269" t="s">
        <v>656</v>
      </c>
      <c r="AO47" s="370"/>
      <c r="AP47" s="371"/>
      <c r="AQ47" s="386"/>
    </row>
    <row r="48" spans="1:43" s="360" customFormat="1" ht="14.45" customHeight="1" x14ac:dyDescent="0.25">
      <c r="A48" s="361" t="s">
        <v>504</v>
      </c>
      <c r="B48" s="361">
        <v>660000026</v>
      </c>
      <c r="C48" s="361" t="s">
        <v>40</v>
      </c>
      <c r="D48" s="361" t="s">
        <v>77</v>
      </c>
      <c r="E48" s="361" t="s">
        <v>78</v>
      </c>
      <c r="F48" s="387">
        <v>46176</v>
      </c>
      <c r="G48" s="361" t="s">
        <v>51</v>
      </c>
      <c r="H48" s="468" t="s">
        <v>52</v>
      </c>
      <c r="I48" s="375"/>
      <c r="J48" s="364"/>
      <c r="K48" s="365"/>
      <c r="L48" s="384"/>
      <c r="M48" s="366"/>
      <c r="N48" s="385"/>
      <c r="O48" s="366">
        <f t="shared" si="1"/>
        <v>4529996</v>
      </c>
      <c r="P48" s="366">
        <v>354090</v>
      </c>
      <c r="Q48" s="269"/>
      <c r="R48" s="269"/>
      <c r="S48" s="269"/>
      <c r="T48" s="269" t="s">
        <v>5271</v>
      </c>
      <c r="U48" s="269" t="s">
        <v>5270</v>
      </c>
      <c r="V48" s="269" t="s">
        <v>600</v>
      </c>
      <c r="W48" s="269" t="s">
        <v>653</v>
      </c>
      <c r="X48" s="269" t="s">
        <v>654</v>
      </c>
      <c r="Y48" s="269" t="s">
        <v>55</v>
      </c>
      <c r="Z48" s="269" t="s">
        <v>55</v>
      </c>
      <c r="AA48" s="372">
        <v>45931</v>
      </c>
      <c r="AB48" s="372">
        <v>45940</v>
      </c>
      <c r="AC48" s="269" t="s">
        <v>604</v>
      </c>
      <c r="AD48" s="269" t="s">
        <v>5429</v>
      </c>
      <c r="AE48" s="368"/>
      <c r="AF48" s="269"/>
      <c r="AG48" s="269" t="s">
        <v>655</v>
      </c>
      <c r="AH48" s="368" t="s">
        <v>55</v>
      </c>
      <c r="AI48" s="269" t="s">
        <v>55</v>
      </c>
      <c r="AJ48" s="269" t="s">
        <v>55</v>
      </c>
      <c r="AK48" s="269" t="s">
        <v>55</v>
      </c>
      <c r="AL48" s="373"/>
      <c r="AM48" s="269"/>
      <c r="AN48" s="269" t="s">
        <v>608</v>
      </c>
      <c r="AO48" s="370"/>
      <c r="AP48" s="371"/>
      <c r="AQ48" s="386"/>
    </row>
    <row r="49" spans="1:43" s="360" customFormat="1" ht="14.45" customHeight="1" x14ac:dyDescent="0.25">
      <c r="A49" s="374" t="s">
        <v>504</v>
      </c>
      <c r="B49" s="269">
        <v>660000015</v>
      </c>
      <c r="C49" s="269" t="s">
        <v>159</v>
      </c>
      <c r="D49" s="269" t="s">
        <v>160</v>
      </c>
      <c r="E49" s="269" t="s">
        <v>160</v>
      </c>
      <c r="F49" s="368"/>
      <c r="G49" s="269" t="s">
        <v>51</v>
      </c>
      <c r="H49" s="469" t="s">
        <v>52</v>
      </c>
      <c r="I49" s="375">
        <v>12</v>
      </c>
      <c r="J49" s="364" t="s">
        <v>689</v>
      </c>
      <c r="K49" s="365">
        <v>1500000</v>
      </c>
      <c r="L49" s="384">
        <f>K49*I49</f>
        <v>18000000</v>
      </c>
      <c r="M49" s="366"/>
      <c r="N49" s="384">
        <f>L49</f>
        <v>18000000</v>
      </c>
      <c r="O49" s="366">
        <f>N49-P49</f>
        <v>17245840</v>
      </c>
      <c r="P49" s="366">
        <v>754160</v>
      </c>
      <c r="Q49" s="269"/>
      <c r="R49" s="269"/>
      <c r="S49" s="269"/>
      <c r="T49" s="269"/>
      <c r="U49" s="269" t="s">
        <v>690</v>
      </c>
      <c r="V49" s="269"/>
      <c r="W49" s="269"/>
      <c r="X49" s="269"/>
      <c r="Y49" s="269"/>
      <c r="Z49" s="269"/>
      <c r="AA49" s="372"/>
      <c r="AB49" s="368"/>
      <c r="AC49" s="269"/>
      <c r="AD49" s="269"/>
      <c r="AE49" s="368"/>
      <c r="AF49" s="269"/>
      <c r="AG49" s="269"/>
      <c r="AH49" s="368"/>
      <c r="AI49" s="269"/>
      <c r="AJ49" s="269"/>
      <c r="AK49" s="269" t="s">
        <v>691</v>
      </c>
      <c r="AL49" s="373"/>
      <c r="AM49" s="269"/>
      <c r="AN49" s="269"/>
      <c r="AO49" s="370"/>
      <c r="AP49" s="371"/>
      <c r="AQ49" s="386"/>
    </row>
    <row r="50" spans="1:43" s="360" customFormat="1" ht="14.45" customHeight="1" x14ac:dyDescent="0.25">
      <c r="A50" s="374" t="s">
        <v>504</v>
      </c>
      <c r="B50" s="269">
        <v>660000016</v>
      </c>
      <c r="C50" s="269" t="s">
        <v>159</v>
      </c>
      <c r="D50" s="269" t="s">
        <v>160</v>
      </c>
      <c r="E50" s="269" t="s">
        <v>160</v>
      </c>
      <c r="F50" s="368"/>
      <c r="G50" s="269" t="s">
        <v>51</v>
      </c>
      <c r="H50" s="469" t="s">
        <v>52</v>
      </c>
      <c r="I50" s="375"/>
      <c r="J50" s="364"/>
      <c r="K50" s="365"/>
      <c r="L50" s="384"/>
      <c r="M50" s="366"/>
      <c r="N50" s="385"/>
      <c r="O50" s="366">
        <f t="shared" ref="O50:O56" si="2">O49-P50</f>
        <v>16691340</v>
      </c>
      <c r="P50" s="366">
        <v>554500</v>
      </c>
      <c r="Q50" s="269"/>
      <c r="R50" s="269"/>
      <c r="S50" s="269"/>
      <c r="T50" s="269"/>
      <c r="U50" s="269" t="s">
        <v>692</v>
      </c>
      <c r="V50" s="269"/>
      <c r="W50" s="269"/>
      <c r="X50" s="269"/>
      <c r="Y50" s="269"/>
      <c r="Z50" s="269"/>
      <c r="AA50" s="372"/>
      <c r="AB50" s="368"/>
      <c r="AC50" s="269"/>
      <c r="AD50" s="269"/>
      <c r="AE50" s="368"/>
      <c r="AF50" s="269"/>
      <c r="AG50" s="269"/>
      <c r="AH50" s="368"/>
      <c r="AI50" s="269"/>
      <c r="AJ50" s="269"/>
      <c r="AK50" s="269" t="s">
        <v>693</v>
      </c>
      <c r="AL50" s="373"/>
      <c r="AM50" s="269"/>
      <c r="AN50" s="269"/>
      <c r="AO50" s="370"/>
      <c r="AP50" s="371"/>
      <c r="AQ50" s="386"/>
    </row>
    <row r="51" spans="1:43" s="360" customFormat="1" ht="14.45" customHeight="1" x14ac:dyDescent="0.25">
      <c r="A51" s="374" t="s">
        <v>504</v>
      </c>
      <c r="B51" s="269">
        <v>660000017</v>
      </c>
      <c r="C51" s="269" t="s">
        <v>159</v>
      </c>
      <c r="D51" s="269" t="s">
        <v>160</v>
      </c>
      <c r="E51" s="269" t="s">
        <v>160</v>
      </c>
      <c r="F51" s="368"/>
      <c r="G51" s="269" t="s">
        <v>51</v>
      </c>
      <c r="H51" s="469" t="s">
        <v>52</v>
      </c>
      <c r="I51" s="375"/>
      <c r="J51" s="364"/>
      <c r="K51" s="365"/>
      <c r="L51" s="384"/>
      <c r="M51" s="366"/>
      <c r="N51" s="385"/>
      <c r="O51" s="366">
        <f t="shared" si="2"/>
        <v>16306840</v>
      </c>
      <c r="P51" s="366">
        <v>384500</v>
      </c>
      <c r="Q51" s="269"/>
      <c r="R51" s="269"/>
      <c r="S51" s="269"/>
      <c r="T51" s="269"/>
      <c r="U51" s="269" t="s">
        <v>694</v>
      </c>
      <c r="V51" s="269"/>
      <c r="W51" s="269"/>
      <c r="X51" s="269"/>
      <c r="Y51" s="269"/>
      <c r="Z51" s="269"/>
      <c r="AA51" s="372"/>
      <c r="AB51" s="368"/>
      <c r="AC51" s="269"/>
      <c r="AD51" s="269"/>
      <c r="AE51" s="368"/>
      <c r="AF51" s="269"/>
      <c r="AG51" s="269"/>
      <c r="AH51" s="368"/>
      <c r="AI51" s="269"/>
      <c r="AJ51" s="269"/>
      <c r="AK51" s="269" t="s">
        <v>695</v>
      </c>
      <c r="AL51" s="373"/>
      <c r="AM51" s="269"/>
      <c r="AN51" s="269"/>
      <c r="AO51" s="370"/>
      <c r="AP51" s="371"/>
      <c r="AQ51" s="386"/>
    </row>
    <row r="52" spans="1:43" s="360" customFormat="1" ht="14.45" customHeight="1" x14ac:dyDescent="0.25">
      <c r="A52" s="374" t="s">
        <v>504</v>
      </c>
      <c r="B52" s="269">
        <v>660000018</v>
      </c>
      <c r="C52" s="269" t="s">
        <v>159</v>
      </c>
      <c r="D52" s="269" t="s">
        <v>160</v>
      </c>
      <c r="E52" s="269" t="s">
        <v>160</v>
      </c>
      <c r="F52" s="368"/>
      <c r="G52" s="269" t="s">
        <v>51</v>
      </c>
      <c r="H52" s="469" t="s">
        <v>52</v>
      </c>
      <c r="I52" s="375"/>
      <c r="J52" s="364"/>
      <c r="K52" s="365"/>
      <c r="L52" s="384"/>
      <c r="M52" s="366"/>
      <c r="N52" s="385"/>
      <c r="O52" s="366">
        <f t="shared" si="2"/>
        <v>16146340</v>
      </c>
      <c r="P52" s="366">
        <v>160500</v>
      </c>
      <c r="Q52" s="269"/>
      <c r="R52" s="269"/>
      <c r="S52" s="269"/>
      <c r="T52" s="269"/>
      <c r="U52" s="269" t="s">
        <v>696</v>
      </c>
      <c r="V52" s="269"/>
      <c r="W52" s="269"/>
      <c r="X52" s="269"/>
      <c r="Y52" s="269"/>
      <c r="Z52" s="269"/>
      <c r="AA52" s="372"/>
      <c r="AB52" s="368"/>
      <c r="AC52" s="269"/>
      <c r="AD52" s="269"/>
      <c r="AE52" s="368"/>
      <c r="AF52" s="269"/>
      <c r="AG52" s="269"/>
      <c r="AH52" s="368"/>
      <c r="AI52" s="269"/>
      <c r="AJ52" s="269"/>
      <c r="AK52" s="269" t="s">
        <v>697</v>
      </c>
      <c r="AL52" s="373"/>
      <c r="AM52" s="269"/>
      <c r="AN52" s="269"/>
      <c r="AO52" s="370"/>
      <c r="AP52" s="371"/>
      <c r="AQ52" s="386"/>
    </row>
    <row r="53" spans="1:43" s="360" customFormat="1" ht="14.45" customHeight="1" x14ac:dyDescent="0.25">
      <c r="A53" s="374" t="s">
        <v>504</v>
      </c>
      <c r="B53" s="269">
        <v>660000019</v>
      </c>
      <c r="C53" s="269" t="s">
        <v>159</v>
      </c>
      <c r="D53" s="269" t="s">
        <v>160</v>
      </c>
      <c r="E53" s="269" t="s">
        <v>160</v>
      </c>
      <c r="F53" s="368"/>
      <c r="G53" s="269" t="s">
        <v>51</v>
      </c>
      <c r="H53" s="469" t="s">
        <v>52</v>
      </c>
      <c r="I53" s="375"/>
      <c r="J53" s="364"/>
      <c r="K53" s="365"/>
      <c r="L53" s="384"/>
      <c r="M53" s="366"/>
      <c r="N53" s="385"/>
      <c r="O53" s="366">
        <f t="shared" si="2"/>
        <v>15601840</v>
      </c>
      <c r="P53" s="366">
        <v>544500</v>
      </c>
      <c r="Q53" s="269"/>
      <c r="R53" s="269"/>
      <c r="S53" s="269"/>
      <c r="T53" s="269"/>
      <c r="U53" s="269" t="s">
        <v>698</v>
      </c>
      <c r="V53" s="269"/>
      <c r="W53" s="269"/>
      <c r="X53" s="269"/>
      <c r="Y53" s="269"/>
      <c r="Z53" s="269"/>
      <c r="AA53" s="372"/>
      <c r="AB53" s="368"/>
      <c r="AC53" s="269"/>
      <c r="AD53" s="269"/>
      <c r="AE53" s="368"/>
      <c r="AF53" s="269"/>
      <c r="AG53" s="269"/>
      <c r="AH53" s="368"/>
      <c r="AI53" s="269"/>
      <c r="AJ53" s="269"/>
      <c r="AK53" s="269" t="s">
        <v>699</v>
      </c>
      <c r="AL53" s="373"/>
      <c r="AM53" s="269"/>
      <c r="AN53" s="269"/>
      <c r="AO53" s="370"/>
      <c r="AP53" s="371"/>
      <c r="AQ53" s="386"/>
    </row>
    <row r="54" spans="1:43" s="360" customFormat="1" ht="14.45" customHeight="1" x14ac:dyDescent="0.25">
      <c r="A54" s="374" t="s">
        <v>504</v>
      </c>
      <c r="B54" s="269">
        <v>660000020</v>
      </c>
      <c r="C54" s="269" t="s">
        <v>159</v>
      </c>
      <c r="D54" s="269" t="s">
        <v>160</v>
      </c>
      <c r="E54" s="269" t="s">
        <v>160</v>
      </c>
      <c r="F54" s="368"/>
      <c r="G54" s="269" t="s">
        <v>51</v>
      </c>
      <c r="H54" s="469" t="s">
        <v>52</v>
      </c>
      <c r="I54" s="375"/>
      <c r="J54" s="364"/>
      <c r="K54" s="365"/>
      <c r="L54" s="384"/>
      <c r="M54" s="366"/>
      <c r="N54" s="385"/>
      <c r="O54" s="366">
        <f t="shared" si="2"/>
        <v>15369840</v>
      </c>
      <c r="P54" s="366">
        <v>232000</v>
      </c>
      <c r="Q54" s="269"/>
      <c r="R54" s="269"/>
      <c r="S54" s="269"/>
      <c r="T54" s="269"/>
      <c r="U54" s="269" t="s">
        <v>700</v>
      </c>
      <c r="V54" s="269"/>
      <c r="W54" s="269"/>
      <c r="X54" s="269"/>
      <c r="Y54" s="269"/>
      <c r="Z54" s="269"/>
      <c r="AA54" s="372"/>
      <c r="AB54" s="368"/>
      <c r="AC54" s="269"/>
      <c r="AD54" s="269"/>
      <c r="AE54" s="368"/>
      <c r="AF54" s="269"/>
      <c r="AG54" s="269"/>
      <c r="AH54" s="368"/>
      <c r="AI54" s="269"/>
      <c r="AJ54" s="269"/>
      <c r="AK54" s="269" t="s">
        <v>701</v>
      </c>
      <c r="AL54" s="373"/>
      <c r="AM54" s="269"/>
      <c r="AN54" s="269"/>
      <c r="AO54" s="370"/>
      <c r="AP54" s="371"/>
      <c r="AQ54" s="386"/>
    </row>
    <row r="55" spans="1:43" s="360" customFormat="1" ht="14.45" customHeight="1" x14ac:dyDescent="0.25">
      <c r="A55" s="374" t="s">
        <v>504</v>
      </c>
      <c r="B55" s="269">
        <v>660000021</v>
      </c>
      <c r="C55" s="269" t="s">
        <v>159</v>
      </c>
      <c r="D55" s="269" t="s">
        <v>160</v>
      </c>
      <c r="E55" s="269" t="s">
        <v>160</v>
      </c>
      <c r="F55" s="368"/>
      <c r="G55" s="269" t="s">
        <v>51</v>
      </c>
      <c r="H55" s="469" t="s">
        <v>52</v>
      </c>
      <c r="I55" s="375"/>
      <c r="J55" s="364"/>
      <c r="K55" s="365"/>
      <c r="L55" s="384"/>
      <c r="M55" s="366"/>
      <c r="N55" s="385"/>
      <c r="O55" s="366">
        <f t="shared" si="2"/>
        <v>14242840</v>
      </c>
      <c r="P55" s="366">
        <v>1127000</v>
      </c>
      <c r="Q55" s="269"/>
      <c r="R55" s="269"/>
      <c r="S55" s="269"/>
      <c r="T55" s="269"/>
      <c r="U55" s="269" t="s">
        <v>702</v>
      </c>
      <c r="V55" s="269"/>
      <c r="W55" s="269"/>
      <c r="X55" s="269"/>
      <c r="Y55" s="269"/>
      <c r="Z55" s="269"/>
      <c r="AA55" s="372"/>
      <c r="AB55" s="368"/>
      <c r="AC55" s="269"/>
      <c r="AD55" s="269"/>
      <c r="AE55" s="368"/>
      <c r="AF55" s="269"/>
      <c r="AG55" s="269"/>
      <c r="AH55" s="368"/>
      <c r="AI55" s="269"/>
      <c r="AJ55" s="269"/>
      <c r="AK55" s="269" t="s">
        <v>703</v>
      </c>
      <c r="AL55" s="373"/>
      <c r="AM55" s="269"/>
      <c r="AN55" s="269"/>
      <c r="AO55" s="370"/>
      <c r="AP55" s="371"/>
      <c r="AQ55" s="386"/>
    </row>
    <row r="56" spans="1:43" s="360" customFormat="1" ht="14.45" customHeight="1" x14ac:dyDescent="0.25">
      <c r="A56" s="374" t="s">
        <v>504</v>
      </c>
      <c r="B56" s="269">
        <v>660000022</v>
      </c>
      <c r="C56" s="269" t="s">
        <v>159</v>
      </c>
      <c r="D56" s="269" t="s">
        <v>160</v>
      </c>
      <c r="E56" s="269" t="s">
        <v>160</v>
      </c>
      <c r="F56" s="368"/>
      <c r="G56" s="269" t="s">
        <v>51</v>
      </c>
      <c r="H56" s="469" t="s">
        <v>52</v>
      </c>
      <c r="I56" s="375"/>
      <c r="J56" s="364"/>
      <c r="K56" s="365"/>
      <c r="L56" s="384"/>
      <c r="M56" s="366"/>
      <c r="N56" s="385"/>
      <c r="O56" s="366">
        <f t="shared" si="2"/>
        <v>13645840</v>
      </c>
      <c r="P56" s="366">
        <v>597000</v>
      </c>
      <c r="Q56" s="269"/>
      <c r="R56" s="269"/>
      <c r="S56" s="269"/>
      <c r="T56" s="269"/>
      <c r="U56" s="269" t="s">
        <v>704</v>
      </c>
      <c r="V56" s="269"/>
      <c r="W56" s="269"/>
      <c r="X56" s="269"/>
      <c r="Y56" s="269"/>
      <c r="Z56" s="269"/>
      <c r="AA56" s="372"/>
      <c r="AB56" s="368"/>
      <c r="AC56" s="269"/>
      <c r="AD56" s="269"/>
      <c r="AE56" s="368"/>
      <c r="AF56" s="269"/>
      <c r="AG56" s="269"/>
      <c r="AH56" s="368"/>
      <c r="AI56" s="269"/>
      <c r="AJ56" s="269"/>
      <c r="AK56" s="269" t="s">
        <v>705</v>
      </c>
      <c r="AL56" s="373"/>
      <c r="AM56" s="269"/>
      <c r="AN56" s="269"/>
      <c r="AO56" s="370"/>
      <c r="AP56" s="371"/>
      <c r="AQ56" s="386"/>
    </row>
    <row r="57" spans="1:43" s="360" customFormat="1" ht="14.45" customHeight="1" x14ac:dyDescent="0.25">
      <c r="A57" s="374" t="s">
        <v>504</v>
      </c>
      <c r="B57" s="269">
        <v>660000015</v>
      </c>
      <c r="C57" s="269" t="s">
        <v>159</v>
      </c>
      <c r="D57" s="269" t="s">
        <v>160</v>
      </c>
      <c r="E57" s="269" t="s">
        <v>160</v>
      </c>
      <c r="F57" s="368"/>
      <c r="G57" s="269" t="s">
        <v>51</v>
      </c>
      <c r="H57" s="469" t="s">
        <v>52</v>
      </c>
      <c r="I57" s="375"/>
      <c r="J57" s="364"/>
      <c r="K57" s="365"/>
      <c r="L57" s="384"/>
      <c r="M57" s="366"/>
      <c r="N57" s="366">
        <v>302000</v>
      </c>
      <c r="O57" s="366">
        <f>N57-P57</f>
        <v>0</v>
      </c>
      <c r="P57" s="366">
        <v>302000</v>
      </c>
      <c r="Q57" s="269"/>
      <c r="R57" s="269"/>
      <c r="S57" s="269"/>
      <c r="T57" s="269" t="s">
        <v>706</v>
      </c>
      <c r="U57" s="269" t="s">
        <v>707</v>
      </c>
      <c r="V57" s="269" t="s">
        <v>614</v>
      </c>
      <c r="W57" s="269" t="s">
        <v>653</v>
      </c>
      <c r="X57" s="269" t="s">
        <v>654</v>
      </c>
      <c r="Y57" s="269" t="s">
        <v>577</v>
      </c>
      <c r="Z57" s="269" t="s">
        <v>577</v>
      </c>
      <c r="AA57" s="372">
        <v>45828</v>
      </c>
      <c r="AB57" s="368"/>
      <c r="AC57" s="269"/>
      <c r="AD57" s="269"/>
      <c r="AE57" s="368"/>
      <c r="AF57" s="269"/>
      <c r="AG57" s="269"/>
      <c r="AH57" s="368"/>
      <c r="AI57" s="269"/>
      <c r="AJ57" s="269"/>
      <c r="AK57" s="269"/>
      <c r="AL57" s="269"/>
      <c r="AM57" s="269"/>
      <c r="AN57" s="269"/>
      <c r="AO57" s="370"/>
      <c r="AP57" s="371"/>
      <c r="AQ57" s="386"/>
    </row>
    <row r="58" spans="1:43" s="360" customFormat="1" ht="14.45" customHeight="1" x14ac:dyDescent="0.25">
      <c r="A58" s="361" t="s">
        <v>504</v>
      </c>
      <c r="B58" s="269">
        <v>600000024</v>
      </c>
      <c r="C58" s="269" t="s">
        <v>228</v>
      </c>
      <c r="D58" s="269" t="s">
        <v>231</v>
      </c>
      <c r="E58" s="269" t="s">
        <v>231</v>
      </c>
      <c r="F58" s="368"/>
      <c r="G58" s="269" t="s">
        <v>51</v>
      </c>
      <c r="H58" s="469" t="s">
        <v>52</v>
      </c>
      <c r="I58" s="375"/>
      <c r="J58" s="364"/>
      <c r="K58" s="365"/>
      <c r="L58" s="384"/>
      <c r="M58" s="389"/>
      <c r="N58" s="385">
        <v>260000</v>
      </c>
      <c r="O58" s="366">
        <f>N58-P58</f>
        <v>0</v>
      </c>
      <c r="P58" s="385">
        <v>260000</v>
      </c>
      <c r="Q58" s="269"/>
      <c r="R58" s="269"/>
      <c r="S58" s="269"/>
      <c r="T58" s="269" t="s">
        <v>708</v>
      </c>
      <c r="U58" s="269" t="s">
        <v>709</v>
      </c>
      <c r="V58" s="269" t="s">
        <v>629</v>
      </c>
      <c r="W58" s="269" t="s">
        <v>653</v>
      </c>
      <c r="X58" s="269" t="s">
        <v>654</v>
      </c>
      <c r="Y58" s="269" t="s">
        <v>55</v>
      </c>
      <c r="Z58" s="269" t="s">
        <v>55</v>
      </c>
      <c r="AA58" s="372"/>
      <c r="AB58" s="368"/>
      <c r="AC58" s="269"/>
      <c r="AD58" s="269"/>
      <c r="AE58" s="368"/>
      <c r="AF58" s="269"/>
      <c r="AG58" s="269"/>
      <c r="AH58" s="368"/>
      <c r="AI58" s="269"/>
      <c r="AJ58" s="269"/>
      <c r="AK58" s="269"/>
      <c r="AL58" s="269"/>
      <c r="AM58" s="269"/>
      <c r="AN58" s="269"/>
      <c r="AO58" s="370"/>
      <c r="AP58" s="371"/>
      <c r="AQ58" s="386"/>
    </row>
    <row r="59" spans="1:43" s="360" customFormat="1" ht="14.45" customHeight="1" x14ac:dyDescent="0.25">
      <c r="A59" s="361" t="s">
        <v>504</v>
      </c>
      <c r="B59" s="269">
        <v>600000024</v>
      </c>
      <c r="C59" s="269" t="s">
        <v>228</v>
      </c>
      <c r="D59" s="269" t="s">
        <v>231</v>
      </c>
      <c r="E59" s="269" t="s">
        <v>231</v>
      </c>
      <c r="F59" s="368"/>
      <c r="G59" s="269" t="s">
        <v>51</v>
      </c>
      <c r="H59" s="469" t="s">
        <v>52</v>
      </c>
      <c r="I59" s="375"/>
      <c r="J59" s="364"/>
      <c r="K59" s="365"/>
      <c r="L59" s="384"/>
      <c r="M59" s="389"/>
      <c r="N59" s="385">
        <v>582000</v>
      </c>
      <c r="O59" s="366">
        <f>N59-P59</f>
        <v>0</v>
      </c>
      <c r="P59" s="385">
        <v>582000</v>
      </c>
      <c r="Q59" s="269"/>
      <c r="R59" s="269"/>
      <c r="S59" s="269"/>
      <c r="T59" s="269" t="s">
        <v>710</v>
      </c>
      <c r="U59" s="269" t="s">
        <v>711</v>
      </c>
      <c r="V59" s="269" t="s">
        <v>629</v>
      </c>
      <c r="W59" s="269" t="s">
        <v>653</v>
      </c>
      <c r="X59" s="269" t="s">
        <v>654</v>
      </c>
      <c r="Y59" s="269" t="s">
        <v>55</v>
      </c>
      <c r="Z59" s="269" t="s">
        <v>55</v>
      </c>
      <c r="AA59" s="372"/>
      <c r="AB59" s="368"/>
      <c r="AC59" s="269"/>
      <c r="AD59" s="269"/>
      <c r="AE59" s="368"/>
      <c r="AF59" s="269"/>
      <c r="AG59" s="269"/>
      <c r="AH59" s="368"/>
      <c r="AI59" s="269"/>
      <c r="AJ59" s="269"/>
      <c r="AK59" s="269"/>
      <c r="AL59" s="269"/>
      <c r="AM59" s="269"/>
      <c r="AN59" s="269"/>
      <c r="AO59" s="370"/>
      <c r="AP59" s="371"/>
      <c r="AQ59" s="386"/>
    </row>
    <row r="60" spans="1:43" s="360" customFormat="1" ht="14.45" customHeight="1" x14ac:dyDescent="0.25">
      <c r="A60" s="361" t="s">
        <v>504</v>
      </c>
      <c r="B60" s="269">
        <v>600000024</v>
      </c>
      <c r="C60" s="269" t="s">
        <v>228</v>
      </c>
      <c r="D60" s="269" t="s">
        <v>231</v>
      </c>
      <c r="E60" s="269" t="s">
        <v>231</v>
      </c>
      <c r="F60" s="368"/>
      <c r="G60" s="269" t="s">
        <v>51</v>
      </c>
      <c r="H60" s="469" t="s">
        <v>52</v>
      </c>
      <c r="I60" s="375"/>
      <c r="J60" s="364"/>
      <c r="K60" s="365"/>
      <c r="L60" s="384"/>
      <c r="M60" s="389"/>
      <c r="N60" s="385">
        <v>426000</v>
      </c>
      <c r="O60" s="366">
        <f>N60-P60</f>
        <v>0</v>
      </c>
      <c r="P60" s="385">
        <v>426000</v>
      </c>
      <c r="Q60" s="269"/>
      <c r="R60" s="269"/>
      <c r="S60" s="269"/>
      <c r="T60" s="269" t="s">
        <v>712</v>
      </c>
      <c r="U60" s="269" t="s">
        <v>713</v>
      </c>
      <c r="V60" s="269" t="s">
        <v>629</v>
      </c>
      <c r="W60" s="269" t="s">
        <v>653</v>
      </c>
      <c r="X60" s="269" t="s">
        <v>654</v>
      </c>
      <c r="Y60" s="269" t="s">
        <v>55</v>
      </c>
      <c r="Z60" s="269" t="s">
        <v>55</v>
      </c>
      <c r="AA60" s="372">
        <v>45875</v>
      </c>
      <c r="AB60" s="368"/>
      <c r="AC60" s="269" t="s">
        <v>774</v>
      </c>
      <c r="AD60" s="269" t="s">
        <v>714</v>
      </c>
      <c r="AE60" s="368"/>
      <c r="AF60" s="269"/>
      <c r="AG60" s="269"/>
      <c r="AH60" s="368"/>
      <c r="AI60" s="269"/>
      <c r="AJ60" s="269"/>
      <c r="AK60" s="269"/>
      <c r="AL60" s="269"/>
      <c r="AM60" s="269"/>
      <c r="AN60" s="269"/>
      <c r="AO60" s="370"/>
      <c r="AP60" s="371"/>
      <c r="AQ60" s="386"/>
    </row>
    <row r="61" spans="1:43" s="360" customFormat="1" ht="14.45" customHeight="1" x14ac:dyDescent="0.25">
      <c r="A61" s="269" t="s">
        <v>504</v>
      </c>
      <c r="B61" s="269">
        <v>660000028</v>
      </c>
      <c r="C61" s="269" t="s">
        <v>215</v>
      </c>
      <c r="D61" s="269" t="s">
        <v>216</v>
      </c>
      <c r="E61" s="269" t="s">
        <v>217</v>
      </c>
      <c r="F61" s="368"/>
      <c r="G61" s="269" t="s">
        <v>51</v>
      </c>
      <c r="H61" s="469" t="s">
        <v>52</v>
      </c>
      <c r="I61" s="375">
        <v>12</v>
      </c>
      <c r="J61" s="364" t="s">
        <v>36</v>
      </c>
      <c r="K61" s="365">
        <v>1500000</v>
      </c>
      <c r="L61" s="390">
        <f>K61*I61</f>
        <v>18000000</v>
      </c>
      <c r="M61" s="366">
        <f>L61-N61</f>
        <v>12000000</v>
      </c>
      <c r="N61" s="385">
        <v>6000000</v>
      </c>
      <c r="O61" s="366">
        <v>0</v>
      </c>
      <c r="P61" s="385">
        <v>6000000</v>
      </c>
      <c r="Q61" s="269"/>
      <c r="R61" s="269"/>
      <c r="S61" s="269"/>
      <c r="T61" s="269" t="s">
        <v>715</v>
      </c>
      <c r="U61" s="269" t="s">
        <v>716</v>
      </c>
      <c r="V61" s="269"/>
      <c r="W61" s="269"/>
      <c r="X61" s="269"/>
      <c r="Y61" s="269"/>
      <c r="Z61" s="269"/>
      <c r="AA61" s="368"/>
      <c r="AB61" s="368"/>
      <c r="AC61" s="269"/>
      <c r="AD61" s="269"/>
      <c r="AE61" s="368"/>
      <c r="AF61" s="269"/>
      <c r="AG61" s="269"/>
      <c r="AH61" s="368"/>
      <c r="AI61" s="269"/>
      <c r="AJ61" s="269"/>
      <c r="AK61" s="269"/>
      <c r="AL61" s="269"/>
      <c r="AM61" s="269"/>
      <c r="AN61" s="269"/>
      <c r="AO61" s="370"/>
      <c r="AP61" s="371"/>
      <c r="AQ61" s="386"/>
    </row>
    <row r="62" spans="1:43" s="360" customFormat="1" ht="14.45" customHeight="1" x14ac:dyDescent="0.25">
      <c r="A62" s="391" t="s">
        <v>504</v>
      </c>
      <c r="B62" s="391">
        <v>660000006</v>
      </c>
      <c r="C62" s="391" t="s">
        <v>84</v>
      </c>
      <c r="D62" s="391" t="s">
        <v>150</v>
      </c>
      <c r="E62" s="391" t="s">
        <v>151</v>
      </c>
      <c r="F62" s="392" t="s">
        <v>55</v>
      </c>
      <c r="G62" s="391" t="s">
        <v>51</v>
      </c>
      <c r="H62" s="470" t="s">
        <v>52</v>
      </c>
      <c r="I62" s="393">
        <v>12</v>
      </c>
      <c r="J62" s="394" t="s">
        <v>36</v>
      </c>
      <c r="K62" s="395">
        <v>700000</v>
      </c>
      <c r="L62" s="390">
        <v>8400000</v>
      </c>
      <c r="M62" s="396">
        <f>L62-N62</f>
        <v>0</v>
      </c>
      <c r="N62" s="397">
        <v>8400000</v>
      </c>
      <c r="O62" s="396">
        <f>N62-P62</f>
        <v>7700000</v>
      </c>
      <c r="P62" s="396">
        <v>700000</v>
      </c>
      <c r="Q62" s="391"/>
      <c r="R62" s="391"/>
      <c r="S62" s="391"/>
      <c r="T62" s="269" t="s">
        <v>55</v>
      </c>
      <c r="U62" s="391" t="s">
        <v>55</v>
      </c>
      <c r="V62" s="391" t="s">
        <v>55</v>
      </c>
      <c r="W62" s="391" t="s">
        <v>55</v>
      </c>
      <c r="X62" s="391" t="s">
        <v>55</v>
      </c>
      <c r="Y62" s="391" t="s">
        <v>55</v>
      </c>
      <c r="Z62" s="391" t="s">
        <v>55</v>
      </c>
      <c r="AA62" s="392" t="s">
        <v>55</v>
      </c>
      <c r="AB62" s="392" t="s">
        <v>55</v>
      </c>
      <c r="AC62" s="391" t="s">
        <v>55</v>
      </c>
      <c r="AD62" s="391" t="s">
        <v>55</v>
      </c>
      <c r="AE62" s="392" t="s">
        <v>55</v>
      </c>
      <c r="AF62" s="391" t="s">
        <v>55</v>
      </c>
      <c r="AG62" s="391" t="s">
        <v>55</v>
      </c>
      <c r="AH62" s="392" t="s">
        <v>55</v>
      </c>
      <c r="AI62" s="391" t="s">
        <v>55</v>
      </c>
      <c r="AJ62" s="391" t="s">
        <v>55</v>
      </c>
      <c r="AK62" s="391" t="s">
        <v>717</v>
      </c>
      <c r="AL62" s="391" t="s">
        <v>55</v>
      </c>
      <c r="AM62" s="391" t="s">
        <v>55</v>
      </c>
      <c r="AN62" s="391" t="s">
        <v>656</v>
      </c>
      <c r="AO62" s="370"/>
      <c r="AP62" s="371"/>
      <c r="AQ62" s="386"/>
    </row>
    <row r="63" spans="1:43" s="360" customFormat="1" ht="14.45" customHeight="1" x14ac:dyDescent="0.25">
      <c r="A63" s="391" t="s">
        <v>504</v>
      </c>
      <c r="B63" s="391">
        <v>660000006</v>
      </c>
      <c r="C63" s="391" t="s">
        <v>84</v>
      </c>
      <c r="D63" s="391" t="s">
        <v>150</v>
      </c>
      <c r="E63" s="391" t="s">
        <v>151</v>
      </c>
      <c r="F63" s="392" t="s">
        <v>55</v>
      </c>
      <c r="G63" s="391" t="s">
        <v>51</v>
      </c>
      <c r="H63" s="470" t="s">
        <v>52</v>
      </c>
      <c r="I63" s="393"/>
      <c r="J63" s="394"/>
      <c r="K63" s="395"/>
      <c r="L63" s="390"/>
      <c r="M63" s="396"/>
      <c r="N63" s="397"/>
      <c r="O63" s="396">
        <f>O62-P63</f>
        <v>7000000</v>
      </c>
      <c r="P63" s="396">
        <v>700000</v>
      </c>
      <c r="Q63" s="391"/>
      <c r="R63" s="391"/>
      <c r="S63" s="391"/>
      <c r="T63" s="269" t="s">
        <v>55</v>
      </c>
      <c r="U63" s="391" t="s">
        <v>55</v>
      </c>
      <c r="V63" s="391" t="s">
        <v>55</v>
      </c>
      <c r="W63" s="391" t="s">
        <v>55</v>
      </c>
      <c r="X63" s="391" t="s">
        <v>55</v>
      </c>
      <c r="Y63" s="391" t="s">
        <v>55</v>
      </c>
      <c r="Z63" s="391" t="s">
        <v>55</v>
      </c>
      <c r="AA63" s="392" t="s">
        <v>55</v>
      </c>
      <c r="AB63" s="392" t="s">
        <v>55</v>
      </c>
      <c r="AC63" s="391" t="s">
        <v>55</v>
      </c>
      <c r="AD63" s="391" t="s">
        <v>55</v>
      </c>
      <c r="AE63" s="392" t="s">
        <v>55</v>
      </c>
      <c r="AF63" s="391" t="s">
        <v>55</v>
      </c>
      <c r="AG63" s="391" t="s">
        <v>55</v>
      </c>
      <c r="AH63" s="392" t="s">
        <v>55</v>
      </c>
      <c r="AI63" s="391" t="s">
        <v>55</v>
      </c>
      <c r="AJ63" s="391" t="s">
        <v>55</v>
      </c>
      <c r="AK63" s="391" t="s">
        <v>718</v>
      </c>
      <c r="AL63" s="391" t="s">
        <v>55</v>
      </c>
      <c r="AM63" s="391" t="s">
        <v>55</v>
      </c>
      <c r="AN63" s="391" t="s">
        <v>656</v>
      </c>
      <c r="AO63" s="370"/>
      <c r="AP63" s="371"/>
      <c r="AQ63" s="386"/>
    </row>
    <row r="64" spans="1:43" s="360" customFormat="1" ht="14.45" customHeight="1" x14ac:dyDescent="0.25">
      <c r="A64" s="391" t="s">
        <v>504</v>
      </c>
      <c r="B64" s="391">
        <v>660000006</v>
      </c>
      <c r="C64" s="391" t="s">
        <v>84</v>
      </c>
      <c r="D64" s="391" t="s">
        <v>150</v>
      </c>
      <c r="E64" s="391" t="s">
        <v>151</v>
      </c>
      <c r="F64" s="392" t="s">
        <v>55</v>
      </c>
      <c r="G64" s="391" t="s">
        <v>51</v>
      </c>
      <c r="H64" s="470" t="s">
        <v>52</v>
      </c>
      <c r="I64" s="393"/>
      <c r="J64" s="394"/>
      <c r="K64" s="395"/>
      <c r="L64" s="390"/>
      <c r="M64" s="396"/>
      <c r="N64" s="397"/>
      <c r="O64" s="396">
        <f>O63-P64</f>
        <v>6300000</v>
      </c>
      <c r="P64" s="396">
        <v>700000</v>
      </c>
      <c r="Q64" s="391"/>
      <c r="R64" s="391"/>
      <c r="S64" s="391"/>
      <c r="T64" s="269" t="s">
        <v>55</v>
      </c>
      <c r="U64" s="391" t="s">
        <v>55</v>
      </c>
      <c r="V64" s="391" t="s">
        <v>55</v>
      </c>
      <c r="W64" s="391" t="s">
        <v>55</v>
      </c>
      <c r="X64" s="391" t="s">
        <v>55</v>
      </c>
      <c r="Y64" s="391" t="s">
        <v>55</v>
      </c>
      <c r="Z64" s="391" t="s">
        <v>55</v>
      </c>
      <c r="AA64" s="392" t="s">
        <v>55</v>
      </c>
      <c r="AB64" s="392" t="s">
        <v>55</v>
      </c>
      <c r="AC64" s="391" t="s">
        <v>55</v>
      </c>
      <c r="AD64" s="391" t="s">
        <v>55</v>
      </c>
      <c r="AE64" s="392" t="s">
        <v>55</v>
      </c>
      <c r="AF64" s="391" t="s">
        <v>55</v>
      </c>
      <c r="AG64" s="391" t="s">
        <v>55</v>
      </c>
      <c r="AH64" s="392" t="s">
        <v>55</v>
      </c>
      <c r="AI64" s="391" t="s">
        <v>55</v>
      </c>
      <c r="AJ64" s="391" t="s">
        <v>55</v>
      </c>
      <c r="AK64" s="391" t="s">
        <v>719</v>
      </c>
      <c r="AL64" s="391" t="s">
        <v>55</v>
      </c>
      <c r="AM64" s="391" t="s">
        <v>55</v>
      </c>
      <c r="AN64" s="391" t="s">
        <v>656</v>
      </c>
      <c r="AO64" s="370"/>
      <c r="AP64" s="371"/>
      <c r="AQ64" s="386"/>
    </row>
    <row r="65" spans="1:43" s="360" customFormat="1" ht="14.45" customHeight="1" x14ac:dyDescent="0.25">
      <c r="A65" s="391" t="s">
        <v>504</v>
      </c>
      <c r="B65" s="391">
        <v>660000006</v>
      </c>
      <c r="C65" s="391" t="s">
        <v>84</v>
      </c>
      <c r="D65" s="391" t="s">
        <v>150</v>
      </c>
      <c r="E65" s="391" t="s">
        <v>151</v>
      </c>
      <c r="F65" s="392" t="s">
        <v>55</v>
      </c>
      <c r="G65" s="391" t="s">
        <v>51</v>
      </c>
      <c r="H65" s="470" t="s">
        <v>52</v>
      </c>
      <c r="I65" s="393"/>
      <c r="J65" s="394"/>
      <c r="K65" s="395"/>
      <c r="L65" s="390"/>
      <c r="M65" s="396"/>
      <c r="N65" s="397"/>
      <c r="O65" s="396">
        <f>O64-P65</f>
        <v>5600000</v>
      </c>
      <c r="P65" s="396">
        <v>700000</v>
      </c>
      <c r="Q65" s="391"/>
      <c r="R65" s="391"/>
      <c r="S65" s="391"/>
      <c r="T65" s="269" t="s">
        <v>55</v>
      </c>
      <c r="U65" s="391" t="s">
        <v>55</v>
      </c>
      <c r="V65" s="391" t="s">
        <v>55</v>
      </c>
      <c r="W65" s="391" t="s">
        <v>55</v>
      </c>
      <c r="X65" s="391" t="s">
        <v>55</v>
      </c>
      <c r="Y65" s="391" t="s">
        <v>55</v>
      </c>
      <c r="Z65" s="391" t="s">
        <v>55</v>
      </c>
      <c r="AA65" s="392" t="s">
        <v>55</v>
      </c>
      <c r="AB65" s="392" t="s">
        <v>55</v>
      </c>
      <c r="AC65" s="391" t="s">
        <v>55</v>
      </c>
      <c r="AD65" s="391" t="s">
        <v>55</v>
      </c>
      <c r="AE65" s="392" t="s">
        <v>55</v>
      </c>
      <c r="AF65" s="391" t="s">
        <v>55</v>
      </c>
      <c r="AG65" s="391" t="s">
        <v>55</v>
      </c>
      <c r="AH65" s="392" t="s">
        <v>55</v>
      </c>
      <c r="AI65" s="391" t="s">
        <v>55</v>
      </c>
      <c r="AJ65" s="391" t="s">
        <v>55</v>
      </c>
      <c r="AK65" s="391" t="s">
        <v>11</v>
      </c>
      <c r="AL65" s="391" t="s">
        <v>55</v>
      </c>
      <c r="AM65" s="391" t="s">
        <v>55</v>
      </c>
      <c r="AN65" s="391" t="s">
        <v>656</v>
      </c>
      <c r="AO65" s="370"/>
      <c r="AP65" s="371"/>
      <c r="AQ65" s="386"/>
    </row>
    <row r="66" spans="1:43" s="360" customFormat="1" ht="14.45" customHeight="1" x14ac:dyDescent="0.25">
      <c r="A66" s="391" t="s">
        <v>504</v>
      </c>
      <c r="B66" s="391">
        <v>660000006</v>
      </c>
      <c r="C66" s="391" t="s">
        <v>84</v>
      </c>
      <c r="D66" s="391" t="s">
        <v>150</v>
      </c>
      <c r="E66" s="391" t="s">
        <v>151</v>
      </c>
      <c r="F66" s="392" t="s">
        <v>55</v>
      </c>
      <c r="G66" s="391" t="s">
        <v>51</v>
      </c>
      <c r="H66" s="470" t="s">
        <v>52</v>
      </c>
      <c r="I66" s="393"/>
      <c r="J66" s="394"/>
      <c r="K66" s="395"/>
      <c r="L66" s="390"/>
      <c r="M66" s="396"/>
      <c r="N66" s="397"/>
      <c r="O66" s="396">
        <f>O65-P66</f>
        <v>4900000</v>
      </c>
      <c r="P66" s="396">
        <v>700000</v>
      </c>
      <c r="Q66" s="391"/>
      <c r="R66" s="391"/>
      <c r="S66" s="391"/>
      <c r="T66" s="269" t="s">
        <v>55</v>
      </c>
      <c r="U66" s="391" t="s">
        <v>55</v>
      </c>
      <c r="V66" s="391" t="s">
        <v>55</v>
      </c>
      <c r="W66" s="391" t="s">
        <v>55</v>
      </c>
      <c r="X66" s="391" t="s">
        <v>55</v>
      </c>
      <c r="Y66" s="391" t="s">
        <v>55</v>
      </c>
      <c r="Z66" s="391" t="s">
        <v>55</v>
      </c>
      <c r="AA66" s="392" t="s">
        <v>55</v>
      </c>
      <c r="AB66" s="392" t="s">
        <v>55</v>
      </c>
      <c r="AC66" s="391" t="s">
        <v>55</v>
      </c>
      <c r="AD66" s="391" t="s">
        <v>55</v>
      </c>
      <c r="AE66" s="392" t="s">
        <v>55</v>
      </c>
      <c r="AF66" s="391" t="s">
        <v>55</v>
      </c>
      <c r="AG66" s="391" t="s">
        <v>55</v>
      </c>
      <c r="AH66" s="392" t="s">
        <v>55</v>
      </c>
      <c r="AI66" s="391" t="s">
        <v>55</v>
      </c>
      <c r="AJ66" s="391" t="s">
        <v>55</v>
      </c>
      <c r="AK66" s="391" t="s">
        <v>720</v>
      </c>
      <c r="AL66" s="391" t="s">
        <v>55</v>
      </c>
      <c r="AM66" s="391" t="s">
        <v>55</v>
      </c>
      <c r="AN66" s="391" t="s">
        <v>656</v>
      </c>
      <c r="AO66" s="370"/>
      <c r="AP66" s="371"/>
      <c r="AQ66" s="386"/>
    </row>
    <row r="67" spans="1:43" s="360" customFormat="1" ht="14.45" customHeight="1" x14ac:dyDescent="0.25">
      <c r="A67" s="391" t="s">
        <v>504</v>
      </c>
      <c r="B67" s="391">
        <v>660000006</v>
      </c>
      <c r="C67" s="391" t="s">
        <v>84</v>
      </c>
      <c r="D67" s="391" t="s">
        <v>150</v>
      </c>
      <c r="E67" s="391" t="s">
        <v>152</v>
      </c>
      <c r="F67" s="392" t="s">
        <v>55</v>
      </c>
      <c r="G67" s="391" t="s">
        <v>51</v>
      </c>
      <c r="H67" s="470" t="s">
        <v>52</v>
      </c>
      <c r="I67" s="393">
        <v>12</v>
      </c>
      <c r="J67" s="394" t="s">
        <v>36</v>
      </c>
      <c r="K67" s="395">
        <v>700000</v>
      </c>
      <c r="L67" s="390">
        <v>8400000</v>
      </c>
      <c r="M67" s="396">
        <f>L67-N67</f>
        <v>0</v>
      </c>
      <c r="N67" s="397">
        <v>8400000</v>
      </c>
      <c r="O67" s="396">
        <f>N67-P67</f>
        <v>8100000</v>
      </c>
      <c r="P67" s="396">
        <v>300000</v>
      </c>
      <c r="Q67" s="391"/>
      <c r="R67" s="391"/>
      <c r="S67" s="391"/>
      <c r="T67" s="269" t="s">
        <v>55</v>
      </c>
      <c r="U67" s="391" t="s">
        <v>55</v>
      </c>
      <c r="V67" s="391" t="s">
        <v>55</v>
      </c>
      <c r="W67" s="391" t="s">
        <v>55</v>
      </c>
      <c r="X67" s="391" t="s">
        <v>55</v>
      </c>
      <c r="Y67" s="391" t="s">
        <v>55</v>
      </c>
      <c r="Z67" s="391" t="s">
        <v>55</v>
      </c>
      <c r="AA67" s="392" t="s">
        <v>55</v>
      </c>
      <c r="AB67" s="392" t="s">
        <v>55</v>
      </c>
      <c r="AC67" s="391" t="s">
        <v>55</v>
      </c>
      <c r="AD67" s="391" t="s">
        <v>55</v>
      </c>
      <c r="AE67" s="392" t="s">
        <v>55</v>
      </c>
      <c r="AF67" s="391" t="s">
        <v>55</v>
      </c>
      <c r="AG67" s="391" t="s">
        <v>55</v>
      </c>
      <c r="AH67" s="392" t="s">
        <v>55</v>
      </c>
      <c r="AI67" s="391" t="s">
        <v>55</v>
      </c>
      <c r="AJ67" s="391" t="s">
        <v>55</v>
      </c>
      <c r="AK67" s="391" t="s">
        <v>717</v>
      </c>
      <c r="AL67" s="391" t="s">
        <v>55</v>
      </c>
      <c r="AM67" s="391" t="s">
        <v>55</v>
      </c>
      <c r="AN67" s="391" t="s">
        <v>656</v>
      </c>
      <c r="AO67" s="370"/>
      <c r="AP67" s="371"/>
      <c r="AQ67" s="386"/>
    </row>
    <row r="68" spans="1:43" s="360" customFormat="1" ht="14.45" customHeight="1" x14ac:dyDescent="0.25">
      <c r="A68" s="391" t="s">
        <v>504</v>
      </c>
      <c r="B68" s="391">
        <v>660000006</v>
      </c>
      <c r="C68" s="391" t="s">
        <v>84</v>
      </c>
      <c r="D68" s="391" t="s">
        <v>150</v>
      </c>
      <c r="E68" s="391" t="s">
        <v>152</v>
      </c>
      <c r="F68" s="392" t="s">
        <v>55</v>
      </c>
      <c r="G68" s="391" t="s">
        <v>51</v>
      </c>
      <c r="H68" s="470" t="s">
        <v>52</v>
      </c>
      <c r="I68" s="393"/>
      <c r="J68" s="394"/>
      <c r="K68" s="395"/>
      <c r="L68" s="390"/>
      <c r="M68" s="396"/>
      <c r="N68" s="397"/>
      <c r="O68" s="396">
        <f>O67-P68</f>
        <v>7800000</v>
      </c>
      <c r="P68" s="396">
        <v>300000</v>
      </c>
      <c r="Q68" s="391"/>
      <c r="R68" s="391"/>
      <c r="S68" s="391"/>
      <c r="T68" s="269" t="s">
        <v>55</v>
      </c>
      <c r="U68" s="391" t="s">
        <v>55</v>
      </c>
      <c r="V68" s="391" t="s">
        <v>55</v>
      </c>
      <c r="W68" s="391" t="s">
        <v>55</v>
      </c>
      <c r="X68" s="391" t="s">
        <v>55</v>
      </c>
      <c r="Y68" s="391" t="s">
        <v>55</v>
      </c>
      <c r="Z68" s="391" t="s">
        <v>55</v>
      </c>
      <c r="AA68" s="392" t="s">
        <v>55</v>
      </c>
      <c r="AB68" s="392" t="s">
        <v>55</v>
      </c>
      <c r="AC68" s="391" t="s">
        <v>55</v>
      </c>
      <c r="AD68" s="391" t="s">
        <v>55</v>
      </c>
      <c r="AE68" s="392" t="s">
        <v>55</v>
      </c>
      <c r="AF68" s="391" t="s">
        <v>55</v>
      </c>
      <c r="AG68" s="391" t="s">
        <v>55</v>
      </c>
      <c r="AH68" s="392" t="s">
        <v>55</v>
      </c>
      <c r="AI68" s="391" t="s">
        <v>55</v>
      </c>
      <c r="AJ68" s="391" t="s">
        <v>55</v>
      </c>
      <c r="AK68" s="391" t="s">
        <v>718</v>
      </c>
      <c r="AL68" s="391" t="s">
        <v>55</v>
      </c>
      <c r="AM68" s="391" t="s">
        <v>55</v>
      </c>
      <c r="AN68" s="391" t="s">
        <v>656</v>
      </c>
      <c r="AO68" s="370"/>
      <c r="AP68" s="371"/>
      <c r="AQ68" s="386"/>
    </row>
    <row r="69" spans="1:43" s="360" customFormat="1" ht="14.45" customHeight="1" x14ac:dyDescent="0.25">
      <c r="A69" s="391" t="s">
        <v>504</v>
      </c>
      <c r="B69" s="391">
        <v>660000006</v>
      </c>
      <c r="C69" s="391" t="s">
        <v>84</v>
      </c>
      <c r="D69" s="391" t="s">
        <v>150</v>
      </c>
      <c r="E69" s="391" t="s">
        <v>152</v>
      </c>
      <c r="F69" s="392" t="s">
        <v>55</v>
      </c>
      <c r="G69" s="391" t="s">
        <v>51</v>
      </c>
      <c r="H69" s="470" t="s">
        <v>52</v>
      </c>
      <c r="I69" s="393"/>
      <c r="J69" s="394"/>
      <c r="K69" s="395"/>
      <c r="L69" s="390"/>
      <c r="M69" s="396"/>
      <c r="N69" s="397"/>
      <c r="O69" s="396">
        <f>N69-P69</f>
        <v>-300000</v>
      </c>
      <c r="P69" s="396">
        <v>300000</v>
      </c>
      <c r="Q69" s="391"/>
      <c r="R69" s="391"/>
      <c r="S69" s="391"/>
      <c r="T69" s="269" t="s">
        <v>55</v>
      </c>
      <c r="U69" s="391" t="s">
        <v>55</v>
      </c>
      <c r="V69" s="391" t="s">
        <v>55</v>
      </c>
      <c r="W69" s="391" t="s">
        <v>55</v>
      </c>
      <c r="X69" s="391" t="s">
        <v>55</v>
      </c>
      <c r="Y69" s="391" t="s">
        <v>55</v>
      </c>
      <c r="Z69" s="391" t="s">
        <v>55</v>
      </c>
      <c r="AA69" s="392" t="s">
        <v>55</v>
      </c>
      <c r="AB69" s="392" t="s">
        <v>55</v>
      </c>
      <c r="AC69" s="391" t="s">
        <v>55</v>
      </c>
      <c r="AD69" s="391" t="s">
        <v>55</v>
      </c>
      <c r="AE69" s="392" t="s">
        <v>55</v>
      </c>
      <c r="AF69" s="391" t="s">
        <v>55</v>
      </c>
      <c r="AG69" s="391" t="s">
        <v>55</v>
      </c>
      <c r="AH69" s="392" t="s">
        <v>55</v>
      </c>
      <c r="AI69" s="391" t="s">
        <v>55</v>
      </c>
      <c r="AJ69" s="391" t="s">
        <v>55</v>
      </c>
      <c r="AK69" s="391" t="s">
        <v>719</v>
      </c>
      <c r="AL69" s="391" t="s">
        <v>55</v>
      </c>
      <c r="AM69" s="391" t="s">
        <v>55</v>
      </c>
      <c r="AN69" s="391" t="s">
        <v>656</v>
      </c>
      <c r="AO69" s="370"/>
      <c r="AP69" s="371"/>
      <c r="AQ69" s="386"/>
    </row>
    <row r="70" spans="1:43" s="360" customFormat="1" ht="14.45" customHeight="1" x14ac:dyDescent="0.25">
      <c r="A70" s="391" t="s">
        <v>504</v>
      </c>
      <c r="B70" s="391">
        <v>660000006</v>
      </c>
      <c r="C70" s="391" t="s">
        <v>84</v>
      </c>
      <c r="D70" s="391" t="s">
        <v>150</v>
      </c>
      <c r="E70" s="391" t="s">
        <v>152</v>
      </c>
      <c r="F70" s="392" t="s">
        <v>55</v>
      </c>
      <c r="G70" s="391" t="s">
        <v>51</v>
      </c>
      <c r="H70" s="470" t="s">
        <v>52</v>
      </c>
      <c r="I70" s="393"/>
      <c r="J70" s="394"/>
      <c r="K70" s="395"/>
      <c r="L70" s="390"/>
      <c r="M70" s="396"/>
      <c r="N70" s="397"/>
      <c r="O70" s="396">
        <f>O69-P70</f>
        <v>-600000</v>
      </c>
      <c r="P70" s="396">
        <v>300000</v>
      </c>
      <c r="Q70" s="391"/>
      <c r="R70" s="391"/>
      <c r="S70" s="391"/>
      <c r="T70" s="269" t="s">
        <v>55</v>
      </c>
      <c r="U70" s="391" t="s">
        <v>55</v>
      </c>
      <c r="V70" s="391" t="s">
        <v>55</v>
      </c>
      <c r="W70" s="391" t="s">
        <v>55</v>
      </c>
      <c r="X70" s="391" t="s">
        <v>55</v>
      </c>
      <c r="Y70" s="391" t="s">
        <v>55</v>
      </c>
      <c r="Z70" s="391" t="s">
        <v>55</v>
      </c>
      <c r="AA70" s="392" t="s">
        <v>55</v>
      </c>
      <c r="AB70" s="392" t="s">
        <v>55</v>
      </c>
      <c r="AC70" s="391" t="s">
        <v>55</v>
      </c>
      <c r="AD70" s="391" t="s">
        <v>55</v>
      </c>
      <c r="AE70" s="392" t="s">
        <v>55</v>
      </c>
      <c r="AF70" s="391" t="s">
        <v>55</v>
      </c>
      <c r="AG70" s="391" t="s">
        <v>55</v>
      </c>
      <c r="AH70" s="392" t="s">
        <v>55</v>
      </c>
      <c r="AI70" s="391" t="s">
        <v>55</v>
      </c>
      <c r="AJ70" s="391" t="s">
        <v>55</v>
      </c>
      <c r="AK70" s="391" t="s">
        <v>11</v>
      </c>
      <c r="AL70" s="391" t="s">
        <v>55</v>
      </c>
      <c r="AM70" s="391" t="s">
        <v>55</v>
      </c>
      <c r="AN70" s="391" t="s">
        <v>656</v>
      </c>
      <c r="AO70" s="370"/>
      <c r="AP70" s="371"/>
      <c r="AQ70" s="386"/>
    </row>
    <row r="71" spans="1:43" s="360" customFormat="1" ht="14.45" customHeight="1" x14ac:dyDescent="0.25">
      <c r="A71" s="391" t="s">
        <v>504</v>
      </c>
      <c r="B71" s="391">
        <v>660000006</v>
      </c>
      <c r="C71" s="391" t="s">
        <v>84</v>
      </c>
      <c r="D71" s="391" t="s">
        <v>150</v>
      </c>
      <c r="E71" s="391" t="s">
        <v>152</v>
      </c>
      <c r="F71" s="392" t="s">
        <v>55</v>
      </c>
      <c r="G71" s="391" t="s">
        <v>51</v>
      </c>
      <c r="H71" s="470" t="s">
        <v>52</v>
      </c>
      <c r="I71" s="393"/>
      <c r="J71" s="394"/>
      <c r="K71" s="395"/>
      <c r="L71" s="390"/>
      <c r="M71" s="396"/>
      <c r="N71" s="397"/>
      <c r="O71" s="396">
        <f>N71-P71</f>
        <v>-300000</v>
      </c>
      <c r="P71" s="396">
        <v>300000</v>
      </c>
      <c r="Q71" s="391"/>
      <c r="R71" s="391"/>
      <c r="S71" s="391"/>
      <c r="T71" s="269" t="s">
        <v>55</v>
      </c>
      <c r="U71" s="391" t="s">
        <v>55</v>
      </c>
      <c r="V71" s="391" t="s">
        <v>55</v>
      </c>
      <c r="W71" s="391" t="s">
        <v>55</v>
      </c>
      <c r="X71" s="391" t="s">
        <v>55</v>
      </c>
      <c r="Y71" s="391" t="s">
        <v>55</v>
      </c>
      <c r="Z71" s="391" t="s">
        <v>55</v>
      </c>
      <c r="AA71" s="392" t="s">
        <v>55</v>
      </c>
      <c r="AB71" s="392" t="s">
        <v>55</v>
      </c>
      <c r="AC71" s="391" t="s">
        <v>55</v>
      </c>
      <c r="AD71" s="391" t="s">
        <v>55</v>
      </c>
      <c r="AE71" s="392" t="s">
        <v>55</v>
      </c>
      <c r="AF71" s="391" t="s">
        <v>55</v>
      </c>
      <c r="AG71" s="391" t="s">
        <v>55</v>
      </c>
      <c r="AH71" s="392" t="s">
        <v>55</v>
      </c>
      <c r="AI71" s="391" t="s">
        <v>55</v>
      </c>
      <c r="AJ71" s="391" t="s">
        <v>55</v>
      </c>
      <c r="AK71" s="391" t="s">
        <v>720</v>
      </c>
      <c r="AL71" s="391" t="s">
        <v>55</v>
      </c>
      <c r="AM71" s="391" t="s">
        <v>55</v>
      </c>
      <c r="AN71" s="391" t="s">
        <v>656</v>
      </c>
      <c r="AO71" s="370"/>
      <c r="AP71" s="371"/>
      <c r="AQ71" s="386"/>
    </row>
    <row r="72" spans="1:43" s="360" customFormat="1" ht="14.45" customHeight="1" x14ac:dyDescent="0.25">
      <c r="A72" s="391" t="s">
        <v>504</v>
      </c>
      <c r="B72" s="391">
        <v>660000006</v>
      </c>
      <c r="C72" s="391" t="s">
        <v>84</v>
      </c>
      <c r="D72" s="391" t="s">
        <v>150</v>
      </c>
      <c r="E72" s="391" t="s">
        <v>153</v>
      </c>
      <c r="F72" s="392" t="s">
        <v>55</v>
      </c>
      <c r="G72" s="391" t="s">
        <v>51</v>
      </c>
      <c r="H72" s="470" t="s">
        <v>52</v>
      </c>
      <c r="I72" s="393">
        <v>12</v>
      </c>
      <c r="J72" s="394" t="s">
        <v>36</v>
      </c>
      <c r="K72" s="395">
        <v>500000</v>
      </c>
      <c r="L72" s="390">
        <v>6000000</v>
      </c>
      <c r="M72" s="396">
        <f>L72-N72</f>
        <v>0</v>
      </c>
      <c r="N72" s="397">
        <v>6000000</v>
      </c>
      <c r="O72" s="396">
        <f>N72-P72</f>
        <v>5600000</v>
      </c>
      <c r="P72" s="396">
        <v>400000</v>
      </c>
      <c r="Q72" s="391"/>
      <c r="R72" s="391"/>
      <c r="S72" s="391"/>
      <c r="T72" s="269" t="s">
        <v>55</v>
      </c>
      <c r="U72" s="391" t="s">
        <v>55</v>
      </c>
      <c r="V72" s="391" t="s">
        <v>55</v>
      </c>
      <c r="W72" s="391" t="s">
        <v>55</v>
      </c>
      <c r="X72" s="391" t="s">
        <v>55</v>
      </c>
      <c r="Y72" s="391" t="s">
        <v>55</v>
      </c>
      <c r="Z72" s="391" t="s">
        <v>55</v>
      </c>
      <c r="AA72" s="392" t="s">
        <v>55</v>
      </c>
      <c r="AB72" s="392" t="s">
        <v>55</v>
      </c>
      <c r="AC72" s="391" t="s">
        <v>55</v>
      </c>
      <c r="AD72" s="391" t="s">
        <v>55</v>
      </c>
      <c r="AE72" s="392" t="s">
        <v>55</v>
      </c>
      <c r="AF72" s="391" t="s">
        <v>55</v>
      </c>
      <c r="AG72" s="391" t="s">
        <v>55</v>
      </c>
      <c r="AH72" s="392" t="s">
        <v>55</v>
      </c>
      <c r="AI72" s="391" t="s">
        <v>55</v>
      </c>
      <c r="AJ72" s="391" t="s">
        <v>55</v>
      </c>
      <c r="AK72" s="391" t="s">
        <v>717</v>
      </c>
      <c r="AL72" s="391" t="s">
        <v>55</v>
      </c>
      <c r="AM72" s="391" t="s">
        <v>55</v>
      </c>
      <c r="AN72" s="391" t="s">
        <v>656</v>
      </c>
      <c r="AO72" s="370"/>
      <c r="AP72" s="371"/>
      <c r="AQ72" s="386"/>
    </row>
    <row r="73" spans="1:43" s="360" customFormat="1" ht="14.45" customHeight="1" x14ac:dyDescent="0.25">
      <c r="A73" s="391" t="s">
        <v>504</v>
      </c>
      <c r="B73" s="391">
        <v>660000006</v>
      </c>
      <c r="C73" s="391" t="s">
        <v>84</v>
      </c>
      <c r="D73" s="391" t="s">
        <v>150</v>
      </c>
      <c r="E73" s="391" t="s">
        <v>153</v>
      </c>
      <c r="F73" s="392" t="s">
        <v>55</v>
      </c>
      <c r="G73" s="391" t="s">
        <v>51</v>
      </c>
      <c r="H73" s="470" t="s">
        <v>52</v>
      </c>
      <c r="I73" s="393"/>
      <c r="J73" s="394"/>
      <c r="K73" s="395"/>
      <c r="L73" s="390"/>
      <c r="M73" s="396"/>
      <c r="N73" s="398"/>
      <c r="O73" s="396">
        <f>O72-P73</f>
        <v>5200000</v>
      </c>
      <c r="P73" s="396">
        <v>400000</v>
      </c>
      <c r="Q73" s="391"/>
      <c r="R73" s="391"/>
      <c r="S73" s="391"/>
      <c r="T73" s="269" t="s">
        <v>55</v>
      </c>
      <c r="U73" s="391" t="s">
        <v>55</v>
      </c>
      <c r="V73" s="391" t="s">
        <v>55</v>
      </c>
      <c r="W73" s="391" t="s">
        <v>55</v>
      </c>
      <c r="X73" s="391" t="s">
        <v>55</v>
      </c>
      <c r="Y73" s="391" t="s">
        <v>55</v>
      </c>
      <c r="Z73" s="391" t="s">
        <v>55</v>
      </c>
      <c r="AA73" s="392" t="s">
        <v>55</v>
      </c>
      <c r="AB73" s="392" t="s">
        <v>55</v>
      </c>
      <c r="AC73" s="391" t="s">
        <v>55</v>
      </c>
      <c r="AD73" s="391" t="s">
        <v>55</v>
      </c>
      <c r="AE73" s="392" t="s">
        <v>55</v>
      </c>
      <c r="AF73" s="391" t="s">
        <v>55</v>
      </c>
      <c r="AG73" s="391" t="s">
        <v>55</v>
      </c>
      <c r="AH73" s="392" t="s">
        <v>55</v>
      </c>
      <c r="AI73" s="391" t="s">
        <v>55</v>
      </c>
      <c r="AJ73" s="391" t="s">
        <v>55</v>
      </c>
      <c r="AK73" s="391" t="s">
        <v>718</v>
      </c>
      <c r="AL73" s="391" t="s">
        <v>55</v>
      </c>
      <c r="AM73" s="391" t="s">
        <v>55</v>
      </c>
      <c r="AN73" s="391" t="s">
        <v>656</v>
      </c>
      <c r="AO73" s="370"/>
      <c r="AP73" s="371"/>
      <c r="AQ73" s="386"/>
    </row>
    <row r="74" spans="1:43" s="360" customFormat="1" ht="14.45" customHeight="1" x14ac:dyDescent="0.25">
      <c r="A74" s="391" t="s">
        <v>504</v>
      </c>
      <c r="B74" s="391">
        <v>660000006</v>
      </c>
      <c r="C74" s="391" t="s">
        <v>84</v>
      </c>
      <c r="D74" s="391" t="s">
        <v>150</v>
      </c>
      <c r="E74" s="391" t="s">
        <v>153</v>
      </c>
      <c r="F74" s="392" t="s">
        <v>55</v>
      </c>
      <c r="G74" s="391" t="s">
        <v>51</v>
      </c>
      <c r="H74" s="470" t="s">
        <v>52</v>
      </c>
      <c r="I74" s="393"/>
      <c r="J74" s="394"/>
      <c r="K74" s="395"/>
      <c r="L74" s="390"/>
      <c r="M74" s="396"/>
      <c r="N74" s="398"/>
      <c r="O74" s="396">
        <f>O73-P74</f>
        <v>4800000</v>
      </c>
      <c r="P74" s="396">
        <v>400000</v>
      </c>
      <c r="Q74" s="391"/>
      <c r="R74" s="391"/>
      <c r="S74" s="391"/>
      <c r="T74" s="269" t="s">
        <v>55</v>
      </c>
      <c r="U74" s="391" t="s">
        <v>55</v>
      </c>
      <c r="V74" s="391" t="s">
        <v>55</v>
      </c>
      <c r="W74" s="391" t="s">
        <v>55</v>
      </c>
      <c r="X74" s="391" t="s">
        <v>55</v>
      </c>
      <c r="Y74" s="391" t="s">
        <v>55</v>
      </c>
      <c r="Z74" s="391" t="s">
        <v>55</v>
      </c>
      <c r="AA74" s="392" t="s">
        <v>55</v>
      </c>
      <c r="AB74" s="392" t="s">
        <v>55</v>
      </c>
      <c r="AC74" s="391" t="s">
        <v>55</v>
      </c>
      <c r="AD74" s="391" t="s">
        <v>55</v>
      </c>
      <c r="AE74" s="392" t="s">
        <v>55</v>
      </c>
      <c r="AF74" s="391" t="s">
        <v>55</v>
      </c>
      <c r="AG74" s="391" t="s">
        <v>55</v>
      </c>
      <c r="AH74" s="392" t="s">
        <v>55</v>
      </c>
      <c r="AI74" s="391" t="s">
        <v>55</v>
      </c>
      <c r="AJ74" s="391" t="s">
        <v>55</v>
      </c>
      <c r="AK74" s="391" t="s">
        <v>719</v>
      </c>
      <c r="AL74" s="391" t="s">
        <v>55</v>
      </c>
      <c r="AM74" s="391" t="s">
        <v>55</v>
      </c>
      <c r="AN74" s="391" t="s">
        <v>656</v>
      </c>
      <c r="AO74" s="370"/>
      <c r="AP74" s="371"/>
      <c r="AQ74" s="386"/>
    </row>
    <row r="75" spans="1:43" s="360" customFormat="1" ht="14.45" customHeight="1" x14ac:dyDescent="0.25">
      <c r="A75" s="391" t="s">
        <v>504</v>
      </c>
      <c r="B75" s="391">
        <v>660000006</v>
      </c>
      <c r="C75" s="391" t="s">
        <v>84</v>
      </c>
      <c r="D75" s="391" t="s">
        <v>150</v>
      </c>
      <c r="E75" s="391" t="s">
        <v>153</v>
      </c>
      <c r="F75" s="392" t="s">
        <v>55</v>
      </c>
      <c r="G75" s="391" t="s">
        <v>51</v>
      </c>
      <c r="H75" s="470" t="s">
        <v>52</v>
      </c>
      <c r="I75" s="393"/>
      <c r="J75" s="394"/>
      <c r="K75" s="395"/>
      <c r="L75" s="390"/>
      <c r="M75" s="396"/>
      <c r="N75" s="398"/>
      <c r="O75" s="396">
        <f>O74-P75</f>
        <v>4400000</v>
      </c>
      <c r="P75" s="396">
        <v>400000</v>
      </c>
      <c r="Q75" s="391"/>
      <c r="R75" s="391"/>
      <c r="S75" s="391"/>
      <c r="T75" s="269" t="s">
        <v>55</v>
      </c>
      <c r="U75" s="391" t="s">
        <v>55</v>
      </c>
      <c r="V75" s="391" t="s">
        <v>55</v>
      </c>
      <c r="W75" s="391" t="s">
        <v>55</v>
      </c>
      <c r="X75" s="391" t="s">
        <v>55</v>
      </c>
      <c r="Y75" s="391" t="s">
        <v>55</v>
      </c>
      <c r="Z75" s="391" t="s">
        <v>55</v>
      </c>
      <c r="AA75" s="392" t="s">
        <v>55</v>
      </c>
      <c r="AB75" s="392" t="s">
        <v>55</v>
      </c>
      <c r="AC75" s="391" t="s">
        <v>55</v>
      </c>
      <c r="AD75" s="391" t="s">
        <v>55</v>
      </c>
      <c r="AE75" s="392" t="s">
        <v>55</v>
      </c>
      <c r="AF75" s="391" t="s">
        <v>55</v>
      </c>
      <c r="AG75" s="391" t="s">
        <v>55</v>
      </c>
      <c r="AH75" s="392" t="s">
        <v>55</v>
      </c>
      <c r="AI75" s="391" t="s">
        <v>55</v>
      </c>
      <c r="AJ75" s="391" t="s">
        <v>55</v>
      </c>
      <c r="AK75" s="391" t="s">
        <v>11</v>
      </c>
      <c r="AL75" s="391" t="s">
        <v>55</v>
      </c>
      <c r="AM75" s="391" t="s">
        <v>55</v>
      </c>
      <c r="AN75" s="391" t="s">
        <v>656</v>
      </c>
      <c r="AO75" s="370"/>
      <c r="AP75" s="371"/>
      <c r="AQ75" s="386"/>
    </row>
    <row r="76" spans="1:43" s="360" customFormat="1" ht="14.45" customHeight="1" x14ac:dyDescent="0.25">
      <c r="A76" s="391" t="s">
        <v>504</v>
      </c>
      <c r="B76" s="391">
        <v>660000006</v>
      </c>
      <c r="C76" s="391" t="s">
        <v>84</v>
      </c>
      <c r="D76" s="391" t="s">
        <v>150</v>
      </c>
      <c r="E76" s="391" t="s">
        <v>153</v>
      </c>
      <c r="F76" s="392" t="s">
        <v>55</v>
      </c>
      <c r="G76" s="391" t="s">
        <v>51</v>
      </c>
      <c r="H76" s="470" t="s">
        <v>52</v>
      </c>
      <c r="I76" s="393"/>
      <c r="J76" s="394"/>
      <c r="K76" s="395"/>
      <c r="L76" s="390"/>
      <c r="M76" s="396"/>
      <c r="N76" s="398"/>
      <c r="O76" s="396">
        <f>O75-P76</f>
        <v>4000000</v>
      </c>
      <c r="P76" s="396">
        <v>400000</v>
      </c>
      <c r="Q76" s="391"/>
      <c r="R76" s="391"/>
      <c r="S76" s="391"/>
      <c r="T76" s="269" t="s">
        <v>55</v>
      </c>
      <c r="U76" s="391" t="s">
        <v>55</v>
      </c>
      <c r="V76" s="391" t="s">
        <v>55</v>
      </c>
      <c r="W76" s="391" t="s">
        <v>55</v>
      </c>
      <c r="X76" s="391" t="s">
        <v>55</v>
      </c>
      <c r="Y76" s="391" t="s">
        <v>55</v>
      </c>
      <c r="Z76" s="391" t="s">
        <v>55</v>
      </c>
      <c r="AA76" s="392" t="s">
        <v>55</v>
      </c>
      <c r="AB76" s="392" t="s">
        <v>55</v>
      </c>
      <c r="AC76" s="391" t="s">
        <v>55</v>
      </c>
      <c r="AD76" s="391" t="s">
        <v>55</v>
      </c>
      <c r="AE76" s="392" t="s">
        <v>55</v>
      </c>
      <c r="AF76" s="391" t="s">
        <v>55</v>
      </c>
      <c r="AG76" s="391" t="s">
        <v>55</v>
      </c>
      <c r="AH76" s="392" t="s">
        <v>55</v>
      </c>
      <c r="AI76" s="391" t="s">
        <v>55</v>
      </c>
      <c r="AJ76" s="391" t="s">
        <v>55</v>
      </c>
      <c r="AK76" s="391" t="s">
        <v>720</v>
      </c>
      <c r="AL76" s="391" t="s">
        <v>55</v>
      </c>
      <c r="AM76" s="391" t="s">
        <v>55</v>
      </c>
      <c r="AN76" s="391" t="s">
        <v>656</v>
      </c>
      <c r="AO76" s="370"/>
      <c r="AP76" s="371"/>
      <c r="AQ76" s="386"/>
    </row>
    <row r="77" spans="1:43" s="360" customFormat="1" ht="14.45" customHeight="1" x14ac:dyDescent="0.25">
      <c r="A77" s="269" t="s">
        <v>504</v>
      </c>
      <c r="B77" s="269">
        <v>660000006</v>
      </c>
      <c r="C77" s="269" t="s">
        <v>84</v>
      </c>
      <c r="D77" s="269" t="s">
        <v>150</v>
      </c>
      <c r="E77" s="269" t="s">
        <v>154</v>
      </c>
      <c r="F77" s="368" t="s">
        <v>55</v>
      </c>
      <c r="G77" s="269" t="s">
        <v>51</v>
      </c>
      <c r="H77" s="469" t="s">
        <v>52</v>
      </c>
      <c r="I77" s="375">
        <v>12</v>
      </c>
      <c r="J77" s="364" t="s">
        <v>36</v>
      </c>
      <c r="K77" s="365">
        <v>600000</v>
      </c>
      <c r="L77" s="390">
        <v>7200000</v>
      </c>
      <c r="M77" s="366">
        <f>L77-N77</f>
        <v>0</v>
      </c>
      <c r="N77" s="380">
        <v>7200000</v>
      </c>
      <c r="O77" s="366">
        <f>N77-P77</f>
        <v>6750000</v>
      </c>
      <c r="P77" s="366">
        <v>450000</v>
      </c>
      <c r="Q77" s="269"/>
      <c r="R77" s="269"/>
      <c r="S77" s="269"/>
      <c r="T77" s="269" t="s">
        <v>55</v>
      </c>
      <c r="U77" s="269" t="s">
        <v>55</v>
      </c>
      <c r="V77" s="269" t="s">
        <v>55</v>
      </c>
      <c r="W77" s="269" t="s">
        <v>55</v>
      </c>
      <c r="X77" s="269" t="s">
        <v>55</v>
      </c>
      <c r="Y77" s="269" t="s">
        <v>55</v>
      </c>
      <c r="Z77" s="269" t="s">
        <v>55</v>
      </c>
      <c r="AA77" s="368" t="s">
        <v>55</v>
      </c>
      <c r="AB77" s="368" t="s">
        <v>55</v>
      </c>
      <c r="AC77" s="269" t="s">
        <v>55</v>
      </c>
      <c r="AD77" s="269" t="s">
        <v>55</v>
      </c>
      <c r="AE77" s="368" t="s">
        <v>55</v>
      </c>
      <c r="AF77" s="269" t="s">
        <v>55</v>
      </c>
      <c r="AG77" s="269" t="s">
        <v>55</v>
      </c>
      <c r="AH77" s="368" t="s">
        <v>55</v>
      </c>
      <c r="AI77" s="269" t="s">
        <v>55</v>
      </c>
      <c r="AJ77" s="269" t="s">
        <v>55</v>
      </c>
      <c r="AK77" s="269" t="s">
        <v>717</v>
      </c>
      <c r="AL77" s="269" t="s">
        <v>55</v>
      </c>
      <c r="AM77" s="269" t="s">
        <v>55</v>
      </c>
      <c r="AN77" s="269" t="s">
        <v>656</v>
      </c>
      <c r="AO77" s="370"/>
      <c r="AP77" s="371"/>
      <c r="AQ77" s="386"/>
    </row>
    <row r="78" spans="1:43" s="360" customFormat="1" ht="14.45" customHeight="1" x14ac:dyDescent="0.25">
      <c r="A78" s="269" t="s">
        <v>504</v>
      </c>
      <c r="B78" s="269">
        <v>660000006</v>
      </c>
      <c r="C78" s="269" t="s">
        <v>84</v>
      </c>
      <c r="D78" s="269" t="s">
        <v>150</v>
      </c>
      <c r="E78" s="269" t="s">
        <v>154</v>
      </c>
      <c r="F78" s="368" t="s">
        <v>55</v>
      </c>
      <c r="G78" s="269" t="s">
        <v>51</v>
      </c>
      <c r="H78" s="469" t="s">
        <v>52</v>
      </c>
      <c r="I78" s="375"/>
      <c r="J78" s="364"/>
      <c r="K78" s="365"/>
      <c r="L78" s="390"/>
      <c r="M78" s="366"/>
      <c r="N78" s="385"/>
      <c r="O78" s="366">
        <f t="shared" ref="O78:O85" si="3">O77-P78</f>
        <v>6300000</v>
      </c>
      <c r="P78" s="366">
        <v>450000</v>
      </c>
      <c r="Q78" s="269"/>
      <c r="R78" s="269"/>
      <c r="S78" s="269"/>
      <c r="T78" s="269" t="s">
        <v>55</v>
      </c>
      <c r="U78" s="269" t="s">
        <v>55</v>
      </c>
      <c r="V78" s="269" t="s">
        <v>55</v>
      </c>
      <c r="W78" s="269" t="s">
        <v>55</v>
      </c>
      <c r="X78" s="269" t="s">
        <v>55</v>
      </c>
      <c r="Y78" s="269" t="s">
        <v>55</v>
      </c>
      <c r="Z78" s="269" t="s">
        <v>55</v>
      </c>
      <c r="AA78" s="368" t="s">
        <v>55</v>
      </c>
      <c r="AB78" s="368" t="s">
        <v>55</v>
      </c>
      <c r="AC78" s="269" t="s">
        <v>55</v>
      </c>
      <c r="AD78" s="269" t="s">
        <v>55</v>
      </c>
      <c r="AE78" s="368" t="s">
        <v>55</v>
      </c>
      <c r="AF78" s="269" t="s">
        <v>55</v>
      </c>
      <c r="AG78" s="269" t="s">
        <v>55</v>
      </c>
      <c r="AH78" s="368" t="s">
        <v>55</v>
      </c>
      <c r="AI78" s="269" t="s">
        <v>55</v>
      </c>
      <c r="AJ78" s="269" t="s">
        <v>55</v>
      </c>
      <c r="AK78" s="269" t="s">
        <v>718</v>
      </c>
      <c r="AL78" s="269" t="s">
        <v>55</v>
      </c>
      <c r="AM78" s="269" t="s">
        <v>55</v>
      </c>
      <c r="AN78" s="269" t="s">
        <v>656</v>
      </c>
      <c r="AO78" s="370"/>
      <c r="AP78" s="371"/>
      <c r="AQ78" s="386"/>
    </row>
    <row r="79" spans="1:43" s="360" customFormat="1" ht="14.45" customHeight="1" x14ac:dyDescent="0.25">
      <c r="A79" s="269" t="s">
        <v>504</v>
      </c>
      <c r="B79" s="269">
        <v>660000006</v>
      </c>
      <c r="C79" s="269" t="s">
        <v>84</v>
      </c>
      <c r="D79" s="269" t="s">
        <v>150</v>
      </c>
      <c r="E79" s="269" t="s">
        <v>154</v>
      </c>
      <c r="F79" s="368" t="s">
        <v>55</v>
      </c>
      <c r="G79" s="269" t="s">
        <v>51</v>
      </c>
      <c r="H79" s="469" t="s">
        <v>52</v>
      </c>
      <c r="I79" s="375"/>
      <c r="J79" s="364"/>
      <c r="K79" s="365"/>
      <c r="L79" s="390"/>
      <c r="M79" s="366"/>
      <c r="N79" s="385"/>
      <c r="O79" s="366">
        <f t="shared" si="3"/>
        <v>5850000</v>
      </c>
      <c r="P79" s="366">
        <v>450000</v>
      </c>
      <c r="Q79" s="269"/>
      <c r="R79" s="269"/>
      <c r="S79" s="269"/>
      <c r="T79" s="269" t="s">
        <v>55</v>
      </c>
      <c r="U79" s="269" t="s">
        <v>55</v>
      </c>
      <c r="V79" s="269" t="s">
        <v>55</v>
      </c>
      <c r="W79" s="269" t="s">
        <v>55</v>
      </c>
      <c r="X79" s="269" t="s">
        <v>55</v>
      </c>
      <c r="Y79" s="269" t="s">
        <v>55</v>
      </c>
      <c r="Z79" s="269" t="s">
        <v>55</v>
      </c>
      <c r="AA79" s="368" t="s">
        <v>55</v>
      </c>
      <c r="AB79" s="368" t="s">
        <v>55</v>
      </c>
      <c r="AC79" s="269" t="s">
        <v>55</v>
      </c>
      <c r="AD79" s="269" t="s">
        <v>55</v>
      </c>
      <c r="AE79" s="368" t="s">
        <v>55</v>
      </c>
      <c r="AF79" s="269" t="s">
        <v>55</v>
      </c>
      <c r="AG79" s="269" t="s">
        <v>55</v>
      </c>
      <c r="AH79" s="368" t="s">
        <v>55</v>
      </c>
      <c r="AI79" s="269" t="s">
        <v>55</v>
      </c>
      <c r="AJ79" s="269" t="s">
        <v>55</v>
      </c>
      <c r="AK79" s="269" t="s">
        <v>719</v>
      </c>
      <c r="AL79" s="269" t="s">
        <v>55</v>
      </c>
      <c r="AM79" s="269" t="s">
        <v>55</v>
      </c>
      <c r="AN79" s="269" t="s">
        <v>656</v>
      </c>
      <c r="AO79" s="370"/>
      <c r="AP79" s="371"/>
      <c r="AQ79" s="386"/>
    </row>
    <row r="80" spans="1:43" s="360" customFormat="1" ht="14.45" customHeight="1" x14ac:dyDescent="0.25">
      <c r="A80" s="269" t="s">
        <v>504</v>
      </c>
      <c r="B80" s="269">
        <v>660000006</v>
      </c>
      <c r="C80" s="269" t="s">
        <v>84</v>
      </c>
      <c r="D80" s="269" t="s">
        <v>150</v>
      </c>
      <c r="E80" s="269" t="s">
        <v>154</v>
      </c>
      <c r="F80" s="368" t="s">
        <v>55</v>
      </c>
      <c r="G80" s="269" t="s">
        <v>51</v>
      </c>
      <c r="H80" s="469" t="s">
        <v>52</v>
      </c>
      <c r="I80" s="375"/>
      <c r="J80" s="364"/>
      <c r="K80" s="365"/>
      <c r="L80" s="390"/>
      <c r="M80" s="366"/>
      <c r="N80" s="385"/>
      <c r="O80" s="366">
        <f t="shared" si="3"/>
        <v>5400000</v>
      </c>
      <c r="P80" s="366">
        <v>450000</v>
      </c>
      <c r="Q80" s="269"/>
      <c r="R80" s="269"/>
      <c r="S80" s="269"/>
      <c r="T80" s="269" t="s">
        <v>55</v>
      </c>
      <c r="U80" s="269" t="s">
        <v>55</v>
      </c>
      <c r="V80" s="269" t="s">
        <v>55</v>
      </c>
      <c r="W80" s="269" t="s">
        <v>55</v>
      </c>
      <c r="X80" s="269" t="s">
        <v>55</v>
      </c>
      <c r="Y80" s="269" t="s">
        <v>55</v>
      </c>
      <c r="Z80" s="269" t="s">
        <v>55</v>
      </c>
      <c r="AA80" s="368" t="s">
        <v>55</v>
      </c>
      <c r="AB80" s="368" t="s">
        <v>55</v>
      </c>
      <c r="AC80" s="269" t="s">
        <v>55</v>
      </c>
      <c r="AD80" s="269" t="s">
        <v>55</v>
      </c>
      <c r="AE80" s="368" t="s">
        <v>55</v>
      </c>
      <c r="AF80" s="269" t="s">
        <v>55</v>
      </c>
      <c r="AG80" s="269" t="s">
        <v>55</v>
      </c>
      <c r="AH80" s="368" t="s">
        <v>55</v>
      </c>
      <c r="AI80" s="269" t="s">
        <v>55</v>
      </c>
      <c r="AJ80" s="269" t="s">
        <v>55</v>
      </c>
      <c r="AK80" s="269" t="s">
        <v>11</v>
      </c>
      <c r="AL80" s="269" t="s">
        <v>55</v>
      </c>
      <c r="AM80" s="269" t="s">
        <v>55</v>
      </c>
      <c r="AN80" s="269" t="s">
        <v>656</v>
      </c>
      <c r="AO80" s="370"/>
      <c r="AP80" s="371"/>
      <c r="AQ80" s="386"/>
    </row>
    <row r="81" spans="1:43" s="360" customFormat="1" ht="14.45" customHeight="1" x14ac:dyDescent="0.25">
      <c r="A81" s="269" t="s">
        <v>504</v>
      </c>
      <c r="B81" s="269">
        <v>660000006</v>
      </c>
      <c r="C81" s="269" t="s">
        <v>84</v>
      </c>
      <c r="D81" s="269" t="s">
        <v>150</v>
      </c>
      <c r="E81" s="269" t="s">
        <v>154</v>
      </c>
      <c r="F81" s="368" t="s">
        <v>55</v>
      </c>
      <c r="G81" s="269" t="s">
        <v>51</v>
      </c>
      <c r="H81" s="469" t="s">
        <v>52</v>
      </c>
      <c r="I81" s="375"/>
      <c r="J81" s="364"/>
      <c r="K81" s="365"/>
      <c r="L81" s="390"/>
      <c r="M81" s="366"/>
      <c r="N81" s="385"/>
      <c r="O81" s="366">
        <f t="shared" si="3"/>
        <v>4950000</v>
      </c>
      <c r="P81" s="366">
        <v>450000</v>
      </c>
      <c r="Q81" s="269"/>
      <c r="R81" s="269"/>
      <c r="S81" s="269"/>
      <c r="T81" s="269" t="s">
        <v>55</v>
      </c>
      <c r="U81" s="269" t="s">
        <v>55</v>
      </c>
      <c r="V81" s="269" t="s">
        <v>55</v>
      </c>
      <c r="W81" s="269" t="s">
        <v>55</v>
      </c>
      <c r="X81" s="269" t="s">
        <v>55</v>
      </c>
      <c r="Y81" s="269" t="s">
        <v>55</v>
      </c>
      <c r="Z81" s="269" t="s">
        <v>55</v>
      </c>
      <c r="AA81" s="368" t="s">
        <v>55</v>
      </c>
      <c r="AB81" s="368" t="s">
        <v>55</v>
      </c>
      <c r="AC81" s="269" t="s">
        <v>55</v>
      </c>
      <c r="AD81" s="269" t="s">
        <v>55</v>
      </c>
      <c r="AE81" s="368" t="s">
        <v>55</v>
      </c>
      <c r="AF81" s="269" t="s">
        <v>55</v>
      </c>
      <c r="AG81" s="269" t="s">
        <v>55</v>
      </c>
      <c r="AH81" s="368" t="s">
        <v>55</v>
      </c>
      <c r="AI81" s="269" t="s">
        <v>55</v>
      </c>
      <c r="AJ81" s="269" t="s">
        <v>55</v>
      </c>
      <c r="AK81" s="269" t="s">
        <v>720</v>
      </c>
      <c r="AL81" s="269" t="s">
        <v>55</v>
      </c>
      <c r="AM81" s="269" t="s">
        <v>55</v>
      </c>
      <c r="AN81" s="269" t="s">
        <v>656</v>
      </c>
      <c r="AO81" s="370"/>
      <c r="AP81" s="371"/>
      <c r="AQ81" s="386"/>
    </row>
    <row r="82" spans="1:43" s="360" customFormat="1" ht="14.45" customHeight="1" x14ac:dyDescent="0.25">
      <c r="A82" s="269" t="s">
        <v>504</v>
      </c>
      <c r="B82" s="269">
        <v>660000006</v>
      </c>
      <c r="C82" s="269" t="s">
        <v>84</v>
      </c>
      <c r="D82" s="269" t="s">
        <v>150</v>
      </c>
      <c r="E82" s="269" t="s">
        <v>154</v>
      </c>
      <c r="F82" s="368" t="s">
        <v>55</v>
      </c>
      <c r="G82" s="269" t="s">
        <v>51</v>
      </c>
      <c r="H82" s="469" t="s">
        <v>52</v>
      </c>
      <c r="I82" s="375"/>
      <c r="J82" s="364"/>
      <c r="K82" s="365"/>
      <c r="L82" s="390"/>
      <c r="M82" s="366"/>
      <c r="N82" s="385"/>
      <c r="O82" s="366">
        <f t="shared" si="3"/>
        <v>4500000</v>
      </c>
      <c r="P82" s="366">
        <v>450000</v>
      </c>
      <c r="Q82" s="269"/>
      <c r="R82" s="269"/>
      <c r="S82" s="269"/>
      <c r="T82" s="269" t="s">
        <v>55</v>
      </c>
      <c r="U82" s="269" t="s">
        <v>55</v>
      </c>
      <c r="V82" s="269" t="s">
        <v>55</v>
      </c>
      <c r="W82" s="269" t="s">
        <v>55</v>
      </c>
      <c r="X82" s="269" t="s">
        <v>55</v>
      </c>
      <c r="Y82" s="269" t="s">
        <v>55</v>
      </c>
      <c r="Z82" s="269" t="s">
        <v>55</v>
      </c>
      <c r="AA82" s="368" t="s">
        <v>55</v>
      </c>
      <c r="AB82" s="368" t="s">
        <v>55</v>
      </c>
      <c r="AC82" s="269" t="s">
        <v>55</v>
      </c>
      <c r="AD82" s="269" t="s">
        <v>55</v>
      </c>
      <c r="AE82" s="368" t="s">
        <v>55</v>
      </c>
      <c r="AF82" s="269" t="s">
        <v>55</v>
      </c>
      <c r="AG82" s="269" t="s">
        <v>55</v>
      </c>
      <c r="AH82" s="368" t="s">
        <v>55</v>
      </c>
      <c r="AI82" s="269" t="s">
        <v>55</v>
      </c>
      <c r="AJ82" s="269" t="s">
        <v>55</v>
      </c>
      <c r="AK82" s="269" t="s">
        <v>721</v>
      </c>
      <c r="AL82" s="269" t="s">
        <v>55</v>
      </c>
      <c r="AM82" s="269" t="s">
        <v>55</v>
      </c>
      <c r="AN82" s="269" t="s">
        <v>656</v>
      </c>
      <c r="AO82" s="370"/>
      <c r="AP82" s="371"/>
      <c r="AQ82" s="386"/>
    </row>
    <row r="83" spans="1:43" s="360" customFormat="1" ht="14.45" customHeight="1" x14ac:dyDescent="0.25">
      <c r="A83" s="269" t="s">
        <v>504</v>
      </c>
      <c r="B83" s="269">
        <v>660000006</v>
      </c>
      <c r="C83" s="269" t="s">
        <v>84</v>
      </c>
      <c r="D83" s="269" t="s">
        <v>150</v>
      </c>
      <c r="E83" s="269" t="s">
        <v>154</v>
      </c>
      <c r="F83" s="368" t="s">
        <v>55</v>
      </c>
      <c r="G83" s="269" t="s">
        <v>51</v>
      </c>
      <c r="H83" s="469" t="s">
        <v>52</v>
      </c>
      <c r="I83" s="375"/>
      <c r="J83" s="364"/>
      <c r="K83" s="365"/>
      <c r="L83" s="390"/>
      <c r="M83" s="366"/>
      <c r="N83" s="385"/>
      <c r="O83" s="366">
        <f t="shared" si="3"/>
        <v>4050000</v>
      </c>
      <c r="P83" s="366">
        <v>450000</v>
      </c>
      <c r="Q83" s="269"/>
      <c r="R83" s="269"/>
      <c r="S83" s="269"/>
      <c r="T83" s="269" t="s">
        <v>55</v>
      </c>
      <c r="U83" s="269" t="s">
        <v>55</v>
      </c>
      <c r="V83" s="269" t="s">
        <v>55</v>
      </c>
      <c r="W83" s="269" t="s">
        <v>55</v>
      </c>
      <c r="X83" s="269" t="s">
        <v>55</v>
      </c>
      <c r="Y83" s="269" t="s">
        <v>55</v>
      </c>
      <c r="Z83" s="269" t="s">
        <v>55</v>
      </c>
      <c r="AA83" s="368" t="s">
        <v>55</v>
      </c>
      <c r="AB83" s="368" t="s">
        <v>55</v>
      </c>
      <c r="AC83" s="269" t="s">
        <v>55</v>
      </c>
      <c r="AD83" s="269" t="s">
        <v>55</v>
      </c>
      <c r="AE83" s="368" t="s">
        <v>55</v>
      </c>
      <c r="AF83" s="269" t="s">
        <v>55</v>
      </c>
      <c r="AG83" s="269" t="s">
        <v>55</v>
      </c>
      <c r="AH83" s="368" t="s">
        <v>55</v>
      </c>
      <c r="AI83" s="269" t="s">
        <v>55</v>
      </c>
      <c r="AJ83" s="269" t="s">
        <v>55</v>
      </c>
      <c r="AK83" s="269" t="s">
        <v>722</v>
      </c>
      <c r="AL83" s="269" t="s">
        <v>55</v>
      </c>
      <c r="AM83" s="269" t="s">
        <v>55</v>
      </c>
      <c r="AN83" s="269" t="s">
        <v>656</v>
      </c>
      <c r="AO83" s="370"/>
      <c r="AP83" s="371"/>
      <c r="AQ83" s="386"/>
    </row>
    <row r="84" spans="1:43" s="360" customFormat="1" ht="14.45" customHeight="1" x14ac:dyDescent="0.25">
      <c r="A84" s="269" t="s">
        <v>504</v>
      </c>
      <c r="B84" s="269">
        <v>660000006</v>
      </c>
      <c r="C84" s="269" t="s">
        <v>84</v>
      </c>
      <c r="D84" s="269" t="s">
        <v>150</v>
      </c>
      <c r="E84" s="269" t="s">
        <v>154</v>
      </c>
      <c r="F84" s="368" t="s">
        <v>55</v>
      </c>
      <c r="G84" s="269" t="s">
        <v>51</v>
      </c>
      <c r="H84" s="469" t="s">
        <v>52</v>
      </c>
      <c r="I84" s="375"/>
      <c r="J84" s="364"/>
      <c r="K84" s="365"/>
      <c r="L84" s="390"/>
      <c r="M84" s="366"/>
      <c r="N84" s="385"/>
      <c r="O84" s="366">
        <f t="shared" si="3"/>
        <v>3600000</v>
      </c>
      <c r="P84" s="366">
        <v>450000</v>
      </c>
      <c r="Q84" s="269"/>
      <c r="R84" s="269"/>
      <c r="S84" s="269"/>
      <c r="T84" s="269"/>
      <c r="U84" s="269"/>
      <c r="V84" s="269"/>
      <c r="W84" s="269"/>
      <c r="X84" s="269"/>
      <c r="Y84" s="269"/>
      <c r="Z84" s="269"/>
      <c r="AA84" s="368"/>
      <c r="AB84" s="368"/>
      <c r="AC84" s="269"/>
      <c r="AD84" s="269"/>
      <c r="AE84" s="368"/>
      <c r="AF84" s="269"/>
      <c r="AG84" s="269"/>
      <c r="AH84" s="368"/>
      <c r="AI84" s="269"/>
      <c r="AJ84" s="269"/>
      <c r="AK84" s="269" t="s">
        <v>723</v>
      </c>
      <c r="AL84" s="269"/>
      <c r="AM84" s="269"/>
      <c r="AN84" s="269"/>
      <c r="AO84" s="370"/>
      <c r="AP84" s="371"/>
      <c r="AQ84" s="386"/>
    </row>
    <row r="85" spans="1:43" s="360" customFormat="1" ht="14.45" customHeight="1" x14ac:dyDescent="0.25">
      <c r="A85" s="269" t="s">
        <v>504</v>
      </c>
      <c r="B85" s="269">
        <v>660000006</v>
      </c>
      <c r="C85" s="269" t="s">
        <v>84</v>
      </c>
      <c r="D85" s="269" t="s">
        <v>150</v>
      </c>
      <c r="E85" s="269" t="s">
        <v>154</v>
      </c>
      <c r="F85" s="368" t="s">
        <v>55</v>
      </c>
      <c r="G85" s="269" t="s">
        <v>51</v>
      </c>
      <c r="H85" s="469" t="s">
        <v>52</v>
      </c>
      <c r="I85" s="375"/>
      <c r="J85" s="364"/>
      <c r="K85" s="365"/>
      <c r="L85" s="390"/>
      <c r="M85" s="366"/>
      <c r="N85" s="385"/>
      <c r="O85" s="366">
        <f t="shared" si="3"/>
        <v>3150000</v>
      </c>
      <c r="P85" s="366">
        <v>450000</v>
      </c>
      <c r="Q85" s="269"/>
      <c r="R85" s="269"/>
      <c r="S85" s="269"/>
      <c r="T85" s="269"/>
      <c r="U85" s="269"/>
      <c r="V85" s="269"/>
      <c r="W85" s="269"/>
      <c r="X85" s="269"/>
      <c r="Y85" s="269"/>
      <c r="Z85" s="269"/>
      <c r="AA85" s="368"/>
      <c r="AB85" s="368"/>
      <c r="AC85" s="269"/>
      <c r="AD85" s="269"/>
      <c r="AE85" s="368"/>
      <c r="AF85" s="269"/>
      <c r="AG85" s="269"/>
      <c r="AH85" s="368"/>
      <c r="AI85" s="269"/>
      <c r="AJ85" s="269"/>
      <c r="AK85" s="269" t="s">
        <v>16</v>
      </c>
      <c r="AL85" s="269"/>
      <c r="AM85" s="269"/>
      <c r="AN85" s="269"/>
      <c r="AO85" s="370"/>
      <c r="AP85" s="371"/>
      <c r="AQ85" s="386"/>
    </row>
    <row r="86" spans="1:43" s="360" customFormat="1" ht="14.45" customHeight="1" x14ac:dyDescent="0.25">
      <c r="A86" s="269" t="s">
        <v>504</v>
      </c>
      <c r="B86" s="269">
        <v>660000006</v>
      </c>
      <c r="C86" s="269" t="s">
        <v>84</v>
      </c>
      <c r="D86" s="269" t="s">
        <v>150</v>
      </c>
      <c r="E86" s="269" t="s">
        <v>155</v>
      </c>
      <c r="F86" s="368" t="s">
        <v>55</v>
      </c>
      <c r="G86" s="269" t="s">
        <v>51</v>
      </c>
      <c r="H86" s="469" t="s">
        <v>52</v>
      </c>
      <c r="I86" s="375">
        <v>12</v>
      </c>
      <c r="J86" s="364" t="s">
        <v>36</v>
      </c>
      <c r="K86" s="365">
        <v>800000</v>
      </c>
      <c r="L86" s="390">
        <v>9600000</v>
      </c>
      <c r="M86" s="366">
        <f>L86-N86</f>
        <v>0</v>
      </c>
      <c r="N86" s="380">
        <v>9600000</v>
      </c>
      <c r="O86" s="366">
        <f>N86-P86</f>
        <v>8800000</v>
      </c>
      <c r="P86" s="366">
        <v>800000</v>
      </c>
      <c r="Q86" s="269"/>
      <c r="R86" s="269"/>
      <c r="S86" s="269"/>
      <c r="T86" s="269" t="s">
        <v>55</v>
      </c>
      <c r="U86" s="269" t="s">
        <v>55</v>
      </c>
      <c r="V86" s="269" t="s">
        <v>55</v>
      </c>
      <c r="W86" s="269" t="s">
        <v>55</v>
      </c>
      <c r="X86" s="269" t="s">
        <v>55</v>
      </c>
      <c r="Y86" s="269" t="s">
        <v>55</v>
      </c>
      <c r="Z86" s="269" t="s">
        <v>55</v>
      </c>
      <c r="AA86" s="368" t="s">
        <v>55</v>
      </c>
      <c r="AB86" s="368" t="s">
        <v>55</v>
      </c>
      <c r="AC86" s="269" t="s">
        <v>55</v>
      </c>
      <c r="AD86" s="269" t="s">
        <v>55</v>
      </c>
      <c r="AE86" s="368" t="s">
        <v>55</v>
      </c>
      <c r="AF86" s="269" t="s">
        <v>55</v>
      </c>
      <c r="AG86" s="269" t="s">
        <v>55</v>
      </c>
      <c r="AH86" s="368" t="s">
        <v>55</v>
      </c>
      <c r="AI86" s="269" t="s">
        <v>55</v>
      </c>
      <c r="AJ86" s="269" t="s">
        <v>55</v>
      </c>
      <c r="AK86" s="269" t="s">
        <v>717</v>
      </c>
      <c r="AL86" s="269" t="s">
        <v>55</v>
      </c>
      <c r="AM86" s="269" t="s">
        <v>55</v>
      </c>
      <c r="AN86" s="269" t="s">
        <v>656</v>
      </c>
      <c r="AO86" s="370"/>
      <c r="AP86" s="371"/>
      <c r="AQ86" s="386"/>
    </row>
    <row r="87" spans="1:43" s="360" customFormat="1" ht="14.45" customHeight="1" x14ac:dyDescent="0.25">
      <c r="A87" s="269" t="s">
        <v>504</v>
      </c>
      <c r="B87" s="269">
        <v>660000006</v>
      </c>
      <c r="C87" s="269" t="s">
        <v>84</v>
      </c>
      <c r="D87" s="269" t="s">
        <v>150</v>
      </c>
      <c r="E87" s="269" t="s">
        <v>155</v>
      </c>
      <c r="F87" s="368" t="s">
        <v>55</v>
      </c>
      <c r="G87" s="269" t="s">
        <v>51</v>
      </c>
      <c r="H87" s="469" t="s">
        <v>52</v>
      </c>
      <c r="I87" s="375"/>
      <c r="J87" s="364"/>
      <c r="K87" s="365"/>
      <c r="L87" s="390"/>
      <c r="M87" s="366"/>
      <c r="N87" s="385"/>
      <c r="O87" s="366">
        <f t="shared" ref="O87:O94" si="4">O86-P87</f>
        <v>8000000</v>
      </c>
      <c r="P87" s="366">
        <v>800000</v>
      </c>
      <c r="Q87" s="269"/>
      <c r="R87" s="269"/>
      <c r="S87" s="269"/>
      <c r="T87" s="269" t="s">
        <v>55</v>
      </c>
      <c r="U87" s="269" t="s">
        <v>55</v>
      </c>
      <c r="V87" s="269" t="s">
        <v>55</v>
      </c>
      <c r="W87" s="269" t="s">
        <v>55</v>
      </c>
      <c r="X87" s="269" t="s">
        <v>55</v>
      </c>
      <c r="Y87" s="269" t="s">
        <v>55</v>
      </c>
      <c r="Z87" s="269" t="s">
        <v>55</v>
      </c>
      <c r="AA87" s="368" t="s">
        <v>55</v>
      </c>
      <c r="AB87" s="368" t="s">
        <v>55</v>
      </c>
      <c r="AC87" s="269" t="s">
        <v>55</v>
      </c>
      <c r="AD87" s="269" t="s">
        <v>55</v>
      </c>
      <c r="AE87" s="368" t="s">
        <v>55</v>
      </c>
      <c r="AF87" s="269" t="s">
        <v>55</v>
      </c>
      <c r="AG87" s="269" t="s">
        <v>55</v>
      </c>
      <c r="AH87" s="368" t="s">
        <v>55</v>
      </c>
      <c r="AI87" s="269" t="s">
        <v>55</v>
      </c>
      <c r="AJ87" s="269" t="s">
        <v>55</v>
      </c>
      <c r="AK87" s="269" t="s">
        <v>718</v>
      </c>
      <c r="AL87" s="269" t="s">
        <v>55</v>
      </c>
      <c r="AM87" s="269" t="s">
        <v>55</v>
      </c>
      <c r="AN87" s="269" t="s">
        <v>656</v>
      </c>
      <c r="AO87" s="370"/>
      <c r="AP87" s="371"/>
      <c r="AQ87" s="386"/>
    </row>
    <row r="88" spans="1:43" s="360" customFormat="1" ht="14.45" customHeight="1" x14ac:dyDescent="0.25">
      <c r="A88" s="269" t="s">
        <v>504</v>
      </c>
      <c r="B88" s="269">
        <v>660000006</v>
      </c>
      <c r="C88" s="269" t="s">
        <v>84</v>
      </c>
      <c r="D88" s="269" t="s">
        <v>150</v>
      </c>
      <c r="E88" s="269" t="s">
        <v>155</v>
      </c>
      <c r="F88" s="368" t="s">
        <v>55</v>
      </c>
      <c r="G88" s="269" t="s">
        <v>51</v>
      </c>
      <c r="H88" s="469" t="s">
        <v>52</v>
      </c>
      <c r="I88" s="375"/>
      <c r="J88" s="364"/>
      <c r="K88" s="365"/>
      <c r="L88" s="390"/>
      <c r="M88" s="366"/>
      <c r="N88" s="385"/>
      <c r="O88" s="366">
        <f t="shared" si="4"/>
        <v>7200000</v>
      </c>
      <c r="P88" s="366">
        <v>800000</v>
      </c>
      <c r="Q88" s="269"/>
      <c r="R88" s="269"/>
      <c r="S88" s="269"/>
      <c r="T88" s="269" t="s">
        <v>55</v>
      </c>
      <c r="U88" s="269" t="s">
        <v>55</v>
      </c>
      <c r="V88" s="269" t="s">
        <v>55</v>
      </c>
      <c r="W88" s="269" t="s">
        <v>55</v>
      </c>
      <c r="X88" s="269" t="s">
        <v>55</v>
      </c>
      <c r="Y88" s="269" t="s">
        <v>55</v>
      </c>
      <c r="Z88" s="269" t="s">
        <v>55</v>
      </c>
      <c r="AA88" s="368" t="s">
        <v>55</v>
      </c>
      <c r="AB88" s="368" t="s">
        <v>55</v>
      </c>
      <c r="AC88" s="269" t="s">
        <v>55</v>
      </c>
      <c r="AD88" s="269" t="s">
        <v>55</v>
      </c>
      <c r="AE88" s="368" t="s">
        <v>55</v>
      </c>
      <c r="AF88" s="269" t="s">
        <v>55</v>
      </c>
      <c r="AG88" s="269" t="s">
        <v>55</v>
      </c>
      <c r="AH88" s="368" t="s">
        <v>55</v>
      </c>
      <c r="AI88" s="269" t="s">
        <v>55</v>
      </c>
      <c r="AJ88" s="269" t="s">
        <v>55</v>
      </c>
      <c r="AK88" s="269" t="s">
        <v>719</v>
      </c>
      <c r="AL88" s="269" t="s">
        <v>55</v>
      </c>
      <c r="AM88" s="269" t="s">
        <v>55</v>
      </c>
      <c r="AN88" s="269" t="s">
        <v>656</v>
      </c>
      <c r="AO88" s="370"/>
      <c r="AP88" s="371"/>
      <c r="AQ88" s="386"/>
    </row>
    <row r="89" spans="1:43" s="360" customFormat="1" ht="14.45" customHeight="1" x14ac:dyDescent="0.25">
      <c r="A89" s="269" t="s">
        <v>504</v>
      </c>
      <c r="B89" s="269">
        <v>660000006</v>
      </c>
      <c r="C89" s="269" t="s">
        <v>84</v>
      </c>
      <c r="D89" s="269" t="s">
        <v>150</v>
      </c>
      <c r="E89" s="269" t="s">
        <v>155</v>
      </c>
      <c r="F89" s="368" t="s">
        <v>55</v>
      </c>
      <c r="G89" s="269" t="s">
        <v>51</v>
      </c>
      <c r="H89" s="469" t="s">
        <v>52</v>
      </c>
      <c r="I89" s="375"/>
      <c r="J89" s="364"/>
      <c r="K89" s="365"/>
      <c r="L89" s="390"/>
      <c r="M89" s="366"/>
      <c r="N89" s="385"/>
      <c r="O89" s="366">
        <f t="shared" si="4"/>
        <v>6400000</v>
      </c>
      <c r="P89" s="366">
        <v>800000</v>
      </c>
      <c r="Q89" s="269"/>
      <c r="R89" s="269"/>
      <c r="S89" s="269"/>
      <c r="T89" s="269" t="s">
        <v>55</v>
      </c>
      <c r="U89" s="269" t="s">
        <v>55</v>
      </c>
      <c r="V89" s="269" t="s">
        <v>55</v>
      </c>
      <c r="W89" s="269" t="s">
        <v>55</v>
      </c>
      <c r="X89" s="269" t="s">
        <v>55</v>
      </c>
      <c r="Y89" s="269" t="s">
        <v>55</v>
      </c>
      <c r="Z89" s="269" t="s">
        <v>55</v>
      </c>
      <c r="AA89" s="368" t="s">
        <v>55</v>
      </c>
      <c r="AB89" s="368" t="s">
        <v>55</v>
      </c>
      <c r="AC89" s="269" t="s">
        <v>55</v>
      </c>
      <c r="AD89" s="269" t="s">
        <v>55</v>
      </c>
      <c r="AE89" s="368" t="s">
        <v>55</v>
      </c>
      <c r="AF89" s="269" t="s">
        <v>55</v>
      </c>
      <c r="AG89" s="269" t="s">
        <v>55</v>
      </c>
      <c r="AH89" s="368" t="s">
        <v>55</v>
      </c>
      <c r="AI89" s="269" t="s">
        <v>55</v>
      </c>
      <c r="AJ89" s="269" t="s">
        <v>55</v>
      </c>
      <c r="AK89" s="269" t="s">
        <v>11</v>
      </c>
      <c r="AL89" s="269" t="s">
        <v>55</v>
      </c>
      <c r="AM89" s="269" t="s">
        <v>55</v>
      </c>
      <c r="AN89" s="269" t="s">
        <v>656</v>
      </c>
      <c r="AO89" s="370"/>
      <c r="AP89" s="371"/>
      <c r="AQ89" s="386"/>
    </row>
    <row r="90" spans="1:43" s="360" customFormat="1" ht="14.45" customHeight="1" x14ac:dyDescent="0.25">
      <c r="A90" s="269" t="s">
        <v>504</v>
      </c>
      <c r="B90" s="269">
        <v>660000006</v>
      </c>
      <c r="C90" s="269" t="s">
        <v>84</v>
      </c>
      <c r="D90" s="269" t="s">
        <v>150</v>
      </c>
      <c r="E90" s="269" t="s">
        <v>155</v>
      </c>
      <c r="F90" s="368" t="s">
        <v>55</v>
      </c>
      <c r="G90" s="269" t="s">
        <v>51</v>
      </c>
      <c r="H90" s="469" t="s">
        <v>52</v>
      </c>
      <c r="I90" s="375"/>
      <c r="J90" s="364"/>
      <c r="K90" s="365"/>
      <c r="L90" s="390"/>
      <c r="M90" s="366"/>
      <c r="N90" s="385"/>
      <c r="O90" s="366">
        <f t="shared" si="4"/>
        <v>5600000</v>
      </c>
      <c r="P90" s="366">
        <v>800000</v>
      </c>
      <c r="Q90" s="269"/>
      <c r="R90" s="269"/>
      <c r="S90" s="269"/>
      <c r="T90" s="269" t="s">
        <v>55</v>
      </c>
      <c r="U90" s="269" t="s">
        <v>55</v>
      </c>
      <c r="V90" s="269" t="s">
        <v>55</v>
      </c>
      <c r="W90" s="269" t="s">
        <v>55</v>
      </c>
      <c r="X90" s="269" t="s">
        <v>55</v>
      </c>
      <c r="Y90" s="269" t="s">
        <v>55</v>
      </c>
      <c r="Z90" s="269" t="s">
        <v>55</v>
      </c>
      <c r="AA90" s="368" t="s">
        <v>55</v>
      </c>
      <c r="AB90" s="368" t="s">
        <v>55</v>
      </c>
      <c r="AC90" s="269" t="s">
        <v>55</v>
      </c>
      <c r="AD90" s="269" t="s">
        <v>55</v>
      </c>
      <c r="AE90" s="368" t="s">
        <v>55</v>
      </c>
      <c r="AF90" s="269" t="s">
        <v>55</v>
      </c>
      <c r="AG90" s="269" t="s">
        <v>55</v>
      </c>
      <c r="AH90" s="368" t="s">
        <v>55</v>
      </c>
      <c r="AI90" s="269" t="s">
        <v>55</v>
      </c>
      <c r="AJ90" s="269" t="s">
        <v>55</v>
      </c>
      <c r="AK90" s="269" t="s">
        <v>720</v>
      </c>
      <c r="AL90" s="269" t="s">
        <v>55</v>
      </c>
      <c r="AM90" s="269" t="s">
        <v>55</v>
      </c>
      <c r="AN90" s="269" t="s">
        <v>656</v>
      </c>
      <c r="AO90" s="370"/>
      <c r="AP90" s="371"/>
      <c r="AQ90" s="386"/>
    </row>
    <row r="91" spans="1:43" s="360" customFormat="1" ht="14.45" customHeight="1" x14ac:dyDescent="0.25">
      <c r="A91" s="269" t="s">
        <v>504</v>
      </c>
      <c r="B91" s="269">
        <v>660000006</v>
      </c>
      <c r="C91" s="269" t="s">
        <v>84</v>
      </c>
      <c r="D91" s="269" t="s">
        <v>150</v>
      </c>
      <c r="E91" s="269" t="s">
        <v>155</v>
      </c>
      <c r="F91" s="368" t="s">
        <v>55</v>
      </c>
      <c r="G91" s="269" t="s">
        <v>51</v>
      </c>
      <c r="H91" s="469" t="s">
        <v>52</v>
      </c>
      <c r="I91" s="375"/>
      <c r="J91" s="364"/>
      <c r="K91" s="365"/>
      <c r="L91" s="390"/>
      <c r="M91" s="366"/>
      <c r="N91" s="385"/>
      <c r="O91" s="366">
        <f t="shared" si="4"/>
        <v>4800000</v>
      </c>
      <c r="P91" s="366">
        <v>800000</v>
      </c>
      <c r="Q91" s="269"/>
      <c r="R91" s="269"/>
      <c r="S91" s="269"/>
      <c r="T91" s="269" t="s">
        <v>55</v>
      </c>
      <c r="U91" s="269" t="s">
        <v>55</v>
      </c>
      <c r="V91" s="269" t="s">
        <v>55</v>
      </c>
      <c r="W91" s="269" t="s">
        <v>55</v>
      </c>
      <c r="X91" s="269" t="s">
        <v>55</v>
      </c>
      <c r="Y91" s="269" t="s">
        <v>55</v>
      </c>
      <c r="Z91" s="269" t="s">
        <v>55</v>
      </c>
      <c r="AA91" s="368" t="s">
        <v>55</v>
      </c>
      <c r="AB91" s="368" t="s">
        <v>55</v>
      </c>
      <c r="AC91" s="269" t="s">
        <v>55</v>
      </c>
      <c r="AD91" s="269" t="s">
        <v>55</v>
      </c>
      <c r="AE91" s="368" t="s">
        <v>55</v>
      </c>
      <c r="AF91" s="269" t="s">
        <v>55</v>
      </c>
      <c r="AG91" s="269" t="s">
        <v>55</v>
      </c>
      <c r="AH91" s="368" t="s">
        <v>55</v>
      </c>
      <c r="AI91" s="269" t="s">
        <v>55</v>
      </c>
      <c r="AJ91" s="269" t="s">
        <v>55</v>
      </c>
      <c r="AK91" s="269" t="s">
        <v>721</v>
      </c>
      <c r="AL91" s="269" t="s">
        <v>55</v>
      </c>
      <c r="AM91" s="269" t="s">
        <v>55</v>
      </c>
      <c r="AN91" s="269" t="s">
        <v>656</v>
      </c>
      <c r="AO91" s="370"/>
      <c r="AP91" s="371"/>
      <c r="AQ91" s="386"/>
    </row>
    <row r="92" spans="1:43" s="360" customFormat="1" ht="14.45" customHeight="1" x14ac:dyDescent="0.25">
      <c r="A92" s="269" t="s">
        <v>504</v>
      </c>
      <c r="B92" s="269">
        <v>660000006</v>
      </c>
      <c r="C92" s="269" t="s">
        <v>84</v>
      </c>
      <c r="D92" s="269" t="s">
        <v>150</v>
      </c>
      <c r="E92" s="269" t="s">
        <v>155</v>
      </c>
      <c r="F92" s="368" t="s">
        <v>55</v>
      </c>
      <c r="G92" s="269" t="s">
        <v>51</v>
      </c>
      <c r="H92" s="469" t="s">
        <v>52</v>
      </c>
      <c r="I92" s="375"/>
      <c r="J92" s="364"/>
      <c r="K92" s="365"/>
      <c r="L92" s="390"/>
      <c r="M92" s="366"/>
      <c r="N92" s="385"/>
      <c r="O92" s="366">
        <f t="shared" si="4"/>
        <v>4000000</v>
      </c>
      <c r="P92" s="366">
        <v>800000</v>
      </c>
      <c r="Q92" s="269"/>
      <c r="R92" s="269"/>
      <c r="S92" s="269"/>
      <c r="T92" s="269" t="s">
        <v>55</v>
      </c>
      <c r="U92" s="269" t="s">
        <v>55</v>
      </c>
      <c r="V92" s="269" t="s">
        <v>55</v>
      </c>
      <c r="W92" s="269" t="s">
        <v>55</v>
      </c>
      <c r="X92" s="269" t="s">
        <v>55</v>
      </c>
      <c r="Y92" s="269" t="s">
        <v>55</v>
      </c>
      <c r="Z92" s="269" t="s">
        <v>55</v>
      </c>
      <c r="AA92" s="368" t="s">
        <v>55</v>
      </c>
      <c r="AB92" s="368" t="s">
        <v>55</v>
      </c>
      <c r="AC92" s="269" t="s">
        <v>55</v>
      </c>
      <c r="AD92" s="269" t="s">
        <v>55</v>
      </c>
      <c r="AE92" s="368" t="s">
        <v>55</v>
      </c>
      <c r="AF92" s="269" t="s">
        <v>55</v>
      </c>
      <c r="AG92" s="269" t="s">
        <v>55</v>
      </c>
      <c r="AH92" s="368" t="s">
        <v>55</v>
      </c>
      <c r="AI92" s="269" t="s">
        <v>55</v>
      </c>
      <c r="AJ92" s="269" t="s">
        <v>55</v>
      </c>
      <c r="AK92" s="269" t="s">
        <v>722</v>
      </c>
      <c r="AL92" s="269" t="s">
        <v>55</v>
      </c>
      <c r="AM92" s="269" t="s">
        <v>55</v>
      </c>
      <c r="AN92" s="269" t="s">
        <v>656</v>
      </c>
      <c r="AO92" s="370"/>
      <c r="AP92" s="371"/>
      <c r="AQ92" s="386"/>
    </row>
    <row r="93" spans="1:43" s="360" customFormat="1" ht="14.45" customHeight="1" x14ac:dyDescent="0.25">
      <c r="A93" s="269" t="s">
        <v>504</v>
      </c>
      <c r="B93" s="269">
        <v>660000006</v>
      </c>
      <c r="C93" s="269" t="s">
        <v>84</v>
      </c>
      <c r="D93" s="269" t="s">
        <v>150</v>
      </c>
      <c r="E93" s="269" t="s">
        <v>155</v>
      </c>
      <c r="F93" s="368" t="s">
        <v>55</v>
      </c>
      <c r="G93" s="269" t="s">
        <v>51</v>
      </c>
      <c r="H93" s="469" t="s">
        <v>52</v>
      </c>
      <c r="I93" s="375"/>
      <c r="J93" s="364"/>
      <c r="K93" s="365"/>
      <c r="L93" s="390"/>
      <c r="M93" s="366"/>
      <c r="N93" s="385"/>
      <c r="O93" s="366">
        <f t="shared" si="4"/>
        <v>3200000</v>
      </c>
      <c r="P93" s="366">
        <v>800000</v>
      </c>
      <c r="Q93" s="269"/>
      <c r="R93" s="269"/>
      <c r="S93" s="269"/>
      <c r="T93" s="269"/>
      <c r="U93" s="269"/>
      <c r="V93" s="269"/>
      <c r="W93" s="269"/>
      <c r="X93" s="269"/>
      <c r="Y93" s="269"/>
      <c r="Z93" s="269"/>
      <c r="AA93" s="368"/>
      <c r="AB93" s="368"/>
      <c r="AC93" s="269"/>
      <c r="AD93" s="269"/>
      <c r="AE93" s="368"/>
      <c r="AF93" s="269"/>
      <c r="AG93" s="269"/>
      <c r="AH93" s="368"/>
      <c r="AI93" s="269"/>
      <c r="AJ93" s="269"/>
      <c r="AK93" s="269" t="s">
        <v>723</v>
      </c>
      <c r="AL93" s="269"/>
      <c r="AM93" s="269"/>
      <c r="AN93" s="269"/>
      <c r="AO93" s="370"/>
      <c r="AP93" s="371"/>
      <c r="AQ93" s="386"/>
    </row>
    <row r="94" spans="1:43" s="360" customFormat="1" ht="14.45" customHeight="1" x14ac:dyDescent="0.25">
      <c r="A94" s="269" t="s">
        <v>504</v>
      </c>
      <c r="B94" s="269">
        <v>660000006</v>
      </c>
      <c r="C94" s="269" t="s">
        <v>84</v>
      </c>
      <c r="D94" s="269" t="s">
        <v>150</v>
      </c>
      <c r="E94" s="269" t="s">
        <v>155</v>
      </c>
      <c r="F94" s="368" t="s">
        <v>55</v>
      </c>
      <c r="G94" s="269" t="s">
        <v>51</v>
      </c>
      <c r="H94" s="469" t="s">
        <v>52</v>
      </c>
      <c r="I94" s="375"/>
      <c r="J94" s="364"/>
      <c r="K94" s="365"/>
      <c r="L94" s="390"/>
      <c r="M94" s="366"/>
      <c r="N94" s="385"/>
      <c r="O94" s="366">
        <f t="shared" si="4"/>
        <v>2400000</v>
      </c>
      <c r="P94" s="366">
        <v>800000</v>
      </c>
      <c r="Q94" s="269"/>
      <c r="R94" s="269"/>
      <c r="S94" s="269"/>
      <c r="T94" s="269"/>
      <c r="U94" s="269"/>
      <c r="V94" s="269"/>
      <c r="W94" s="269"/>
      <c r="X94" s="269"/>
      <c r="Y94" s="269"/>
      <c r="Z94" s="269"/>
      <c r="AA94" s="368"/>
      <c r="AB94" s="368"/>
      <c r="AC94" s="269"/>
      <c r="AD94" s="269"/>
      <c r="AE94" s="368"/>
      <c r="AF94" s="269"/>
      <c r="AG94" s="269"/>
      <c r="AH94" s="368"/>
      <c r="AI94" s="269"/>
      <c r="AJ94" s="269"/>
      <c r="AK94" s="269" t="s">
        <v>16</v>
      </c>
      <c r="AL94" s="269"/>
      <c r="AM94" s="269"/>
      <c r="AN94" s="269"/>
      <c r="AO94" s="370"/>
      <c r="AP94" s="371"/>
      <c r="AQ94" s="386"/>
    </row>
    <row r="95" spans="1:43" s="360" customFormat="1" ht="14.45" customHeight="1" x14ac:dyDescent="0.25">
      <c r="A95" s="374" t="s">
        <v>504</v>
      </c>
      <c r="B95" s="269">
        <v>660000006</v>
      </c>
      <c r="C95" s="269" t="s">
        <v>84</v>
      </c>
      <c r="D95" s="269" t="s">
        <v>156</v>
      </c>
      <c r="E95" s="269" t="s">
        <v>156</v>
      </c>
      <c r="F95" s="368"/>
      <c r="G95" s="269" t="s">
        <v>51</v>
      </c>
      <c r="H95" s="469" t="s">
        <v>52</v>
      </c>
      <c r="I95" s="375">
        <v>12</v>
      </c>
      <c r="J95" s="364" t="s">
        <v>36</v>
      </c>
      <c r="K95" s="365">
        <v>500000</v>
      </c>
      <c r="L95" s="390">
        <v>6000000</v>
      </c>
      <c r="M95" s="366"/>
      <c r="N95" s="385"/>
      <c r="O95" s="366"/>
      <c r="P95" s="366"/>
      <c r="Q95" s="269"/>
      <c r="R95" s="269"/>
      <c r="S95" s="269"/>
      <c r="T95" s="269" t="str">
        <f>_xlfn.IFNA(VLOOKUP($AF95,Sheet7!$A$2:$B$611,2,0)," ")</f>
        <v xml:space="preserve"> </v>
      </c>
      <c r="U95" s="269"/>
      <c r="V95" s="269"/>
      <c r="W95" s="269"/>
      <c r="X95" s="269"/>
      <c r="Y95" s="269"/>
      <c r="Z95" s="269"/>
      <c r="AA95" s="368"/>
      <c r="AB95" s="368"/>
      <c r="AC95" s="269"/>
      <c r="AD95" s="269"/>
      <c r="AE95" s="368"/>
      <c r="AF95" s="269"/>
      <c r="AG95" s="269"/>
      <c r="AH95" s="368"/>
      <c r="AI95" s="269"/>
      <c r="AJ95" s="269"/>
      <c r="AK95" s="269"/>
      <c r="AL95" s="269"/>
      <c r="AM95" s="269"/>
      <c r="AN95" s="269"/>
      <c r="AO95" s="370"/>
      <c r="AP95" s="371"/>
      <c r="AQ95" s="386"/>
    </row>
    <row r="96" spans="1:43" s="360" customFormat="1" ht="14.45" customHeight="1" x14ac:dyDescent="0.25">
      <c r="A96" s="269" t="s">
        <v>504</v>
      </c>
      <c r="B96" s="269">
        <v>660000019</v>
      </c>
      <c r="C96" s="269" t="s">
        <v>31</v>
      </c>
      <c r="D96" s="269" t="s">
        <v>32</v>
      </c>
      <c r="E96" s="269" t="s">
        <v>39</v>
      </c>
      <c r="F96" s="372">
        <v>45991</v>
      </c>
      <c r="G96" s="269" t="s">
        <v>51</v>
      </c>
      <c r="H96" s="469" t="s">
        <v>52</v>
      </c>
      <c r="I96" s="375">
        <v>12</v>
      </c>
      <c r="J96" s="364" t="s">
        <v>36</v>
      </c>
      <c r="K96" s="365">
        <v>6916667</v>
      </c>
      <c r="L96" s="399">
        <v>83000000</v>
      </c>
      <c r="M96" s="366">
        <f>L96-(N96+N103)</f>
        <v>-49000000</v>
      </c>
      <c r="N96" s="385">
        <v>66000000</v>
      </c>
      <c r="O96" s="366">
        <f>N96-P96</f>
        <v>62250000</v>
      </c>
      <c r="P96" s="366">
        <v>3750000</v>
      </c>
      <c r="Q96" s="389">
        <f>L96-(SUM(P96:P106))</f>
        <v>67180000</v>
      </c>
      <c r="R96" s="366"/>
      <c r="S96" s="366"/>
      <c r="T96" s="269" t="str">
        <f>_xlfn.IFNA(VLOOKUP($AF96,Sheet7!$A$2:$B$611,2,0)," ")</f>
        <v>PR/ASR/0924/015</v>
      </c>
      <c r="U96" s="376" t="s">
        <v>223</v>
      </c>
      <c r="V96" s="376" t="s">
        <v>629</v>
      </c>
      <c r="W96" s="376" t="s">
        <v>653</v>
      </c>
      <c r="X96" s="376" t="s">
        <v>616</v>
      </c>
      <c r="Y96" s="269" t="s">
        <v>602</v>
      </c>
      <c r="Z96" s="269" t="s">
        <v>602</v>
      </c>
      <c r="AA96" s="372">
        <v>45560</v>
      </c>
      <c r="AB96" s="372">
        <v>45562</v>
      </c>
      <c r="AC96" s="269" t="s">
        <v>604</v>
      </c>
      <c r="AD96" s="269"/>
      <c r="AE96" s="372">
        <v>45603</v>
      </c>
      <c r="AF96" s="400" t="s">
        <v>724</v>
      </c>
      <c r="AG96" s="400" t="s">
        <v>725</v>
      </c>
      <c r="AH96" s="401">
        <v>45691</v>
      </c>
      <c r="AI96" s="269" t="s">
        <v>726</v>
      </c>
      <c r="AJ96" s="269" t="s">
        <v>55</v>
      </c>
      <c r="AK96" s="269" t="s">
        <v>727</v>
      </c>
      <c r="AL96" s="402">
        <v>45721</v>
      </c>
      <c r="AM96" s="269" t="s">
        <v>728</v>
      </c>
      <c r="AN96" s="269" t="s">
        <v>656</v>
      </c>
      <c r="AO96" s="370"/>
      <c r="AP96" s="371"/>
      <c r="AQ96" s="386"/>
    </row>
    <row r="97" spans="1:43" s="360" customFormat="1" ht="14.45" customHeight="1" x14ac:dyDescent="0.25">
      <c r="A97" s="269" t="s">
        <v>504</v>
      </c>
      <c r="B97" s="269">
        <v>660000019</v>
      </c>
      <c r="C97" s="269" t="s">
        <v>31</v>
      </c>
      <c r="D97" s="269" t="s">
        <v>32</v>
      </c>
      <c r="E97" s="269" t="s">
        <v>39</v>
      </c>
      <c r="F97" s="372">
        <v>45991</v>
      </c>
      <c r="G97" s="269" t="s">
        <v>51</v>
      </c>
      <c r="H97" s="469" t="s">
        <v>52</v>
      </c>
      <c r="I97" s="375"/>
      <c r="J97" s="364"/>
      <c r="K97" s="365"/>
      <c r="L97" s="399"/>
      <c r="M97" s="366"/>
      <c r="N97" s="385"/>
      <c r="O97" s="366">
        <f t="shared" ref="O97:O102" si="5">O96-P97</f>
        <v>62250000</v>
      </c>
      <c r="P97" s="366">
        <v>0</v>
      </c>
      <c r="Q97" s="366"/>
      <c r="R97" s="366"/>
      <c r="S97" s="366"/>
      <c r="T97" s="269" t="str">
        <f>_xlfn.IFNA(VLOOKUP($AF97,Sheet7!$A$2:$B$611,2,0)," ")</f>
        <v>PR/ASR/0924/015</v>
      </c>
      <c r="U97" s="376" t="s">
        <v>223</v>
      </c>
      <c r="V97" s="376" t="s">
        <v>629</v>
      </c>
      <c r="W97" s="376" t="s">
        <v>653</v>
      </c>
      <c r="X97" s="376" t="s">
        <v>616</v>
      </c>
      <c r="Y97" s="269" t="s">
        <v>602</v>
      </c>
      <c r="Z97" s="269" t="s">
        <v>602</v>
      </c>
      <c r="AA97" s="372">
        <v>45560</v>
      </c>
      <c r="AB97" s="372">
        <v>45562</v>
      </c>
      <c r="AC97" s="269" t="s">
        <v>604</v>
      </c>
      <c r="AD97" s="269"/>
      <c r="AE97" s="372">
        <v>45603</v>
      </c>
      <c r="AF97" s="400" t="s">
        <v>724</v>
      </c>
      <c r="AG97" s="400" t="s">
        <v>725</v>
      </c>
      <c r="AH97" s="401">
        <v>45782</v>
      </c>
      <c r="AI97" s="269" t="s">
        <v>729</v>
      </c>
      <c r="AJ97" s="269" t="s">
        <v>55</v>
      </c>
      <c r="AK97" s="269" t="s">
        <v>730</v>
      </c>
      <c r="AL97" s="269" t="s">
        <v>55</v>
      </c>
      <c r="AM97" s="269" t="s">
        <v>728</v>
      </c>
      <c r="AN97" s="269" t="s">
        <v>656</v>
      </c>
      <c r="AO97" s="370"/>
      <c r="AP97" s="371"/>
      <c r="AQ97" s="386"/>
    </row>
    <row r="98" spans="1:43" s="360" customFormat="1" ht="14.45" customHeight="1" x14ac:dyDescent="0.25">
      <c r="A98" s="269" t="s">
        <v>504</v>
      </c>
      <c r="B98" s="269">
        <v>660000019</v>
      </c>
      <c r="C98" s="269" t="s">
        <v>31</v>
      </c>
      <c r="D98" s="269" t="s">
        <v>32</v>
      </c>
      <c r="E98" s="269" t="s">
        <v>39</v>
      </c>
      <c r="F98" s="372">
        <v>45991</v>
      </c>
      <c r="G98" s="269" t="s">
        <v>51</v>
      </c>
      <c r="H98" s="469" t="s">
        <v>52</v>
      </c>
      <c r="I98" s="375"/>
      <c r="J98" s="364"/>
      <c r="K98" s="365"/>
      <c r="L98" s="399"/>
      <c r="M98" s="366"/>
      <c r="N98" s="385"/>
      <c r="O98" s="366">
        <f t="shared" si="5"/>
        <v>62250000</v>
      </c>
      <c r="P98" s="366">
        <v>0</v>
      </c>
      <c r="Q98" s="366"/>
      <c r="R98" s="366"/>
      <c r="S98" s="366"/>
      <c r="T98" s="269" t="str">
        <f>_xlfn.IFNA(VLOOKUP($AF98,Sheet7!$A$2:$B$611,2,0)," ")</f>
        <v>PR/ASR/0924/015</v>
      </c>
      <c r="U98" s="376" t="s">
        <v>223</v>
      </c>
      <c r="V98" s="376" t="s">
        <v>629</v>
      </c>
      <c r="W98" s="376" t="s">
        <v>653</v>
      </c>
      <c r="X98" s="376" t="s">
        <v>616</v>
      </c>
      <c r="Y98" s="269" t="s">
        <v>602</v>
      </c>
      <c r="Z98" s="269" t="s">
        <v>602</v>
      </c>
      <c r="AA98" s="372">
        <v>45560</v>
      </c>
      <c r="AB98" s="372">
        <v>45562</v>
      </c>
      <c r="AC98" s="269" t="s">
        <v>604</v>
      </c>
      <c r="AD98" s="269"/>
      <c r="AE98" s="372">
        <v>45603</v>
      </c>
      <c r="AF98" s="400" t="s">
        <v>724</v>
      </c>
      <c r="AG98" s="400" t="s">
        <v>725</v>
      </c>
      <c r="AH98" s="401">
        <v>45782</v>
      </c>
      <c r="AI98" s="269" t="s">
        <v>731</v>
      </c>
      <c r="AJ98" s="269" t="s">
        <v>55</v>
      </c>
      <c r="AK98" s="269" t="s">
        <v>732</v>
      </c>
      <c r="AL98" s="269" t="s">
        <v>55</v>
      </c>
      <c r="AM98" s="269" t="s">
        <v>728</v>
      </c>
      <c r="AN98" s="269" t="s">
        <v>656</v>
      </c>
      <c r="AO98" s="370"/>
      <c r="AP98" s="371"/>
      <c r="AQ98" s="386"/>
    </row>
    <row r="99" spans="1:43" s="360" customFormat="1" ht="14.45" customHeight="1" x14ac:dyDescent="0.25">
      <c r="A99" s="269" t="s">
        <v>504</v>
      </c>
      <c r="B99" s="269">
        <v>660000019</v>
      </c>
      <c r="C99" s="269" t="s">
        <v>31</v>
      </c>
      <c r="D99" s="269" t="s">
        <v>32</v>
      </c>
      <c r="E99" s="269" t="s">
        <v>39</v>
      </c>
      <c r="F99" s="372">
        <v>45991</v>
      </c>
      <c r="G99" s="269" t="s">
        <v>51</v>
      </c>
      <c r="H99" s="469" t="s">
        <v>52</v>
      </c>
      <c r="I99" s="375"/>
      <c r="J99" s="364"/>
      <c r="K99" s="365"/>
      <c r="L99" s="399"/>
      <c r="M99" s="366"/>
      <c r="N99" s="385"/>
      <c r="O99" s="366">
        <f t="shared" si="5"/>
        <v>59365000</v>
      </c>
      <c r="P99" s="366">
        <v>2885000</v>
      </c>
      <c r="Q99" s="366"/>
      <c r="R99" s="366"/>
      <c r="S99" s="366"/>
      <c r="T99" s="269" t="str">
        <f>_xlfn.IFNA(VLOOKUP($AF99,Sheet7!$A$2:$B$611,2,0)," ")</f>
        <v>PR/ASR/0924/015</v>
      </c>
      <c r="U99" s="376" t="s">
        <v>223</v>
      </c>
      <c r="V99" s="376" t="s">
        <v>629</v>
      </c>
      <c r="W99" s="376" t="s">
        <v>653</v>
      </c>
      <c r="X99" s="376" t="s">
        <v>616</v>
      </c>
      <c r="Y99" s="269" t="s">
        <v>602</v>
      </c>
      <c r="Z99" s="269" t="s">
        <v>602</v>
      </c>
      <c r="AA99" s="372">
        <v>45560</v>
      </c>
      <c r="AB99" s="372">
        <v>45562</v>
      </c>
      <c r="AC99" s="269" t="s">
        <v>604</v>
      </c>
      <c r="AD99" s="269"/>
      <c r="AE99" s="372">
        <v>45603</v>
      </c>
      <c r="AF99" s="400" t="s">
        <v>724</v>
      </c>
      <c r="AG99" s="400" t="s">
        <v>725</v>
      </c>
      <c r="AH99" s="401">
        <v>45782</v>
      </c>
      <c r="AI99" s="269" t="s">
        <v>733</v>
      </c>
      <c r="AJ99" s="269" t="s">
        <v>55</v>
      </c>
      <c r="AK99" s="269" t="s">
        <v>734</v>
      </c>
      <c r="AL99" s="402">
        <v>45833</v>
      </c>
      <c r="AM99" s="269" t="s">
        <v>728</v>
      </c>
      <c r="AN99" s="269" t="s">
        <v>656</v>
      </c>
      <c r="AO99" s="370"/>
      <c r="AP99" s="371"/>
      <c r="AQ99" s="386"/>
    </row>
    <row r="100" spans="1:43" s="360" customFormat="1" ht="14.45" customHeight="1" x14ac:dyDescent="0.25">
      <c r="A100" s="269" t="s">
        <v>504</v>
      </c>
      <c r="B100" s="269">
        <v>660000019</v>
      </c>
      <c r="C100" s="269" t="s">
        <v>31</v>
      </c>
      <c r="D100" s="269" t="s">
        <v>32</v>
      </c>
      <c r="E100" s="269" t="s">
        <v>39</v>
      </c>
      <c r="F100" s="372">
        <v>45991</v>
      </c>
      <c r="G100" s="269" t="s">
        <v>51</v>
      </c>
      <c r="H100" s="469" t="s">
        <v>52</v>
      </c>
      <c r="I100" s="375"/>
      <c r="J100" s="364"/>
      <c r="K100" s="365"/>
      <c r="L100" s="399"/>
      <c r="M100" s="366"/>
      <c r="N100" s="385"/>
      <c r="O100" s="366">
        <f t="shared" si="5"/>
        <v>58315000</v>
      </c>
      <c r="P100" s="366">
        <v>1050000</v>
      </c>
      <c r="Q100" s="366"/>
      <c r="R100" s="366"/>
      <c r="S100" s="366"/>
      <c r="T100" s="269" t="str">
        <f>_xlfn.IFNA(VLOOKUP($AF100,Sheet7!$A$2:$B$611,2,0)," ")</f>
        <v>PR/ASR/0924/015</v>
      </c>
      <c r="U100" s="376" t="s">
        <v>223</v>
      </c>
      <c r="V100" s="376" t="s">
        <v>629</v>
      </c>
      <c r="W100" s="376" t="s">
        <v>653</v>
      </c>
      <c r="X100" s="376" t="s">
        <v>616</v>
      </c>
      <c r="Y100" s="269" t="s">
        <v>602</v>
      </c>
      <c r="Z100" s="269" t="s">
        <v>602</v>
      </c>
      <c r="AA100" s="372">
        <v>45560</v>
      </c>
      <c r="AB100" s="372">
        <v>45562</v>
      </c>
      <c r="AC100" s="269" t="s">
        <v>604</v>
      </c>
      <c r="AD100" s="269"/>
      <c r="AE100" s="372">
        <v>45603</v>
      </c>
      <c r="AF100" s="400" t="s">
        <v>724</v>
      </c>
      <c r="AG100" s="400" t="s">
        <v>725</v>
      </c>
      <c r="AH100" s="401">
        <v>45827</v>
      </c>
      <c r="AI100" s="269" t="s">
        <v>735</v>
      </c>
      <c r="AJ100" s="269" t="s">
        <v>55</v>
      </c>
      <c r="AK100" s="269" t="s">
        <v>736</v>
      </c>
      <c r="AL100" s="269"/>
      <c r="AM100" s="269" t="s">
        <v>608</v>
      </c>
      <c r="AN100" s="269" t="s">
        <v>608</v>
      </c>
      <c r="AO100" s="370"/>
      <c r="AP100" s="371"/>
      <c r="AQ100" s="386"/>
    </row>
    <row r="101" spans="1:43" s="360" customFormat="1" ht="14.45" customHeight="1" x14ac:dyDescent="0.25">
      <c r="A101" s="269" t="s">
        <v>504</v>
      </c>
      <c r="B101" s="269">
        <v>660000019</v>
      </c>
      <c r="C101" s="269" t="s">
        <v>31</v>
      </c>
      <c r="D101" s="269" t="s">
        <v>32</v>
      </c>
      <c r="E101" s="269" t="s">
        <v>39</v>
      </c>
      <c r="F101" s="372">
        <v>45991</v>
      </c>
      <c r="G101" s="269" t="s">
        <v>51</v>
      </c>
      <c r="H101" s="469" t="s">
        <v>52</v>
      </c>
      <c r="I101" s="375"/>
      <c r="J101" s="364"/>
      <c r="K101" s="365"/>
      <c r="L101" s="399"/>
      <c r="M101" s="366"/>
      <c r="N101" s="385"/>
      <c r="O101" s="366">
        <f t="shared" si="5"/>
        <v>56115000</v>
      </c>
      <c r="P101" s="366">
        <v>2200000</v>
      </c>
      <c r="Q101" s="366"/>
      <c r="R101" s="366"/>
      <c r="S101" s="366"/>
      <c r="T101" s="269" t="str">
        <f>_xlfn.IFNA(VLOOKUP($AF101,Sheet7!$A$2:$B$611,2,0)," ")</f>
        <v>PR/ASR/0924/015</v>
      </c>
      <c r="U101" s="376" t="s">
        <v>223</v>
      </c>
      <c r="V101" s="376" t="s">
        <v>629</v>
      </c>
      <c r="W101" s="376" t="s">
        <v>653</v>
      </c>
      <c r="X101" s="376" t="s">
        <v>616</v>
      </c>
      <c r="Y101" s="269" t="s">
        <v>602</v>
      </c>
      <c r="Z101" s="269" t="s">
        <v>602</v>
      </c>
      <c r="AA101" s="372">
        <v>45560</v>
      </c>
      <c r="AB101" s="372">
        <v>45562</v>
      </c>
      <c r="AC101" s="269" t="s">
        <v>604</v>
      </c>
      <c r="AD101" s="269"/>
      <c r="AE101" s="372">
        <v>45603</v>
      </c>
      <c r="AF101" s="400" t="s">
        <v>724</v>
      </c>
      <c r="AG101" s="400" t="s">
        <v>725</v>
      </c>
      <c r="AH101" s="401">
        <v>45833</v>
      </c>
      <c r="AI101" s="269" t="s">
        <v>737</v>
      </c>
      <c r="AJ101" s="269" t="s">
        <v>55</v>
      </c>
      <c r="AK101" s="269" t="s">
        <v>738</v>
      </c>
      <c r="AL101" s="269"/>
      <c r="AM101" s="269"/>
      <c r="AN101" s="269"/>
      <c r="AO101" s="370"/>
      <c r="AP101" s="371"/>
      <c r="AQ101" s="386"/>
    </row>
    <row r="102" spans="1:43" s="360" customFormat="1" ht="14.45" customHeight="1" x14ac:dyDescent="0.25">
      <c r="A102" s="269" t="s">
        <v>504</v>
      </c>
      <c r="B102" s="269">
        <v>660000019</v>
      </c>
      <c r="C102" s="269" t="s">
        <v>31</v>
      </c>
      <c r="D102" s="269" t="s">
        <v>32</v>
      </c>
      <c r="E102" s="269" t="s">
        <v>39</v>
      </c>
      <c r="F102" s="372">
        <v>45991</v>
      </c>
      <c r="G102" s="269" t="s">
        <v>51</v>
      </c>
      <c r="H102" s="469" t="s">
        <v>52</v>
      </c>
      <c r="I102" s="375"/>
      <c r="J102" s="364"/>
      <c r="K102" s="365"/>
      <c r="L102" s="399"/>
      <c r="M102" s="366"/>
      <c r="N102" s="385"/>
      <c r="O102" s="366">
        <f t="shared" si="5"/>
        <v>52830000</v>
      </c>
      <c r="P102" s="366">
        <v>3285000</v>
      </c>
      <c r="Q102" s="366"/>
      <c r="R102" s="366"/>
      <c r="S102" s="366"/>
      <c r="T102" s="269" t="str">
        <f>_xlfn.IFNA(VLOOKUP($AF102,Sheet7!$A$2:$B$611,2,0)," ")</f>
        <v>PR/ASR/0924/015</v>
      </c>
      <c r="U102" s="376" t="s">
        <v>223</v>
      </c>
      <c r="V102" s="376" t="s">
        <v>629</v>
      </c>
      <c r="W102" s="376" t="s">
        <v>653</v>
      </c>
      <c r="X102" s="376" t="s">
        <v>616</v>
      </c>
      <c r="Y102" s="269" t="s">
        <v>602</v>
      </c>
      <c r="Z102" s="269" t="s">
        <v>602</v>
      </c>
      <c r="AA102" s="372">
        <v>45560</v>
      </c>
      <c r="AB102" s="372">
        <v>45562</v>
      </c>
      <c r="AC102" s="269" t="s">
        <v>604</v>
      </c>
      <c r="AD102" s="269"/>
      <c r="AE102" s="372">
        <v>45603</v>
      </c>
      <c r="AF102" s="400" t="s">
        <v>724</v>
      </c>
      <c r="AG102" s="400" t="s">
        <v>725</v>
      </c>
      <c r="AH102" s="401">
        <v>45882</v>
      </c>
      <c r="AI102" s="269" t="s">
        <v>739</v>
      </c>
      <c r="AJ102" s="269" t="s">
        <v>55</v>
      </c>
      <c r="AK102" s="269" t="s">
        <v>740</v>
      </c>
      <c r="AL102" s="269"/>
      <c r="AM102" s="269"/>
      <c r="AN102" s="269"/>
      <c r="AO102" s="370"/>
      <c r="AP102" s="371"/>
      <c r="AQ102" s="386"/>
    </row>
    <row r="103" spans="1:43" s="360" customFormat="1" ht="14.45" customHeight="1" x14ac:dyDescent="0.25">
      <c r="A103" s="269" t="s">
        <v>504</v>
      </c>
      <c r="B103" s="269">
        <v>660000019</v>
      </c>
      <c r="C103" s="269" t="s">
        <v>31</v>
      </c>
      <c r="D103" s="269" t="s">
        <v>32</v>
      </c>
      <c r="E103" s="269" t="s">
        <v>39</v>
      </c>
      <c r="F103" s="372">
        <v>45991</v>
      </c>
      <c r="G103" s="269" t="s">
        <v>51</v>
      </c>
      <c r="H103" s="469" t="s">
        <v>52</v>
      </c>
      <c r="I103" s="375"/>
      <c r="J103" s="364"/>
      <c r="K103" s="365"/>
      <c r="L103" s="399"/>
      <c r="M103" s="366"/>
      <c r="N103" s="385">
        <v>66000000</v>
      </c>
      <c r="O103" s="366">
        <f>N103-P103</f>
        <v>66000000</v>
      </c>
      <c r="P103" s="366">
        <v>0</v>
      </c>
      <c r="Q103" s="366"/>
      <c r="R103" s="366"/>
      <c r="S103" s="366"/>
      <c r="T103" s="269" t="str">
        <f>_xlfn.IFNA(VLOOKUP($AF103,Sheet7!$A$2:$B$611,2,0)," ")</f>
        <v>PR/ASR/0924/016</v>
      </c>
      <c r="U103" s="376" t="s">
        <v>225</v>
      </c>
      <c r="V103" s="376" t="s">
        <v>629</v>
      </c>
      <c r="W103" s="376" t="s">
        <v>653</v>
      </c>
      <c r="X103" s="376" t="s">
        <v>616</v>
      </c>
      <c r="Y103" s="269" t="s">
        <v>602</v>
      </c>
      <c r="Z103" s="269" t="s">
        <v>602</v>
      </c>
      <c r="AA103" s="372">
        <v>45560</v>
      </c>
      <c r="AB103" s="372">
        <v>45603</v>
      </c>
      <c r="AC103" s="269" t="s">
        <v>604</v>
      </c>
      <c r="AD103" s="269"/>
      <c r="AE103" s="372">
        <v>45603</v>
      </c>
      <c r="AF103" s="400" t="s">
        <v>741</v>
      </c>
      <c r="AG103" s="400" t="s">
        <v>742</v>
      </c>
      <c r="AH103" s="401">
        <v>45691</v>
      </c>
      <c r="AI103" s="269" t="s">
        <v>743</v>
      </c>
      <c r="AJ103" s="269" t="s">
        <v>55</v>
      </c>
      <c r="AK103" s="269" t="s">
        <v>744</v>
      </c>
      <c r="AL103" s="269" t="s">
        <v>55</v>
      </c>
      <c r="AM103" s="269" t="s">
        <v>728</v>
      </c>
      <c r="AN103" s="269" t="s">
        <v>656</v>
      </c>
      <c r="AO103" s="370"/>
      <c r="AP103" s="371"/>
      <c r="AQ103" s="386"/>
    </row>
    <row r="104" spans="1:43" s="360" customFormat="1" ht="14.45" customHeight="1" x14ac:dyDescent="0.25">
      <c r="A104" s="269" t="s">
        <v>504</v>
      </c>
      <c r="B104" s="269">
        <v>660000019</v>
      </c>
      <c r="C104" s="269" t="s">
        <v>31</v>
      </c>
      <c r="D104" s="269" t="s">
        <v>32</v>
      </c>
      <c r="E104" s="269" t="s">
        <v>39</v>
      </c>
      <c r="F104" s="372">
        <v>45991</v>
      </c>
      <c r="G104" s="269" t="s">
        <v>51</v>
      </c>
      <c r="H104" s="469" t="s">
        <v>52</v>
      </c>
      <c r="I104" s="375"/>
      <c r="J104" s="364"/>
      <c r="K104" s="365"/>
      <c r="L104" s="399"/>
      <c r="M104" s="366"/>
      <c r="N104" s="385"/>
      <c r="O104" s="366">
        <f t="shared" ref="O104:O109" si="6">O103-P104</f>
        <v>63350000</v>
      </c>
      <c r="P104" s="366">
        <v>2650000</v>
      </c>
      <c r="Q104" s="366"/>
      <c r="R104" s="366"/>
      <c r="S104" s="366"/>
      <c r="T104" s="269" t="str">
        <f>_xlfn.IFNA(VLOOKUP($AF104,Sheet7!$A$2:$B$611,2,0)," ")</f>
        <v>PR/ASR/0924/016</v>
      </c>
      <c r="U104" s="376" t="s">
        <v>225</v>
      </c>
      <c r="V104" s="376" t="s">
        <v>629</v>
      </c>
      <c r="W104" s="376" t="s">
        <v>653</v>
      </c>
      <c r="X104" s="376" t="s">
        <v>616</v>
      </c>
      <c r="Y104" s="269" t="s">
        <v>602</v>
      </c>
      <c r="Z104" s="269" t="s">
        <v>602</v>
      </c>
      <c r="AA104" s="372">
        <v>45560</v>
      </c>
      <c r="AB104" s="372">
        <v>45603</v>
      </c>
      <c r="AC104" s="269" t="s">
        <v>604</v>
      </c>
      <c r="AD104" s="269"/>
      <c r="AE104" s="372">
        <v>45603</v>
      </c>
      <c r="AF104" s="400" t="s">
        <v>741</v>
      </c>
      <c r="AG104" s="400" t="s">
        <v>742</v>
      </c>
      <c r="AH104" s="401">
        <v>45734</v>
      </c>
      <c r="AI104" s="269" t="s">
        <v>745</v>
      </c>
      <c r="AJ104" s="269" t="s">
        <v>55</v>
      </c>
      <c r="AK104" s="269" t="s">
        <v>746</v>
      </c>
      <c r="AL104" s="402">
        <v>45757</v>
      </c>
      <c r="AM104" s="269" t="s">
        <v>728</v>
      </c>
      <c r="AN104" s="269" t="s">
        <v>656</v>
      </c>
      <c r="AO104" s="370"/>
      <c r="AP104" s="371"/>
      <c r="AQ104" s="386"/>
    </row>
    <row r="105" spans="1:43" s="360" customFormat="1" ht="14.45" customHeight="1" x14ac:dyDescent="0.25">
      <c r="A105" s="269" t="s">
        <v>504</v>
      </c>
      <c r="B105" s="269">
        <v>660000019</v>
      </c>
      <c r="C105" s="269" t="s">
        <v>31</v>
      </c>
      <c r="D105" s="269" t="s">
        <v>32</v>
      </c>
      <c r="E105" s="269" t="s">
        <v>39</v>
      </c>
      <c r="F105" s="372">
        <v>45991</v>
      </c>
      <c r="G105" s="269" t="s">
        <v>51</v>
      </c>
      <c r="H105" s="469" t="s">
        <v>52</v>
      </c>
      <c r="I105" s="375"/>
      <c r="J105" s="364"/>
      <c r="K105" s="365"/>
      <c r="L105" s="399"/>
      <c r="M105" s="366"/>
      <c r="N105" s="385"/>
      <c r="O105" s="366">
        <f t="shared" si="6"/>
        <v>63350000</v>
      </c>
      <c r="P105" s="366">
        <v>0</v>
      </c>
      <c r="Q105" s="366"/>
      <c r="R105" s="366"/>
      <c r="S105" s="366"/>
      <c r="T105" s="269" t="str">
        <f>_xlfn.IFNA(VLOOKUP($AF105,Sheet7!$A$2:$B$611,2,0)," ")</f>
        <v>PR/ASR/0924/016</v>
      </c>
      <c r="U105" s="376" t="s">
        <v>225</v>
      </c>
      <c r="V105" s="376" t="s">
        <v>629</v>
      </c>
      <c r="W105" s="376" t="s">
        <v>653</v>
      </c>
      <c r="X105" s="376" t="s">
        <v>616</v>
      </c>
      <c r="Y105" s="269" t="s">
        <v>602</v>
      </c>
      <c r="Z105" s="269" t="s">
        <v>602</v>
      </c>
      <c r="AA105" s="372">
        <v>45560</v>
      </c>
      <c r="AB105" s="372">
        <v>45603</v>
      </c>
      <c r="AC105" s="269" t="s">
        <v>604</v>
      </c>
      <c r="AD105" s="269"/>
      <c r="AE105" s="372">
        <v>45603</v>
      </c>
      <c r="AF105" s="400" t="s">
        <v>741</v>
      </c>
      <c r="AG105" s="400" t="s">
        <v>742</v>
      </c>
      <c r="AH105" s="401">
        <v>45781</v>
      </c>
      <c r="AI105" s="269" t="s">
        <v>747</v>
      </c>
      <c r="AJ105" s="269" t="s">
        <v>55</v>
      </c>
      <c r="AK105" s="269" t="s">
        <v>748</v>
      </c>
      <c r="AL105" s="269" t="s">
        <v>55</v>
      </c>
      <c r="AM105" s="269" t="s">
        <v>728</v>
      </c>
      <c r="AN105" s="269" t="s">
        <v>656</v>
      </c>
      <c r="AO105" s="370"/>
      <c r="AP105" s="371"/>
      <c r="AQ105" s="386"/>
    </row>
    <row r="106" spans="1:43" s="360" customFormat="1" ht="14.45" customHeight="1" x14ac:dyDescent="0.25">
      <c r="A106" s="269" t="s">
        <v>504</v>
      </c>
      <c r="B106" s="269">
        <v>660000019</v>
      </c>
      <c r="C106" s="269" t="s">
        <v>31</v>
      </c>
      <c r="D106" s="269" t="s">
        <v>32</v>
      </c>
      <c r="E106" s="269" t="s">
        <v>39</v>
      </c>
      <c r="F106" s="372">
        <v>45991</v>
      </c>
      <c r="G106" s="269" t="s">
        <v>51</v>
      </c>
      <c r="H106" s="469" t="s">
        <v>52</v>
      </c>
      <c r="I106" s="375"/>
      <c r="J106" s="364"/>
      <c r="K106" s="365"/>
      <c r="L106" s="399"/>
      <c r="M106" s="366"/>
      <c r="N106" s="385"/>
      <c r="O106" s="366">
        <f t="shared" si="6"/>
        <v>63350000</v>
      </c>
      <c r="P106" s="366">
        <v>0</v>
      </c>
      <c r="Q106" s="366"/>
      <c r="R106" s="366"/>
      <c r="S106" s="366"/>
      <c r="T106" s="269" t="str">
        <f>_xlfn.IFNA(VLOOKUP($AF106,Sheet7!$A$2:$B$611,2,0)," ")</f>
        <v>PR/ASR/0924/016</v>
      </c>
      <c r="U106" s="376" t="s">
        <v>225</v>
      </c>
      <c r="V106" s="376" t="s">
        <v>629</v>
      </c>
      <c r="W106" s="376" t="s">
        <v>653</v>
      </c>
      <c r="X106" s="376" t="s">
        <v>616</v>
      </c>
      <c r="Y106" s="269" t="s">
        <v>602</v>
      </c>
      <c r="Z106" s="269" t="s">
        <v>602</v>
      </c>
      <c r="AA106" s="372">
        <v>45560</v>
      </c>
      <c r="AB106" s="372">
        <v>45603</v>
      </c>
      <c r="AC106" s="269" t="s">
        <v>604</v>
      </c>
      <c r="AD106" s="269"/>
      <c r="AE106" s="372">
        <v>45603</v>
      </c>
      <c r="AF106" s="400" t="s">
        <v>741</v>
      </c>
      <c r="AG106" s="400" t="s">
        <v>742</v>
      </c>
      <c r="AH106" s="401">
        <v>45781</v>
      </c>
      <c r="AI106" s="269" t="s">
        <v>749</v>
      </c>
      <c r="AJ106" s="269" t="s">
        <v>55</v>
      </c>
      <c r="AK106" s="269" t="s">
        <v>750</v>
      </c>
      <c r="AL106" s="269" t="s">
        <v>55</v>
      </c>
      <c r="AM106" s="269" t="s">
        <v>728</v>
      </c>
      <c r="AN106" s="269" t="s">
        <v>656</v>
      </c>
      <c r="AO106" s="370"/>
      <c r="AP106" s="371"/>
      <c r="AQ106" s="386"/>
    </row>
    <row r="107" spans="1:43" s="360" customFormat="1" ht="14.45" customHeight="1" x14ac:dyDescent="0.25">
      <c r="A107" s="269" t="s">
        <v>504</v>
      </c>
      <c r="B107" s="269">
        <v>660000019</v>
      </c>
      <c r="C107" s="269" t="s">
        <v>31</v>
      </c>
      <c r="D107" s="269" t="s">
        <v>32</v>
      </c>
      <c r="E107" s="269" t="s">
        <v>39</v>
      </c>
      <c r="F107" s="372">
        <v>45991</v>
      </c>
      <c r="G107" s="269" t="s">
        <v>51</v>
      </c>
      <c r="H107" s="469" t="s">
        <v>52</v>
      </c>
      <c r="I107" s="375"/>
      <c r="J107" s="364"/>
      <c r="K107" s="365"/>
      <c r="L107" s="399"/>
      <c r="M107" s="366"/>
      <c r="N107" s="385"/>
      <c r="O107" s="366">
        <f t="shared" si="6"/>
        <v>63350000</v>
      </c>
      <c r="P107" s="366">
        <v>0</v>
      </c>
      <c r="Q107" s="366"/>
      <c r="R107" s="366"/>
      <c r="S107" s="366"/>
      <c r="T107" s="269"/>
      <c r="U107" s="376"/>
      <c r="V107" s="376"/>
      <c r="W107" s="376"/>
      <c r="X107" s="376"/>
      <c r="Y107" s="269"/>
      <c r="Z107" s="269"/>
      <c r="AA107" s="372"/>
      <c r="AB107" s="372"/>
      <c r="AC107" s="269"/>
      <c r="AD107" s="269"/>
      <c r="AE107" s="372">
        <v>45603</v>
      </c>
      <c r="AF107" s="400" t="s">
        <v>741</v>
      </c>
      <c r="AG107" s="400" t="s">
        <v>742</v>
      </c>
      <c r="AH107" s="401"/>
      <c r="AI107" s="269" t="s">
        <v>751</v>
      </c>
      <c r="AJ107" s="269" t="s">
        <v>55</v>
      </c>
      <c r="AK107" s="269" t="s">
        <v>752</v>
      </c>
      <c r="AL107" s="269"/>
      <c r="AM107" s="269"/>
      <c r="AN107" s="269"/>
      <c r="AO107" s="370"/>
      <c r="AP107" s="371"/>
      <c r="AQ107" s="386"/>
    </row>
    <row r="108" spans="1:43" s="360" customFormat="1" ht="14.45" customHeight="1" x14ac:dyDescent="0.25">
      <c r="A108" s="269" t="s">
        <v>504</v>
      </c>
      <c r="B108" s="269">
        <v>660000019</v>
      </c>
      <c r="C108" s="269" t="s">
        <v>31</v>
      </c>
      <c r="D108" s="269" t="s">
        <v>32</v>
      </c>
      <c r="E108" s="269" t="s">
        <v>39</v>
      </c>
      <c r="F108" s="372">
        <v>45991</v>
      </c>
      <c r="G108" s="269" t="s">
        <v>51</v>
      </c>
      <c r="H108" s="469" t="s">
        <v>52</v>
      </c>
      <c r="I108" s="375"/>
      <c r="J108" s="364"/>
      <c r="K108" s="365"/>
      <c r="L108" s="399"/>
      <c r="M108" s="366"/>
      <c r="N108" s="385"/>
      <c r="O108" s="366">
        <f t="shared" si="6"/>
        <v>63350000</v>
      </c>
      <c r="P108" s="366">
        <v>0</v>
      </c>
      <c r="Q108" s="366"/>
      <c r="R108" s="366"/>
      <c r="S108" s="366"/>
      <c r="T108" s="269"/>
      <c r="U108" s="376"/>
      <c r="V108" s="376"/>
      <c r="W108" s="376"/>
      <c r="X108" s="376"/>
      <c r="Y108" s="269"/>
      <c r="Z108" s="269"/>
      <c r="AA108" s="372"/>
      <c r="AB108" s="372"/>
      <c r="AC108" s="269"/>
      <c r="AD108" s="269"/>
      <c r="AE108" s="372">
        <v>45603</v>
      </c>
      <c r="AF108" s="400" t="s">
        <v>741</v>
      </c>
      <c r="AG108" s="400" t="s">
        <v>742</v>
      </c>
      <c r="AH108" s="401"/>
      <c r="AI108" s="269" t="s">
        <v>751</v>
      </c>
      <c r="AJ108" s="269" t="s">
        <v>55</v>
      </c>
      <c r="AK108" s="269" t="s">
        <v>753</v>
      </c>
      <c r="AL108" s="269"/>
      <c r="AM108" s="269"/>
      <c r="AN108" s="269"/>
      <c r="AO108" s="370"/>
      <c r="AP108" s="371"/>
      <c r="AQ108" s="386"/>
    </row>
    <row r="109" spans="1:43" s="360" customFormat="1" ht="14.45" customHeight="1" x14ac:dyDescent="0.25">
      <c r="A109" s="269" t="s">
        <v>504</v>
      </c>
      <c r="B109" s="269">
        <v>660000019</v>
      </c>
      <c r="C109" s="269" t="s">
        <v>31</v>
      </c>
      <c r="D109" s="269" t="s">
        <v>32</v>
      </c>
      <c r="E109" s="269" t="s">
        <v>39</v>
      </c>
      <c r="F109" s="372">
        <v>45991</v>
      </c>
      <c r="G109" s="269" t="s">
        <v>51</v>
      </c>
      <c r="H109" s="469" t="s">
        <v>52</v>
      </c>
      <c r="I109" s="375"/>
      <c r="J109" s="364"/>
      <c r="K109" s="365"/>
      <c r="L109" s="399"/>
      <c r="M109" s="366"/>
      <c r="N109" s="385"/>
      <c r="O109" s="366">
        <f t="shared" si="6"/>
        <v>63350000</v>
      </c>
      <c r="P109" s="366">
        <v>0</v>
      </c>
      <c r="Q109" s="366"/>
      <c r="R109" s="366"/>
      <c r="S109" s="366"/>
      <c r="T109" s="269"/>
      <c r="U109" s="376"/>
      <c r="V109" s="376"/>
      <c r="W109" s="376"/>
      <c r="X109" s="376"/>
      <c r="Y109" s="269"/>
      <c r="Z109" s="269"/>
      <c r="AA109" s="372"/>
      <c r="AB109" s="372"/>
      <c r="AC109" s="269"/>
      <c r="AD109" s="269"/>
      <c r="AE109" s="372">
        <v>45603</v>
      </c>
      <c r="AF109" s="400" t="s">
        <v>741</v>
      </c>
      <c r="AG109" s="400" t="s">
        <v>742</v>
      </c>
      <c r="AH109" s="401"/>
      <c r="AI109" s="269" t="s">
        <v>751</v>
      </c>
      <c r="AJ109" s="269" t="s">
        <v>55</v>
      </c>
      <c r="AK109" s="269" t="s">
        <v>754</v>
      </c>
      <c r="AL109" s="269"/>
      <c r="AM109" s="269"/>
      <c r="AN109" s="269"/>
      <c r="AO109" s="370"/>
      <c r="AP109" s="371"/>
      <c r="AQ109" s="386"/>
    </row>
    <row r="110" spans="1:43" s="360" customFormat="1" ht="14.45" customHeight="1" x14ac:dyDescent="0.25">
      <c r="A110" s="269" t="s">
        <v>504</v>
      </c>
      <c r="B110" s="269">
        <v>660000019</v>
      </c>
      <c r="C110" s="269" t="s">
        <v>31</v>
      </c>
      <c r="D110" s="269" t="s">
        <v>32</v>
      </c>
      <c r="E110" s="269" t="s">
        <v>39</v>
      </c>
      <c r="F110" s="368" t="s">
        <v>55</v>
      </c>
      <c r="G110" s="269" t="s">
        <v>51</v>
      </c>
      <c r="H110" s="469" t="s">
        <v>52</v>
      </c>
      <c r="I110" s="375"/>
      <c r="J110" s="364"/>
      <c r="K110" s="365"/>
      <c r="L110" s="399"/>
      <c r="M110" s="366">
        <f>L110-(N111+N110)</f>
        <v>-1515000</v>
      </c>
      <c r="N110" s="385">
        <v>1300000</v>
      </c>
      <c r="O110" s="366">
        <f>N110-P110</f>
        <v>0</v>
      </c>
      <c r="P110" s="366">
        <v>1300000</v>
      </c>
      <c r="Q110" s="366"/>
      <c r="R110" s="366"/>
      <c r="S110" s="366"/>
      <c r="T110" s="269" t="str">
        <f>_xlfn.IFNA(VLOOKUP($AF110,Sheet7!$A$2:$B$611,2,0)," ")</f>
        <v>PR/ASR/0425/008</v>
      </c>
      <c r="U110" s="376" t="s">
        <v>227</v>
      </c>
      <c r="V110" s="376" t="s">
        <v>629</v>
      </c>
      <c r="W110" s="376" t="s">
        <v>653</v>
      </c>
      <c r="X110" s="376" t="s">
        <v>616</v>
      </c>
      <c r="Y110" s="269" t="s">
        <v>602</v>
      </c>
      <c r="Z110" s="269" t="s">
        <v>603</v>
      </c>
      <c r="AA110" s="372">
        <v>45763</v>
      </c>
      <c r="AB110" s="372">
        <v>45764</v>
      </c>
      <c r="AC110" s="269" t="s">
        <v>604</v>
      </c>
      <c r="AD110" s="269"/>
      <c r="AE110" s="372">
        <v>45769</v>
      </c>
      <c r="AF110" s="403" t="s">
        <v>755</v>
      </c>
      <c r="AG110" s="376" t="s">
        <v>756</v>
      </c>
      <c r="AH110" s="401">
        <v>45769</v>
      </c>
      <c r="AI110" s="269" t="s">
        <v>757</v>
      </c>
      <c r="AJ110" s="269" t="s">
        <v>55</v>
      </c>
      <c r="AK110" s="376" t="s">
        <v>758</v>
      </c>
      <c r="AL110" s="269"/>
      <c r="AM110" s="269"/>
      <c r="AN110" s="269"/>
      <c r="AO110" s="370"/>
      <c r="AP110" s="371"/>
      <c r="AQ110" s="386"/>
    </row>
    <row r="111" spans="1:43" s="360" customFormat="1" ht="14.45" customHeight="1" x14ac:dyDescent="0.25">
      <c r="A111" s="269" t="s">
        <v>504</v>
      </c>
      <c r="B111" s="269">
        <v>660000019</v>
      </c>
      <c r="C111" s="269" t="s">
        <v>31</v>
      </c>
      <c r="D111" s="269" t="s">
        <v>32</v>
      </c>
      <c r="E111" s="269" t="s">
        <v>39</v>
      </c>
      <c r="F111" s="368" t="s">
        <v>55</v>
      </c>
      <c r="G111" s="269" t="s">
        <v>51</v>
      </c>
      <c r="H111" s="469" t="s">
        <v>52</v>
      </c>
      <c r="I111" s="375"/>
      <c r="J111" s="364"/>
      <c r="K111" s="365"/>
      <c r="L111" s="399"/>
      <c r="M111" s="366"/>
      <c r="N111" s="385">
        <v>215000</v>
      </c>
      <c r="O111" s="366">
        <f>N111-P111</f>
        <v>0</v>
      </c>
      <c r="P111" s="366">
        <v>215000</v>
      </c>
      <c r="Q111" s="366"/>
      <c r="R111" s="366"/>
      <c r="S111" s="366"/>
      <c r="T111" s="269" t="str">
        <f>_xlfn.IFNA(VLOOKUP($AF111,Sheet7!$A$2:$B$611,2,0)," ")</f>
        <v xml:space="preserve"> </v>
      </c>
      <c r="U111" s="376" t="s">
        <v>227</v>
      </c>
      <c r="V111" s="376" t="s">
        <v>629</v>
      </c>
      <c r="W111" s="376" t="s">
        <v>653</v>
      </c>
      <c r="X111" s="376" t="s">
        <v>616</v>
      </c>
      <c r="Y111" s="269" t="s">
        <v>602</v>
      </c>
      <c r="Z111" s="269" t="s">
        <v>603</v>
      </c>
      <c r="AA111" s="372">
        <v>45763</v>
      </c>
      <c r="AB111" s="372">
        <v>45764</v>
      </c>
      <c r="AC111" s="269" t="s">
        <v>604</v>
      </c>
      <c r="AD111" s="269"/>
      <c r="AE111" s="372">
        <v>45769</v>
      </c>
      <c r="AF111" s="403" t="s">
        <v>759</v>
      </c>
      <c r="AG111" s="376" t="s">
        <v>756</v>
      </c>
      <c r="AH111" s="401">
        <v>45769</v>
      </c>
      <c r="AI111" s="404" t="s">
        <v>760</v>
      </c>
      <c r="AJ111" s="269" t="s">
        <v>55</v>
      </c>
      <c r="AK111" s="376" t="s">
        <v>761</v>
      </c>
      <c r="AL111" s="269"/>
      <c r="AM111" s="269"/>
      <c r="AN111" s="269"/>
      <c r="AO111" s="370"/>
      <c r="AP111" s="371"/>
      <c r="AQ111" s="386"/>
    </row>
    <row r="112" spans="1:43" s="360" customFormat="1" ht="14.45" customHeight="1" x14ac:dyDescent="0.25">
      <c r="A112" s="269" t="s">
        <v>504</v>
      </c>
      <c r="B112" s="269">
        <v>660000019</v>
      </c>
      <c r="C112" s="269" t="s">
        <v>31</v>
      </c>
      <c r="D112" s="269" t="s">
        <v>32</v>
      </c>
      <c r="E112" s="269" t="s">
        <v>39</v>
      </c>
      <c r="F112" s="368" t="s">
        <v>55</v>
      </c>
      <c r="G112" s="269" t="s">
        <v>51</v>
      </c>
      <c r="H112" s="469" t="s">
        <v>52</v>
      </c>
      <c r="I112" s="375"/>
      <c r="J112" s="364"/>
      <c r="K112" s="365"/>
      <c r="L112" s="399"/>
      <c r="M112" s="366"/>
      <c r="N112" s="385"/>
      <c r="O112" s="366"/>
      <c r="P112" s="366"/>
      <c r="Q112" s="366"/>
      <c r="R112" s="366"/>
      <c r="S112" s="366"/>
      <c r="T112" s="269" t="s">
        <v>762</v>
      </c>
      <c r="U112" s="376" t="s">
        <v>763</v>
      </c>
      <c r="V112" s="376" t="s">
        <v>629</v>
      </c>
      <c r="W112" s="376" t="s">
        <v>653</v>
      </c>
      <c r="X112" s="376"/>
      <c r="Y112" s="269" t="s">
        <v>602</v>
      </c>
      <c r="Z112" s="269" t="s">
        <v>603</v>
      </c>
      <c r="AA112" s="372"/>
      <c r="AB112" s="372"/>
      <c r="AC112" s="269" t="s">
        <v>604</v>
      </c>
      <c r="AD112" s="269"/>
      <c r="AE112" s="372"/>
      <c r="AF112" s="403"/>
      <c r="AG112" s="376"/>
      <c r="AH112" s="401"/>
      <c r="AI112" s="404"/>
      <c r="AJ112" s="269"/>
      <c r="AK112" s="376"/>
      <c r="AL112" s="269"/>
      <c r="AM112" s="269"/>
      <c r="AN112" s="269"/>
      <c r="AO112" s="370"/>
      <c r="AP112" s="371"/>
      <c r="AQ112" s="386"/>
    </row>
    <row r="113" spans="1:43" s="360" customFormat="1" ht="14.45" customHeight="1" x14ac:dyDescent="0.25">
      <c r="A113" s="374" t="s">
        <v>504</v>
      </c>
      <c r="B113" s="269">
        <v>660000032</v>
      </c>
      <c r="C113" s="269" t="s">
        <v>40</v>
      </c>
      <c r="D113" s="269" t="s">
        <v>41</v>
      </c>
      <c r="E113" s="269" t="s">
        <v>61</v>
      </c>
      <c r="F113" s="372">
        <v>46011</v>
      </c>
      <c r="G113" s="269" t="s">
        <v>51</v>
      </c>
      <c r="H113" s="469" t="s">
        <v>52</v>
      </c>
      <c r="I113" s="375">
        <v>1</v>
      </c>
      <c r="J113" s="364" t="s">
        <v>53</v>
      </c>
      <c r="K113" s="365">
        <v>61560000</v>
      </c>
      <c r="L113" s="399">
        <v>61560000</v>
      </c>
      <c r="M113" s="366">
        <f>L113-N113</f>
        <v>0</v>
      </c>
      <c r="N113" s="385">
        <f>L113</f>
        <v>61560000</v>
      </c>
      <c r="O113" s="366">
        <f>N113-P113</f>
        <v>-17190000</v>
      </c>
      <c r="P113" s="366">
        <v>78750000</v>
      </c>
      <c r="Q113" s="366"/>
      <c r="R113" s="366">
        <f>O113</f>
        <v>-17190000</v>
      </c>
      <c r="S113" s="269" t="s">
        <v>274</v>
      </c>
      <c r="T113" s="269" t="str">
        <f>_xlfn.IFNA(VLOOKUP($AF113,Sheet7!$A$2:$B$611,2,0)," ")</f>
        <v>PR/ASR/1124/008</v>
      </c>
      <c r="U113" s="376" t="s">
        <v>71</v>
      </c>
      <c r="V113" s="376" t="s">
        <v>629</v>
      </c>
      <c r="W113" s="376" t="s">
        <v>764</v>
      </c>
      <c r="X113" s="376" t="s">
        <v>616</v>
      </c>
      <c r="Y113" s="269" t="s">
        <v>602</v>
      </c>
      <c r="Z113" s="269" t="s">
        <v>602</v>
      </c>
      <c r="AA113" s="372">
        <v>45607</v>
      </c>
      <c r="AB113" s="372">
        <v>45628</v>
      </c>
      <c r="AC113" s="269" t="s">
        <v>604</v>
      </c>
      <c r="AD113" s="378"/>
      <c r="AE113" s="372">
        <v>45638</v>
      </c>
      <c r="AF113" s="269" t="s">
        <v>765</v>
      </c>
      <c r="AG113" s="269" t="s">
        <v>766</v>
      </c>
      <c r="AH113" s="401">
        <v>45728</v>
      </c>
      <c r="AI113" s="269" t="s">
        <v>767</v>
      </c>
      <c r="AJ113" s="269" t="s">
        <v>55</v>
      </c>
      <c r="AK113" s="269" t="s">
        <v>768</v>
      </c>
      <c r="AL113" s="402">
        <v>45779</v>
      </c>
      <c r="AM113" s="269" t="s">
        <v>728</v>
      </c>
      <c r="AN113" s="269" t="s">
        <v>656</v>
      </c>
      <c r="AO113" s="370"/>
      <c r="AP113" s="371"/>
      <c r="AQ113" s="386"/>
    </row>
    <row r="114" spans="1:43" s="360" customFormat="1" ht="14.45" customHeight="1" x14ac:dyDescent="0.25">
      <c r="A114" s="269" t="s">
        <v>504</v>
      </c>
      <c r="B114" s="269">
        <v>660000032</v>
      </c>
      <c r="C114" s="269" t="s">
        <v>40</v>
      </c>
      <c r="D114" s="269" t="s">
        <v>41</v>
      </c>
      <c r="E114" s="269" t="s">
        <v>90</v>
      </c>
      <c r="F114" s="368"/>
      <c r="G114" s="269" t="s">
        <v>51</v>
      </c>
      <c r="H114" s="469" t="s">
        <v>52</v>
      </c>
      <c r="I114" s="375">
        <v>1</v>
      </c>
      <c r="J114" s="364" t="s">
        <v>53</v>
      </c>
      <c r="K114" s="365">
        <v>7000000</v>
      </c>
      <c r="L114" s="405">
        <v>7000000</v>
      </c>
      <c r="M114" s="366">
        <f>L114-N114</f>
        <v>1295541</v>
      </c>
      <c r="N114" s="385">
        <v>5704459</v>
      </c>
      <c r="O114" s="366">
        <f>N114-P114</f>
        <v>0</v>
      </c>
      <c r="P114" s="366">
        <v>5704459</v>
      </c>
      <c r="Q114" s="269"/>
      <c r="R114" s="269"/>
      <c r="S114" s="269"/>
      <c r="T114" s="269" t="s">
        <v>769</v>
      </c>
      <c r="U114" s="269" t="s">
        <v>770</v>
      </c>
      <c r="V114" s="269" t="s">
        <v>614</v>
      </c>
      <c r="W114" s="269" t="s">
        <v>653</v>
      </c>
      <c r="X114" s="269" t="s">
        <v>654</v>
      </c>
      <c r="Y114" s="269" t="s">
        <v>55</v>
      </c>
      <c r="Z114" s="269" t="s">
        <v>55</v>
      </c>
      <c r="AA114" s="372">
        <v>45735</v>
      </c>
      <c r="AB114" s="368"/>
      <c r="AC114" s="269" t="s">
        <v>604</v>
      </c>
      <c r="AD114" s="269"/>
      <c r="AE114" s="368" t="s">
        <v>55</v>
      </c>
      <c r="AF114" s="269" t="s">
        <v>55</v>
      </c>
      <c r="AG114" s="269" t="s">
        <v>771</v>
      </c>
      <c r="AH114" s="368" t="s">
        <v>55</v>
      </c>
      <c r="AI114" s="269" t="s">
        <v>55</v>
      </c>
      <c r="AJ114" s="269"/>
      <c r="AK114" s="269" t="s">
        <v>55</v>
      </c>
      <c r="AL114" s="269"/>
      <c r="AM114" s="269" t="s">
        <v>55</v>
      </c>
      <c r="AN114" s="269" t="s">
        <v>656</v>
      </c>
      <c r="AO114" s="370"/>
      <c r="AP114" s="371"/>
      <c r="AQ114" s="386"/>
    </row>
    <row r="115" spans="1:43" s="360" customFormat="1" ht="14.45" customHeight="1" x14ac:dyDescent="0.25">
      <c r="A115" s="269" t="s">
        <v>504</v>
      </c>
      <c r="B115" s="269">
        <v>660000032</v>
      </c>
      <c r="C115" s="269" t="s">
        <v>40</v>
      </c>
      <c r="D115" s="269" t="s">
        <v>41</v>
      </c>
      <c r="E115" s="269" t="s">
        <v>94</v>
      </c>
      <c r="F115" s="406">
        <v>45906</v>
      </c>
      <c r="G115" s="269" t="s">
        <v>51</v>
      </c>
      <c r="H115" s="469" t="s">
        <v>52</v>
      </c>
      <c r="I115" s="375">
        <v>1</v>
      </c>
      <c r="J115" s="364" t="s">
        <v>53</v>
      </c>
      <c r="K115" s="365">
        <v>200000000</v>
      </c>
      <c r="L115" s="405">
        <v>200000000</v>
      </c>
      <c r="M115" s="366"/>
      <c r="N115" s="385"/>
      <c r="O115" s="366"/>
      <c r="P115" s="366"/>
      <c r="Q115" s="269"/>
      <c r="R115" s="269"/>
      <c r="S115" s="269"/>
      <c r="T115" s="269" t="s">
        <v>772</v>
      </c>
      <c r="U115" s="269" t="s">
        <v>773</v>
      </c>
      <c r="V115" s="269" t="s">
        <v>614</v>
      </c>
      <c r="W115" s="269" t="s">
        <v>627</v>
      </c>
      <c r="X115" s="269"/>
      <c r="Y115" s="269" t="s">
        <v>602</v>
      </c>
      <c r="Z115" s="269" t="s">
        <v>602</v>
      </c>
      <c r="AA115" s="372">
        <v>45496</v>
      </c>
      <c r="AB115" s="368"/>
      <c r="AC115" s="269" t="s">
        <v>1200</v>
      </c>
      <c r="AD115" s="269" t="s">
        <v>5273</v>
      </c>
      <c r="AE115" s="368"/>
      <c r="AF115" s="269"/>
      <c r="AG115" s="269" t="s">
        <v>775</v>
      </c>
      <c r="AH115" s="368"/>
      <c r="AI115" s="269"/>
      <c r="AJ115" s="269"/>
      <c r="AK115" s="269"/>
      <c r="AL115" s="269"/>
      <c r="AM115" s="269"/>
      <c r="AN115" s="269"/>
      <c r="AO115" s="370"/>
      <c r="AP115" s="371"/>
      <c r="AQ115" s="386"/>
    </row>
    <row r="116" spans="1:43" s="360" customFormat="1" ht="14.45" customHeight="1" x14ac:dyDescent="0.25">
      <c r="A116" s="269" t="s">
        <v>504</v>
      </c>
      <c r="B116" s="269">
        <v>660000032</v>
      </c>
      <c r="C116" s="269" t="s">
        <v>40</v>
      </c>
      <c r="D116" s="269" t="s">
        <v>41</v>
      </c>
      <c r="E116" s="269" t="s">
        <v>145</v>
      </c>
      <c r="F116" s="372">
        <v>46161</v>
      </c>
      <c r="G116" s="269" t="s">
        <v>51</v>
      </c>
      <c r="H116" s="469" t="s">
        <v>52</v>
      </c>
      <c r="I116" s="375">
        <v>1</v>
      </c>
      <c r="J116" s="364" t="s">
        <v>53</v>
      </c>
      <c r="K116" s="365">
        <v>215944190</v>
      </c>
      <c r="L116" s="399">
        <v>231640190</v>
      </c>
      <c r="M116" s="366">
        <f>L116-N116</f>
        <v>18510038</v>
      </c>
      <c r="N116" s="385">
        <v>213130152</v>
      </c>
      <c r="O116" s="366">
        <f>N116-P116</f>
        <v>0</v>
      </c>
      <c r="P116" s="385">
        <v>213130152</v>
      </c>
      <c r="Q116" s="366"/>
      <c r="R116" s="366"/>
      <c r="S116" s="366"/>
      <c r="T116" s="269" t="str">
        <f>_xlfn.IFNA(VLOOKUP($AF116,Sheet7!$A$2:$B$611,2,0)," ")</f>
        <v>PR/ASR/0225/002</v>
      </c>
      <c r="U116" s="376" t="s">
        <v>147</v>
      </c>
      <c r="V116" s="376" t="s">
        <v>614</v>
      </c>
      <c r="W116" s="376" t="s">
        <v>615</v>
      </c>
      <c r="X116" s="376" t="s">
        <v>616</v>
      </c>
      <c r="Y116" s="269" t="s">
        <v>602</v>
      </c>
      <c r="Z116" s="269" t="s">
        <v>603</v>
      </c>
      <c r="AA116" s="372">
        <v>45696</v>
      </c>
      <c r="AB116" s="372">
        <v>45701</v>
      </c>
      <c r="AC116" s="269" t="s">
        <v>604</v>
      </c>
      <c r="AD116" s="269"/>
      <c r="AE116" s="372">
        <v>45790</v>
      </c>
      <c r="AF116" s="269" t="s">
        <v>776</v>
      </c>
      <c r="AG116" s="269" t="s">
        <v>618</v>
      </c>
      <c r="AH116" s="372">
        <v>45896</v>
      </c>
      <c r="AI116" s="269" t="s">
        <v>777</v>
      </c>
      <c r="AJ116" s="269"/>
      <c r="AK116" s="269" t="s">
        <v>778</v>
      </c>
      <c r="AL116" s="269"/>
      <c r="AM116" s="269"/>
      <c r="AN116" s="269" t="s">
        <v>779</v>
      </c>
      <c r="AO116" s="370"/>
      <c r="AP116" s="371"/>
      <c r="AQ116" s="386"/>
    </row>
    <row r="117" spans="1:43" s="360" customFormat="1" ht="14.45" customHeight="1" x14ac:dyDescent="0.25">
      <c r="A117" s="269" t="s">
        <v>504</v>
      </c>
      <c r="B117" s="269">
        <v>660000032</v>
      </c>
      <c r="C117" s="269" t="s">
        <v>40</v>
      </c>
      <c r="D117" s="269" t="s">
        <v>41</v>
      </c>
      <c r="E117" s="269" t="s">
        <v>164</v>
      </c>
      <c r="F117" s="368"/>
      <c r="G117" s="269" t="s">
        <v>51</v>
      </c>
      <c r="H117" s="469" t="s">
        <v>52</v>
      </c>
      <c r="I117" s="375">
        <v>1</v>
      </c>
      <c r="J117" s="145" t="s">
        <v>53</v>
      </c>
      <c r="K117" s="365">
        <v>36000000</v>
      </c>
      <c r="L117" s="399">
        <f>K117*I117</f>
        <v>36000000</v>
      </c>
      <c r="M117" s="366"/>
      <c r="N117" s="385"/>
      <c r="O117" s="366"/>
      <c r="P117" s="366"/>
      <c r="Q117" s="366"/>
      <c r="R117" s="366"/>
      <c r="S117" s="366"/>
      <c r="T117" s="269" t="s">
        <v>166</v>
      </c>
      <c r="U117" s="376" t="s">
        <v>167</v>
      </c>
      <c r="V117" s="376" t="s">
        <v>614</v>
      </c>
      <c r="W117" s="376" t="s">
        <v>615</v>
      </c>
      <c r="X117" s="376" t="s">
        <v>616</v>
      </c>
      <c r="Y117" s="269" t="s">
        <v>602</v>
      </c>
      <c r="Z117" s="269" t="s">
        <v>603</v>
      </c>
      <c r="AA117" s="372">
        <v>45770</v>
      </c>
      <c r="AB117" s="372">
        <v>45410</v>
      </c>
      <c r="AC117" s="269" t="s">
        <v>604</v>
      </c>
      <c r="AD117" s="269"/>
      <c r="AE117" s="368"/>
      <c r="AF117" s="269"/>
      <c r="AG117" s="269"/>
      <c r="AH117" s="368"/>
      <c r="AI117" s="269"/>
      <c r="AJ117" s="269"/>
      <c r="AK117" s="269"/>
      <c r="AL117" s="269"/>
      <c r="AM117" s="269"/>
      <c r="AN117" s="269"/>
      <c r="AO117" s="370"/>
      <c r="AP117" s="371"/>
      <c r="AQ117" s="386"/>
    </row>
    <row r="118" spans="1:43" s="360" customFormat="1" ht="14.45" customHeight="1" x14ac:dyDescent="0.25">
      <c r="A118" s="269" t="s">
        <v>504</v>
      </c>
      <c r="B118" s="269">
        <v>660000032</v>
      </c>
      <c r="C118" s="269" t="s">
        <v>40</v>
      </c>
      <c r="D118" s="269" t="s">
        <v>41</v>
      </c>
      <c r="E118" s="269" t="s">
        <v>173</v>
      </c>
      <c r="F118" s="369">
        <v>46167</v>
      </c>
      <c r="G118" s="269" t="s">
        <v>51</v>
      </c>
      <c r="H118" s="469" t="s">
        <v>52</v>
      </c>
      <c r="I118" s="375">
        <v>1</v>
      </c>
      <c r="J118" s="364" t="s">
        <v>53</v>
      </c>
      <c r="K118" s="365">
        <v>137700000</v>
      </c>
      <c r="L118" s="399">
        <f>K118*I118</f>
        <v>137700000</v>
      </c>
      <c r="M118" s="366">
        <f>L118-N118</f>
        <v>31900000</v>
      </c>
      <c r="N118" s="385">
        <v>105800000</v>
      </c>
      <c r="O118" s="366">
        <f>N118-P118</f>
        <v>0</v>
      </c>
      <c r="P118" s="385">
        <v>105800000</v>
      </c>
      <c r="Q118" s="366"/>
      <c r="R118" s="366"/>
      <c r="S118" s="366"/>
      <c r="T118" s="269" t="s">
        <v>174</v>
      </c>
      <c r="U118" s="376" t="s">
        <v>175</v>
      </c>
      <c r="V118" s="376" t="s">
        <v>600</v>
      </c>
      <c r="W118" s="376" t="s">
        <v>601</v>
      </c>
      <c r="X118" s="376" t="s">
        <v>616</v>
      </c>
      <c r="Y118" s="269" t="s">
        <v>602</v>
      </c>
      <c r="Z118" s="269" t="s">
        <v>602</v>
      </c>
      <c r="AA118" s="372">
        <v>45758</v>
      </c>
      <c r="AB118" s="372">
        <v>45763</v>
      </c>
      <c r="AC118" s="269" t="s">
        <v>604</v>
      </c>
      <c r="AD118" s="269" t="s">
        <v>780</v>
      </c>
      <c r="AE118" s="372">
        <v>45839</v>
      </c>
      <c r="AF118" s="269" t="s">
        <v>781</v>
      </c>
      <c r="AG118" s="269" t="s">
        <v>782</v>
      </c>
      <c r="AH118" s="372">
        <v>45922</v>
      </c>
      <c r="AI118" s="269" t="s">
        <v>783</v>
      </c>
      <c r="AJ118" s="269" t="s">
        <v>55</v>
      </c>
      <c r="AK118" s="376" t="s">
        <v>175</v>
      </c>
      <c r="AL118" s="269"/>
      <c r="AM118" s="269"/>
      <c r="AN118" s="269"/>
      <c r="AO118" s="370"/>
      <c r="AP118" s="371"/>
      <c r="AQ118" s="386"/>
    </row>
    <row r="119" spans="1:43" s="360" customFormat="1" ht="14.45" customHeight="1" x14ac:dyDescent="0.25">
      <c r="A119" s="269" t="s">
        <v>504</v>
      </c>
      <c r="B119" s="269">
        <v>660000032</v>
      </c>
      <c r="C119" s="269" t="s">
        <v>40</v>
      </c>
      <c r="D119" s="269" t="s">
        <v>41</v>
      </c>
      <c r="E119" s="269" t="s">
        <v>179</v>
      </c>
      <c r="F119" s="369">
        <v>45965</v>
      </c>
      <c r="G119" s="269" t="s">
        <v>51</v>
      </c>
      <c r="H119" s="469" t="s">
        <v>52</v>
      </c>
      <c r="I119" s="375">
        <v>1</v>
      </c>
      <c r="J119" s="364" t="s">
        <v>53</v>
      </c>
      <c r="K119" s="365">
        <v>200000000</v>
      </c>
      <c r="L119" s="405">
        <v>200000000</v>
      </c>
      <c r="M119" s="366"/>
      <c r="N119" s="385"/>
      <c r="O119" s="366"/>
      <c r="P119" s="366"/>
      <c r="Q119" s="269"/>
      <c r="R119" s="269"/>
      <c r="S119" s="269"/>
      <c r="T119" s="269" t="str">
        <f>_xlfn.IFNA(VLOOKUP($AF119,Sheet7!$A$2:$B$611,2,0)," ")</f>
        <v xml:space="preserve"> </v>
      </c>
      <c r="U119" s="269"/>
      <c r="V119" s="269"/>
      <c r="W119" s="269"/>
      <c r="X119" s="269"/>
      <c r="Y119" s="269"/>
      <c r="Z119" s="269"/>
      <c r="AA119" s="368"/>
      <c r="AB119" s="368"/>
      <c r="AC119" s="269"/>
      <c r="AD119" s="269"/>
      <c r="AE119" s="368"/>
      <c r="AF119" s="269"/>
      <c r="AG119" s="269"/>
      <c r="AH119" s="368"/>
      <c r="AI119" s="269"/>
      <c r="AJ119" s="269"/>
      <c r="AK119" s="269"/>
      <c r="AL119" s="269"/>
      <c r="AM119" s="269"/>
      <c r="AN119" s="269"/>
      <c r="AO119" s="370"/>
      <c r="AP119" s="371"/>
      <c r="AQ119" s="386"/>
    </row>
    <row r="120" spans="1:43" s="360" customFormat="1" ht="14.45" customHeight="1" x14ac:dyDescent="0.25">
      <c r="A120" s="269" t="s">
        <v>504</v>
      </c>
      <c r="B120" s="269">
        <v>660000032</v>
      </c>
      <c r="C120" s="269" t="s">
        <v>40</v>
      </c>
      <c r="D120" s="269" t="s">
        <v>41</v>
      </c>
      <c r="E120" s="269" t="s">
        <v>101</v>
      </c>
      <c r="F120" s="368"/>
      <c r="G120" s="269" t="s">
        <v>51</v>
      </c>
      <c r="H120" s="469" t="s">
        <v>52</v>
      </c>
      <c r="I120" s="375">
        <v>5</v>
      </c>
      <c r="J120" s="364" t="s">
        <v>36</v>
      </c>
      <c r="K120" s="365">
        <v>8078790</v>
      </c>
      <c r="L120" s="390">
        <v>40393950</v>
      </c>
      <c r="M120" s="366"/>
      <c r="N120" s="385"/>
      <c r="O120" s="366"/>
      <c r="P120" s="366"/>
      <c r="Q120" s="269"/>
      <c r="R120" s="269"/>
      <c r="S120" s="269"/>
      <c r="T120" s="269" t="s">
        <v>784</v>
      </c>
      <c r="U120" s="269" t="s">
        <v>785</v>
      </c>
      <c r="V120" s="269" t="s">
        <v>614</v>
      </c>
      <c r="W120" s="269" t="s">
        <v>627</v>
      </c>
      <c r="X120" s="269"/>
      <c r="Y120" s="269" t="s">
        <v>602</v>
      </c>
      <c r="Z120" s="269" t="s">
        <v>602</v>
      </c>
      <c r="AA120" s="372">
        <v>45853</v>
      </c>
      <c r="AB120" s="368"/>
      <c r="AC120" s="269" t="s">
        <v>1200</v>
      </c>
      <c r="AD120" s="269" t="s">
        <v>628</v>
      </c>
      <c r="AE120" s="368"/>
      <c r="AF120" s="269"/>
      <c r="AG120" s="269"/>
      <c r="AH120" s="368"/>
      <c r="AI120" s="269"/>
      <c r="AJ120" s="269"/>
      <c r="AK120" s="269"/>
      <c r="AL120" s="269"/>
      <c r="AM120" s="269"/>
      <c r="AN120" s="269"/>
      <c r="AO120" s="370"/>
      <c r="AP120" s="371"/>
      <c r="AQ120" s="386"/>
    </row>
    <row r="121" spans="1:43" s="360" customFormat="1" ht="14.45" customHeight="1" x14ac:dyDescent="0.25">
      <c r="A121" s="269" t="s">
        <v>504</v>
      </c>
      <c r="B121" s="269">
        <v>660000032</v>
      </c>
      <c r="C121" s="269" t="s">
        <v>40</v>
      </c>
      <c r="D121" s="269" t="s">
        <v>41</v>
      </c>
      <c r="E121" s="269" t="s">
        <v>186</v>
      </c>
      <c r="F121" s="368"/>
      <c r="G121" s="269" t="s">
        <v>51</v>
      </c>
      <c r="H121" s="469" t="s">
        <v>52</v>
      </c>
      <c r="I121" s="375">
        <v>12</v>
      </c>
      <c r="J121" s="364" t="s">
        <v>36</v>
      </c>
      <c r="K121" s="407">
        <v>20000000</v>
      </c>
      <c r="L121" s="399">
        <f>K121*I121</f>
        <v>240000000</v>
      </c>
      <c r="M121" s="366">
        <f>L121-N121</f>
        <v>0</v>
      </c>
      <c r="N121" s="399">
        <v>240000000</v>
      </c>
      <c r="O121" s="366">
        <f>N121-P121</f>
        <v>220359087</v>
      </c>
      <c r="P121" s="366">
        <v>19640913</v>
      </c>
      <c r="Q121" s="366"/>
      <c r="R121" s="366"/>
      <c r="S121" s="366"/>
      <c r="T121" s="269" t="str">
        <f>_xlfn.IFNA(VLOOKUP($AF121,Sheet7!$A$2:$B$611,2,0)," ")</f>
        <v>PR/ASR/1124/015</v>
      </c>
      <c r="U121" s="376" t="s">
        <v>189</v>
      </c>
      <c r="V121" s="376" t="s">
        <v>786</v>
      </c>
      <c r="W121" s="376" t="s">
        <v>787</v>
      </c>
      <c r="X121" s="376" t="s">
        <v>788</v>
      </c>
      <c r="Y121" s="269" t="s">
        <v>602</v>
      </c>
      <c r="Z121" s="269" t="s">
        <v>602</v>
      </c>
      <c r="AA121" s="372">
        <v>45611</v>
      </c>
      <c r="AB121" s="372">
        <v>45981</v>
      </c>
      <c r="AC121" s="269" t="s">
        <v>604</v>
      </c>
      <c r="AD121" s="269"/>
      <c r="AE121" s="372">
        <v>45742</v>
      </c>
      <c r="AF121" s="400" t="s">
        <v>789</v>
      </c>
      <c r="AG121" s="400" t="s">
        <v>790</v>
      </c>
      <c r="AH121" s="372">
        <v>45875</v>
      </c>
      <c r="AI121" s="269" t="s">
        <v>791</v>
      </c>
      <c r="AJ121" s="269"/>
      <c r="AK121" s="269" t="s">
        <v>792</v>
      </c>
      <c r="AL121" s="269"/>
      <c r="AM121" s="269"/>
      <c r="AN121" s="269"/>
      <c r="AO121" s="370"/>
      <c r="AP121" s="371"/>
      <c r="AQ121" s="386"/>
    </row>
    <row r="122" spans="1:43" s="360" customFormat="1" ht="14.45" customHeight="1" x14ac:dyDescent="0.25">
      <c r="A122" s="269" t="s">
        <v>504</v>
      </c>
      <c r="B122" s="269">
        <v>660000032</v>
      </c>
      <c r="C122" s="269" t="s">
        <v>40</v>
      </c>
      <c r="D122" s="269" t="s">
        <v>41</v>
      </c>
      <c r="E122" s="269" t="s">
        <v>186</v>
      </c>
      <c r="F122" s="368"/>
      <c r="G122" s="269" t="s">
        <v>51</v>
      </c>
      <c r="H122" s="469" t="s">
        <v>52</v>
      </c>
      <c r="I122" s="375"/>
      <c r="J122" s="364"/>
      <c r="K122" s="407"/>
      <c r="L122" s="399"/>
      <c r="M122" s="366"/>
      <c r="N122" s="385"/>
      <c r="O122" s="366">
        <f>O121-P122</f>
        <v>168445530</v>
      </c>
      <c r="P122" s="366">
        <v>51913557</v>
      </c>
      <c r="Q122" s="366"/>
      <c r="R122" s="366"/>
      <c r="S122" s="366"/>
      <c r="T122" s="269" t="str">
        <f>_xlfn.IFNA(VLOOKUP($AF122,Sheet7!$A$2:$B$611,2,0)," ")</f>
        <v>PR/ASR/1124/015</v>
      </c>
      <c r="U122" s="376" t="s">
        <v>189</v>
      </c>
      <c r="V122" s="376" t="s">
        <v>786</v>
      </c>
      <c r="W122" s="376" t="s">
        <v>787</v>
      </c>
      <c r="X122" s="376" t="s">
        <v>788</v>
      </c>
      <c r="Y122" s="269" t="s">
        <v>602</v>
      </c>
      <c r="Z122" s="269" t="s">
        <v>602</v>
      </c>
      <c r="AA122" s="372">
        <v>45611</v>
      </c>
      <c r="AB122" s="372">
        <v>45981</v>
      </c>
      <c r="AC122" s="269" t="s">
        <v>604</v>
      </c>
      <c r="AD122" s="269"/>
      <c r="AE122" s="372">
        <v>45742</v>
      </c>
      <c r="AF122" s="400" t="s">
        <v>789</v>
      </c>
      <c r="AG122" s="400" t="s">
        <v>790</v>
      </c>
      <c r="AH122" s="372">
        <v>45875</v>
      </c>
      <c r="AI122" s="269" t="s">
        <v>793</v>
      </c>
      <c r="AJ122" s="269"/>
      <c r="AK122" s="269" t="s">
        <v>794</v>
      </c>
      <c r="AL122" s="269"/>
      <c r="AM122" s="269"/>
      <c r="AN122" s="269"/>
      <c r="AO122" s="370"/>
      <c r="AP122" s="371"/>
      <c r="AQ122" s="386"/>
    </row>
    <row r="123" spans="1:43" s="360" customFormat="1" ht="14.45" customHeight="1" x14ac:dyDescent="0.25">
      <c r="A123" s="269" t="s">
        <v>504</v>
      </c>
      <c r="B123" s="269">
        <v>660000032</v>
      </c>
      <c r="C123" s="269" t="s">
        <v>40</v>
      </c>
      <c r="D123" s="269" t="s">
        <v>41</v>
      </c>
      <c r="E123" s="269" t="s">
        <v>192</v>
      </c>
      <c r="F123" s="368"/>
      <c r="G123" s="269" t="s">
        <v>51</v>
      </c>
      <c r="H123" s="469" t="s">
        <v>52</v>
      </c>
      <c r="I123" s="375">
        <v>12</v>
      </c>
      <c r="J123" s="364" t="s">
        <v>36</v>
      </c>
      <c r="K123" s="407">
        <v>3100000</v>
      </c>
      <c r="L123" s="390">
        <f>K123*I123</f>
        <v>37200000</v>
      </c>
      <c r="M123" s="366"/>
      <c r="N123" s="385"/>
      <c r="O123" s="366"/>
      <c r="P123" s="366"/>
      <c r="Q123" s="269"/>
      <c r="R123" s="269"/>
      <c r="S123" s="269"/>
      <c r="T123" s="269" t="str">
        <f>_xlfn.IFNA(VLOOKUP($AF123,Sheet7!$A$2:$B$611,2,0)," ")</f>
        <v xml:space="preserve"> </v>
      </c>
      <c r="U123" s="269"/>
      <c r="V123" s="269"/>
      <c r="W123" s="269"/>
      <c r="X123" s="269"/>
      <c r="Y123" s="269"/>
      <c r="Z123" s="269"/>
      <c r="AA123" s="368"/>
      <c r="AB123" s="368"/>
      <c r="AC123" s="269"/>
      <c r="AD123" s="269"/>
      <c r="AE123" s="368"/>
      <c r="AF123" s="269"/>
      <c r="AG123" s="269"/>
      <c r="AH123" s="368"/>
      <c r="AI123" s="269"/>
      <c r="AJ123" s="269"/>
      <c r="AK123" s="269"/>
      <c r="AL123" s="269"/>
      <c r="AM123" s="269"/>
      <c r="AN123" s="269"/>
      <c r="AO123" s="370"/>
      <c r="AP123" s="371"/>
      <c r="AQ123" s="386"/>
    </row>
    <row r="124" spans="1:43" s="360" customFormat="1" ht="14.45" customHeight="1" x14ac:dyDescent="0.25">
      <c r="A124" s="269" t="s">
        <v>504</v>
      </c>
      <c r="B124" s="269">
        <v>660000026</v>
      </c>
      <c r="C124" s="269" t="s">
        <v>40</v>
      </c>
      <c r="D124" s="269" t="s">
        <v>77</v>
      </c>
      <c r="E124" s="269" t="s">
        <v>194</v>
      </c>
      <c r="F124" s="368"/>
      <c r="G124" s="269" t="s">
        <v>51</v>
      </c>
      <c r="H124" s="469" t="s">
        <v>52</v>
      </c>
      <c r="I124" s="375">
        <v>12</v>
      </c>
      <c r="J124" s="364" t="s">
        <v>36</v>
      </c>
      <c r="K124" s="407">
        <v>6600000</v>
      </c>
      <c r="L124" s="390">
        <f>K124*I124</f>
        <v>79200000</v>
      </c>
      <c r="M124" s="366"/>
      <c r="N124" s="385"/>
      <c r="O124" s="366"/>
      <c r="P124" s="366"/>
      <c r="Q124" s="269"/>
      <c r="R124" s="269"/>
      <c r="S124" s="269"/>
      <c r="T124" s="269" t="str">
        <f>_xlfn.IFNA(VLOOKUP($AF124,Sheet7!$A$2:$B$611,2,0)," ")</f>
        <v xml:space="preserve"> </v>
      </c>
      <c r="U124" s="269"/>
      <c r="V124" s="269"/>
      <c r="W124" s="269"/>
      <c r="X124" s="269"/>
      <c r="Y124" s="269"/>
      <c r="Z124" s="269"/>
      <c r="AA124" s="368"/>
      <c r="AB124" s="368"/>
      <c r="AC124" s="269"/>
      <c r="AD124" s="269"/>
      <c r="AE124" s="368"/>
      <c r="AF124" s="269"/>
      <c r="AG124" s="269"/>
      <c r="AH124" s="368"/>
      <c r="AI124" s="269"/>
      <c r="AJ124" s="269"/>
      <c r="AK124" s="269"/>
      <c r="AL124" s="269"/>
      <c r="AM124" s="269"/>
      <c r="AN124" s="269"/>
      <c r="AO124" s="370"/>
      <c r="AP124" s="371"/>
      <c r="AQ124" s="386"/>
    </row>
    <row r="125" spans="1:43" s="360" customFormat="1" ht="14.45" customHeight="1" x14ac:dyDescent="0.25">
      <c r="A125" s="269" t="s">
        <v>504</v>
      </c>
      <c r="B125" s="269">
        <v>660000032</v>
      </c>
      <c r="C125" s="269" t="s">
        <v>40</v>
      </c>
      <c r="D125" s="269" t="s">
        <v>41</v>
      </c>
      <c r="E125" s="269" t="s">
        <v>195</v>
      </c>
      <c r="F125" s="372"/>
      <c r="G125" s="269" t="s">
        <v>51</v>
      </c>
      <c r="H125" s="469" t="s">
        <v>52</v>
      </c>
      <c r="I125" s="375">
        <v>12</v>
      </c>
      <c r="J125" s="364" t="s">
        <v>36</v>
      </c>
      <c r="K125" s="407">
        <v>18500000</v>
      </c>
      <c r="L125" s="399">
        <f>K125*I125</f>
        <v>222000000</v>
      </c>
      <c r="M125" s="366">
        <f>L125-N125</f>
        <v>111000000</v>
      </c>
      <c r="N125" s="385">
        <v>111000000</v>
      </c>
      <c r="O125" s="366">
        <f>N125-P125</f>
        <v>92500000</v>
      </c>
      <c r="P125" s="366">
        <v>18500000</v>
      </c>
      <c r="Q125" s="366"/>
      <c r="R125" s="366"/>
      <c r="S125" s="366"/>
      <c r="T125" s="269" t="str">
        <f>_xlfn.IFNA(VLOOKUP($AF125,Sheet7!$A$2:$B$611,2,0)," ")</f>
        <v>PR/ASR/1124/016</v>
      </c>
      <c r="U125" s="376" t="s">
        <v>197</v>
      </c>
      <c r="V125" s="376" t="s">
        <v>786</v>
      </c>
      <c r="W125" s="376" t="s">
        <v>787</v>
      </c>
      <c r="X125" s="376" t="s">
        <v>788</v>
      </c>
      <c r="Y125" s="269" t="s">
        <v>602</v>
      </c>
      <c r="Z125" s="269" t="s">
        <v>602</v>
      </c>
      <c r="AA125" s="372">
        <v>45691</v>
      </c>
      <c r="AB125" s="372">
        <v>45701</v>
      </c>
      <c r="AC125" s="269" t="s">
        <v>604</v>
      </c>
      <c r="AD125" s="269"/>
      <c r="AE125" s="372">
        <v>45726</v>
      </c>
      <c r="AF125" s="400" t="s">
        <v>795</v>
      </c>
      <c r="AG125" s="400" t="s">
        <v>796</v>
      </c>
      <c r="AH125" s="372">
        <v>45863</v>
      </c>
      <c r="AI125" s="269" t="s">
        <v>797</v>
      </c>
      <c r="AJ125" s="269"/>
      <c r="AK125" s="269" t="s">
        <v>798</v>
      </c>
      <c r="AL125" s="269"/>
      <c r="AM125" s="269"/>
      <c r="AN125" s="269"/>
      <c r="AO125" s="370"/>
      <c r="AP125" s="371"/>
      <c r="AQ125" s="386"/>
    </row>
    <row r="126" spans="1:43" s="360" customFormat="1" ht="14.45" customHeight="1" x14ac:dyDescent="0.25">
      <c r="A126" s="269" t="s">
        <v>504</v>
      </c>
      <c r="B126" s="269">
        <v>660000032</v>
      </c>
      <c r="C126" s="269" t="s">
        <v>40</v>
      </c>
      <c r="D126" s="269" t="s">
        <v>41</v>
      </c>
      <c r="E126" s="269" t="s">
        <v>195</v>
      </c>
      <c r="F126" s="372"/>
      <c r="G126" s="269" t="s">
        <v>52</v>
      </c>
      <c r="H126" s="469" t="s">
        <v>52</v>
      </c>
      <c r="I126" s="375"/>
      <c r="J126" s="364"/>
      <c r="K126" s="407"/>
      <c r="L126" s="399"/>
      <c r="M126" s="366"/>
      <c r="N126" s="385"/>
      <c r="O126" s="366">
        <f>O125-P126</f>
        <v>74000000</v>
      </c>
      <c r="P126" s="366">
        <v>18500000</v>
      </c>
      <c r="Q126" s="366"/>
      <c r="R126" s="366"/>
      <c r="S126" s="366"/>
      <c r="T126" s="269" t="str">
        <f>_xlfn.IFNA(VLOOKUP($AF126,Sheet7!$A$2:$B$611,2,0)," ")</f>
        <v>PR/ASR/1124/016</v>
      </c>
      <c r="U126" s="376" t="s">
        <v>197</v>
      </c>
      <c r="V126" s="376" t="s">
        <v>786</v>
      </c>
      <c r="W126" s="376" t="s">
        <v>787</v>
      </c>
      <c r="X126" s="376" t="s">
        <v>788</v>
      </c>
      <c r="Y126" s="269" t="s">
        <v>602</v>
      </c>
      <c r="Z126" s="269" t="s">
        <v>602</v>
      </c>
      <c r="AA126" s="372">
        <v>45691</v>
      </c>
      <c r="AB126" s="372">
        <v>45701</v>
      </c>
      <c r="AC126" s="269" t="s">
        <v>604</v>
      </c>
      <c r="AD126" s="269"/>
      <c r="AE126" s="372">
        <v>45726</v>
      </c>
      <c r="AF126" s="400" t="s">
        <v>795</v>
      </c>
      <c r="AG126" s="400" t="s">
        <v>796</v>
      </c>
      <c r="AH126" s="372">
        <v>45863</v>
      </c>
      <c r="AI126" s="269" t="s">
        <v>797</v>
      </c>
      <c r="AJ126" s="269"/>
      <c r="AK126" s="269" t="s">
        <v>799</v>
      </c>
      <c r="AL126" s="269"/>
      <c r="AM126" s="269"/>
      <c r="AN126" s="269"/>
      <c r="AO126" s="370"/>
      <c r="AP126" s="371"/>
      <c r="AQ126" s="386"/>
    </row>
    <row r="127" spans="1:43" s="360" customFormat="1" ht="14.45" customHeight="1" x14ac:dyDescent="0.25">
      <c r="A127" s="269" t="s">
        <v>504</v>
      </c>
      <c r="B127" s="269">
        <v>660000032</v>
      </c>
      <c r="C127" s="269" t="s">
        <v>40</v>
      </c>
      <c r="D127" s="269" t="s">
        <v>41</v>
      </c>
      <c r="E127" s="269" t="s">
        <v>195</v>
      </c>
      <c r="F127" s="372"/>
      <c r="G127" s="269" t="s">
        <v>52</v>
      </c>
      <c r="H127" s="469" t="s">
        <v>52</v>
      </c>
      <c r="I127" s="375"/>
      <c r="J127" s="364"/>
      <c r="K127" s="407"/>
      <c r="L127" s="399"/>
      <c r="M127" s="366"/>
      <c r="N127" s="385"/>
      <c r="O127" s="366">
        <f>O126-P127</f>
        <v>55500000</v>
      </c>
      <c r="P127" s="366">
        <v>18500000</v>
      </c>
      <c r="Q127" s="366"/>
      <c r="R127" s="366"/>
      <c r="S127" s="366"/>
      <c r="T127" s="269" t="str">
        <f>_xlfn.IFNA(VLOOKUP($AF127,Sheet7!$A$2:$B$611,2,0)," ")</f>
        <v>PR/ASR/1124/016</v>
      </c>
      <c r="U127" s="376" t="s">
        <v>197</v>
      </c>
      <c r="V127" s="376" t="s">
        <v>786</v>
      </c>
      <c r="W127" s="376" t="s">
        <v>787</v>
      </c>
      <c r="X127" s="376" t="s">
        <v>788</v>
      </c>
      <c r="Y127" s="269" t="s">
        <v>602</v>
      </c>
      <c r="Z127" s="269" t="s">
        <v>602</v>
      </c>
      <c r="AA127" s="372">
        <v>45691</v>
      </c>
      <c r="AB127" s="372">
        <v>45701</v>
      </c>
      <c r="AC127" s="269" t="s">
        <v>604</v>
      </c>
      <c r="AD127" s="269"/>
      <c r="AE127" s="372">
        <v>45726</v>
      </c>
      <c r="AF127" s="400" t="s">
        <v>795</v>
      </c>
      <c r="AG127" s="400" t="s">
        <v>796</v>
      </c>
      <c r="AH127" s="372">
        <v>45863</v>
      </c>
      <c r="AI127" s="269" t="s">
        <v>797</v>
      </c>
      <c r="AJ127" s="269"/>
      <c r="AK127" s="269" t="s">
        <v>800</v>
      </c>
      <c r="AL127" s="269"/>
      <c r="AM127" s="269"/>
      <c r="AN127" s="269"/>
      <c r="AO127" s="370"/>
      <c r="AP127" s="371"/>
      <c r="AQ127" s="386"/>
    </row>
    <row r="128" spans="1:43" s="360" customFormat="1" ht="14.45" customHeight="1" x14ac:dyDescent="0.25">
      <c r="A128" s="269" t="s">
        <v>504</v>
      </c>
      <c r="B128" s="269">
        <v>660000032</v>
      </c>
      <c r="C128" s="269" t="s">
        <v>40</v>
      </c>
      <c r="D128" s="269" t="s">
        <v>41</v>
      </c>
      <c r="E128" s="269" t="s">
        <v>195</v>
      </c>
      <c r="F128" s="372"/>
      <c r="G128" s="269" t="s">
        <v>52</v>
      </c>
      <c r="H128" s="469" t="s">
        <v>52</v>
      </c>
      <c r="I128" s="375"/>
      <c r="J128" s="364"/>
      <c r="K128" s="407"/>
      <c r="L128" s="399"/>
      <c r="M128" s="366"/>
      <c r="N128" s="385"/>
      <c r="O128" s="366">
        <f>O127-P128</f>
        <v>37000000</v>
      </c>
      <c r="P128" s="366">
        <v>18500000</v>
      </c>
      <c r="Q128" s="366"/>
      <c r="R128" s="366"/>
      <c r="S128" s="366"/>
      <c r="T128" s="269" t="str">
        <f>_xlfn.IFNA(VLOOKUP($AF128,Sheet7!$A$2:$B$611,2,0)," ")</f>
        <v>PR/ASR/1124/016</v>
      </c>
      <c r="U128" s="376" t="s">
        <v>197</v>
      </c>
      <c r="V128" s="376" t="s">
        <v>786</v>
      </c>
      <c r="W128" s="376" t="s">
        <v>787</v>
      </c>
      <c r="X128" s="376" t="s">
        <v>788</v>
      </c>
      <c r="Y128" s="269" t="s">
        <v>602</v>
      </c>
      <c r="Z128" s="269" t="s">
        <v>602</v>
      </c>
      <c r="AA128" s="372">
        <v>45691</v>
      </c>
      <c r="AB128" s="372">
        <v>45701</v>
      </c>
      <c r="AC128" s="269" t="s">
        <v>604</v>
      </c>
      <c r="AD128" s="269"/>
      <c r="AE128" s="372">
        <v>45726</v>
      </c>
      <c r="AF128" s="400" t="s">
        <v>795</v>
      </c>
      <c r="AG128" s="400" t="s">
        <v>796</v>
      </c>
      <c r="AH128" s="372">
        <v>45863</v>
      </c>
      <c r="AI128" s="269" t="s">
        <v>797</v>
      </c>
      <c r="AJ128" s="269"/>
      <c r="AK128" s="269" t="s">
        <v>801</v>
      </c>
      <c r="AL128" s="269"/>
      <c r="AM128" s="269"/>
      <c r="AN128" s="269"/>
      <c r="AO128" s="370"/>
      <c r="AP128" s="371"/>
      <c r="AQ128" s="386"/>
    </row>
    <row r="129" spans="1:43" s="360" customFormat="1" ht="14.45" customHeight="1" x14ac:dyDescent="0.25">
      <c r="A129" s="269" t="s">
        <v>504</v>
      </c>
      <c r="B129" s="269">
        <v>660000032</v>
      </c>
      <c r="C129" s="269" t="s">
        <v>40</v>
      </c>
      <c r="D129" s="269" t="s">
        <v>41</v>
      </c>
      <c r="E129" s="269" t="s">
        <v>195</v>
      </c>
      <c r="F129" s="372"/>
      <c r="G129" s="269" t="s">
        <v>52</v>
      </c>
      <c r="H129" s="469" t="s">
        <v>52</v>
      </c>
      <c r="I129" s="375"/>
      <c r="J129" s="364"/>
      <c r="K129" s="407"/>
      <c r="L129" s="399"/>
      <c r="M129" s="366"/>
      <c r="N129" s="385"/>
      <c r="O129" s="366">
        <f>O128-P129</f>
        <v>18500000</v>
      </c>
      <c r="P129" s="366">
        <v>18500000</v>
      </c>
      <c r="Q129" s="366"/>
      <c r="R129" s="366"/>
      <c r="S129" s="366"/>
      <c r="T129" s="269" t="str">
        <f>_xlfn.IFNA(VLOOKUP($AF129,Sheet7!$A$2:$B$611,2,0)," ")</f>
        <v>PR/ASR/1124/016</v>
      </c>
      <c r="U129" s="376" t="s">
        <v>197</v>
      </c>
      <c r="V129" s="376" t="s">
        <v>786</v>
      </c>
      <c r="W129" s="376" t="s">
        <v>787</v>
      </c>
      <c r="X129" s="376" t="s">
        <v>788</v>
      </c>
      <c r="Y129" s="269" t="s">
        <v>602</v>
      </c>
      <c r="Z129" s="269" t="s">
        <v>602</v>
      </c>
      <c r="AA129" s="372">
        <v>45691</v>
      </c>
      <c r="AB129" s="372">
        <v>45701</v>
      </c>
      <c r="AC129" s="269" t="s">
        <v>604</v>
      </c>
      <c r="AD129" s="269"/>
      <c r="AE129" s="372">
        <v>45726</v>
      </c>
      <c r="AF129" s="400" t="s">
        <v>795</v>
      </c>
      <c r="AG129" s="400" t="s">
        <v>796</v>
      </c>
      <c r="AH129" s="372">
        <v>45863</v>
      </c>
      <c r="AI129" s="269" t="s">
        <v>797</v>
      </c>
      <c r="AJ129" s="269"/>
      <c r="AK129" s="269" t="s">
        <v>802</v>
      </c>
      <c r="AL129" s="269"/>
      <c r="AM129" s="269"/>
      <c r="AN129" s="269"/>
      <c r="AO129" s="370"/>
      <c r="AP129" s="371"/>
      <c r="AQ129" s="386"/>
    </row>
    <row r="130" spans="1:43" s="360" customFormat="1" ht="14.45" customHeight="1" x14ac:dyDescent="0.25">
      <c r="A130" s="269" t="s">
        <v>504</v>
      </c>
      <c r="B130" s="269">
        <v>660000032</v>
      </c>
      <c r="C130" s="269" t="s">
        <v>40</v>
      </c>
      <c r="D130" s="269" t="s">
        <v>41</v>
      </c>
      <c r="E130" s="269" t="s">
        <v>195</v>
      </c>
      <c r="F130" s="372"/>
      <c r="G130" s="269" t="s">
        <v>52</v>
      </c>
      <c r="H130" s="469" t="s">
        <v>52</v>
      </c>
      <c r="I130" s="375"/>
      <c r="J130" s="364"/>
      <c r="K130" s="407"/>
      <c r="L130" s="399"/>
      <c r="M130" s="366"/>
      <c r="N130" s="385"/>
      <c r="O130" s="366">
        <f>O129-P130</f>
        <v>0</v>
      </c>
      <c r="P130" s="366">
        <v>18500000</v>
      </c>
      <c r="Q130" s="366"/>
      <c r="R130" s="366"/>
      <c r="S130" s="366"/>
      <c r="T130" s="269" t="str">
        <f>_xlfn.IFNA(VLOOKUP($AF130,Sheet7!$A$2:$B$611,2,0)," ")</f>
        <v>PR/ASR/1124/016</v>
      </c>
      <c r="U130" s="376" t="s">
        <v>197</v>
      </c>
      <c r="V130" s="376" t="s">
        <v>786</v>
      </c>
      <c r="W130" s="376" t="s">
        <v>787</v>
      </c>
      <c r="X130" s="376" t="s">
        <v>788</v>
      </c>
      <c r="Y130" s="269" t="s">
        <v>602</v>
      </c>
      <c r="Z130" s="269" t="s">
        <v>602</v>
      </c>
      <c r="AA130" s="372">
        <v>45691</v>
      </c>
      <c r="AB130" s="372">
        <v>45701</v>
      </c>
      <c r="AC130" s="269" t="s">
        <v>604</v>
      </c>
      <c r="AD130" s="269"/>
      <c r="AE130" s="372">
        <v>45726</v>
      </c>
      <c r="AF130" s="400" t="s">
        <v>795</v>
      </c>
      <c r="AG130" s="400" t="s">
        <v>796</v>
      </c>
      <c r="AH130" s="372">
        <v>45863</v>
      </c>
      <c r="AI130" s="269" t="s">
        <v>797</v>
      </c>
      <c r="AJ130" s="269"/>
      <c r="AK130" s="269" t="s">
        <v>803</v>
      </c>
      <c r="AL130" s="269"/>
      <c r="AM130" s="269"/>
      <c r="AN130" s="269"/>
      <c r="AO130" s="370"/>
      <c r="AP130" s="371"/>
      <c r="AQ130" s="386"/>
    </row>
    <row r="131" spans="1:43" s="360" customFormat="1" ht="14.45" customHeight="1" x14ac:dyDescent="0.25">
      <c r="A131" s="269" t="s">
        <v>504</v>
      </c>
      <c r="B131" s="269">
        <v>660000032</v>
      </c>
      <c r="C131" s="269" t="s">
        <v>40</v>
      </c>
      <c r="D131" s="269" t="s">
        <v>41</v>
      </c>
      <c r="E131" s="269" t="s">
        <v>198</v>
      </c>
      <c r="F131" s="368"/>
      <c r="G131" s="269" t="s">
        <v>51</v>
      </c>
      <c r="H131" s="469" t="s">
        <v>52</v>
      </c>
      <c r="I131" s="375">
        <v>1</v>
      </c>
      <c r="J131" s="364" t="s">
        <v>53</v>
      </c>
      <c r="K131" s="407">
        <v>2190000</v>
      </c>
      <c r="L131" s="390">
        <f t="shared" ref="L131:L138" si="7">K131</f>
        <v>2190000</v>
      </c>
      <c r="M131" s="366"/>
      <c r="N131" s="385"/>
      <c r="O131" s="366"/>
      <c r="P131" s="366"/>
      <c r="Q131" s="269"/>
      <c r="R131" s="269"/>
      <c r="S131" s="269"/>
      <c r="T131" s="269" t="str">
        <f>_xlfn.IFNA(VLOOKUP($AF131,Sheet7!$A$2:$B$611,2,0)," ")</f>
        <v xml:space="preserve"> </v>
      </c>
      <c r="U131" s="269"/>
      <c r="V131" s="269"/>
      <c r="W131" s="269"/>
      <c r="X131" s="269"/>
      <c r="Y131" s="269"/>
      <c r="Z131" s="269"/>
      <c r="AA131" s="368"/>
      <c r="AB131" s="368"/>
      <c r="AC131" s="269"/>
      <c r="AD131" s="269"/>
      <c r="AE131" s="368"/>
      <c r="AF131" s="269"/>
      <c r="AG131" s="269"/>
      <c r="AH131" s="368"/>
      <c r="AI131" s="269"/>
      <c r="AJ131" s="269"/>
      <c r="AK131" s="269"/>
      <c r="AL131" s="269"/>
      <c r="AM131" s="269"/>
      <c r="AN131" s="269"/>
      <c r="AO131" s="370"/>
      <c r="AP131" s="371"/>
      <c r="AQ131" s="386"/>
    </row>
    <row r="132" spans="1:43" s="360" customFormat="1" ht="14.45" customHeight="1" x14ac:dyDescent="0.25">
      <c r="A132" s="269" t="s">
        <v>504</v>
      </c>
      <c r="B132" s="269">
        <v>660000032</v>
      </c>
      <c r="C132" s="269" t="s">
        <v>40</v>
      </c>
      <c r="D132" s="269" t="s">
        <v>41</v>
      </c>
      <c r="E132" s="269" t="s">
        <v>804</v>
      </c>
      <c r="F132" s="368"/>
      <c r="G132" s="269" t="s">
        <v>51</v>
      </c>
      <c r="H132" s="469" t="s">
        <v>52</v>
      </c>
      <c r="I132" s="375">
        <v>1</v>
      </c>
      <c r="J132" s="364" t="s">
        <v>53</v>
      </c>
      <c r="K132" s="407">
        <v>19404000</v>
      </c>
      <c r="L132" s="390">
        <f t="shared" si="7"/>
        <v>19404000</v>
      </c>
      <c r="M132" s="366"/>
      <c r="N132" s="385"/>
      <c r="O132" s="366"/>
      <c r="P132" s="366"/>
      <c r="Q132" s="269"/>
      <c r="R132" s="269"/>
      <c r="S132" s="269"/>
      <c r="T132" s="269" t="str">
        <f>_xlfn.IFNA(VLOOKUP($AF132,Sheet7!$A$2:$B$611,2,0)," ")</f>
        <v xml:space="preserve"> </v>
      </c>
      <c r="U132" s="269"/>
      <c r="V132" s="269"/>
      <c r="W132" s="269"/>
      <c r="X132" s="269"/>
      <c r="Y132" s="269"/>
      <c r="Z132" s="269"/>
      <c r="AA132" s="368"/>
      <c r="AB132" s="368"/>
      <c r="AC132" s="269"/>
      <c r="AD132" s="269"/>
      <c r="AE132" s="368"/>
      <c r="AF132" s="269"/>
      <c r="AG132" s="269"/>
      <c r="AH132" s="368"/>
      <c r="AI132" s="269"/>
      <c r="AJ132" s="269"/>
      <c r="AK132" s="269"/>
      <c r="AL132" s="269"/>
      <c r="AM132" s="269"/>
      <c r="AN132" s="269"/>
      <c r="AO132" s="370"/>
      <c r="AP132" s="371"/>
      <c r="AQ132" s="386"/>
    </row>
    <row r="133" spans="1:43" s="360" customFormat="1" ht="14.45" customHeight="1" x14ac:dyDescent="0.25">
      <c r="A133" s="269" t="s">
        <v>504</v>
      </c>
      <c r="B133" s="269">
        <v>660000032</v>
      </c>
      <c r="C133" s="269" t="s">
        <v>40</v>
      </c>
      <c r="D133" s="269" t="s">
        <v>41</v>
      </c>
      <c r="E133" s="269" t="s">
        <v>202</v>
      </c>
      <c r="F133" s="368"/>
      <c r="G133" s="269" t="s">
        <v>51</v>
      </c>
      <c r="H133" s="469" t="s">
        <v>52</v>
      </c>
      <c r="I133" s="375">
        <v>1</v>
      </c>
      <c r="J133" s="364" t="s">
        <v>53</v>
      </c>
      <c r="K133" s="407">
        <v>17968500</v>
      </c>
      <c r="L133" s="390">
        <f t="shared" si="7"/>
        <v>17968500</v>
      </c>
      <c r="M133" s="366"/>
      <c r="N133" s="385"/>
      <c r="O133" s="366"/>
      <c r="P133" s="366"/>
      <c r="Q133" s="269"/>
      <c r="R133" s="269"/>
      <c r="S133" s="269"/>
      <c r="T133" s="269" t="str">
        <f>_xlfn.IFNA(VLOOKUP($AF133,Sheet7!$A$2:$B$611,2,0)," ")</f>
        <v xml:space="preserve"> </v>
      </c>
      <c r="U133" s="269"/>
      <c r="V133" s="269"/>
      <c r="W133" s="269"/>
      <c r="X133" s="269"/>
      <c r="Y133" s="269"/>
      <c r="Z133" s="269"/>
      <c r="AA133" s="368"/>
      <c r="AB133" s="368"/>
      <c r="AC133" s="269"/>
      <c r="AD133" s="269"/>
      <c r="AE133" s="368"/>
      <c r="AF133" s="269"/>
      <c r="AG133" s="269"/>
      <c r="AH133" s="368"/>
      <c r="AI133" s="269"/>
      <c r="AJ133" s="269"/>
      <c r="AK133" s="269"/>
      <c r="AL133" s="269"/>
      <c r="AM133" s="269"/>
      <c r="AN133" s="269"/>
      <c r="AO133" s="370"/>
      <c r="AP133" s="371"/>
      <c r="AQ133" s="386"/>
    </row>
    <row r="134" spans="1:43" s="360" customFormat="1" ht="14.45" customHeight="1" x14ac:dyDescent="0.25">
      <c r="A134" s="269" t="s">
        <v>504</v>
      </c>
      <c r="B134" s="269">
        <v>660000032</v>
      </c>
      <c r="C134" s="269" t="s">
        <v>40</v>
      </c>
      <c r="D134" s="269" t="s">
        <v>41</v>
      </c>
      <c r="E134" s="269" t="s">
        <v>203</v>
      </c>
      <c r="F134" s="368"/>
      <c r="G134" s="269" t="s">
        <v>51</v>
      </c>
      <c r="H134" s="469" t="s">
        <v>52</v>
      </c>
      <c r="I134" s="375">
        <v>1</v>
      </c>
      <c r="J134" s="364" t="s">
        <v>53</v>
      </c>
      <c r="K134" s="407">
        <v>36000000</v>
      </c>
      <c r="L134" s="390">
        <f t="shared" si="7"/>
        <v>36000000</v>
      </c>
      <c r="M134" s="366"/>
      <c r="N134" s="385"/>
      <c r="O134" s="366"/>
      <c r="P134" s="366"/>
      <c r="Q134" s="269"/>
      <c r="R134" s="269"/>
      <c r="S134" s="269"/>
      <c r="T134" s="269" t="str">
        <f>_xlfn.IFNA(VLOOKUP($AF134,Sheet7!$A$2:$B$611,2,0)," ")</f>
        <v xml:space="preserve"> </v>
      </c>
      <c r="U134" s="269"/>
      <c r="V134" s="269"/>
      <c r="W134" s="269"/>
      <c r="X134" s="269"/>
      <c r="Y134" s="269"/>
      <c r="Z134" s="269"/>
      <c r="AA134" s="368"/>
      <c r="AB134" s="368"/>
      <c r="AC134" s="269"/>
      <c r="AD134" s="269"/>
      <c r="AE134" s="368"/>
      <c r="AF134" s="269"/>
      <c r="AG134" s="269"/>
      <c r="AH134" s="368"/>
      <c r="AI134" s="269"/>
      <c r="AJ134" s="269"/>
      <c r="AK134" s="269"/>
      <c r="AL134" s="269"/>
      <c r="AM134" s="269"/>
      <c r="AN134" s="269"/>
      <c r="AO134" s="370"/>
      <c r="AP134" s="371"/>
      <c r="AQ134" s="386"/>
    </row>
    <row r="135" spans="1:43" s="360" customFormat="1" ht="14.45" customHeight="1" x14ac:dyDescent="0.25">
      <c r="A135" s="269" t="s">
        <v>504</v>
      </c>
      <c r="B135" s="269">
        <v>660000032</v>
      </c>
      <c r="C135" s="269" t="s">
        <v>40</v>
      </c>
      <c r="D135" s="269" t="s">
        <v>41</v>
      </c>
      <c r="E135" s="269" t="s">
        <v>204</v>
      </c>
      <c r="F135" s="368"/>
      <c r="G135" s="269" t="s">
        <v>51</v>
      </c>
      <c r="H135" s="469" t="s">
        <v>52</v>
      </c>
      <c r="I135" s="375">
        <v>1</v>
      </c>
      <c r="J135" s="364" t="s">
        <v>53</v>
      </c>
      <c r="K135" s="407">
        <v>18000000</v>
      </c>
      <c r="L135" s="390">
        <f t="shared" si="7"/>
        <v>18000000</v>
      </c>
      <c r="M135" s="366"/>
      <c r="N135" s="385"/>
      <c r="O135" s="366"/>
      <c r="P135" s="366"/>
      <c r="Q135" s="269"/>
      <c r="R135" s="269"/>
      <c r="S135" s="269"/>
      <c r="T135" s="269" t="str">
        <f>_xlfn.IFNA(VLOOKUP($AF135,Sheet7!$A$2:$B$611,2,0)," ")</f>
        <v xml:space="preserve"> </v>
      </c>
      <c r="U135" s="269"/>
      <c r="V135" s="269"/>
      <c r="W135" s="269"/>
      <c r="X135" s="269"/>
      <c r="Y135" s="269"/>
      <c r="Z135" s="269"/>
      <c r="AA135" s="368"/>
      <c r="AB135" s="368"/>
      <c r="AC135" s="269"/>
      <c r="AD135" s="269"/>
      <c r="AE135" s="368"/>
      <c r="AF135" s="269"/>
      <c r="AG135" s="269"/>
      <c r="AH135" s="368"/>
      <c r="AI135" s="269"/>
      <c r="AJ135" s="269"/>
      <c r="AK135" s="269"/>
      <c r="AL135" s="269"/>
      <c r="AM135" s="269"/>
      <c r="AN135" s="269"/>
      <c r="AO135" s="370"/>
      <c r="AP135" s="371"/>
      <c r="AQ135" s="386"/>
    </row>
    <row r="136" spans="1:43" s="360" customFormat="1" ht="14.45" customHeight="1" x14ac:dyDescent="0.25">
      <c r="A136" s="269" t="s">
        <v>504</v>
      </c>
      <c r="B136" s="269">
        <v>660000032</v>
      </c>
      <c r="C136" s="269" t="s">
        <v>40</v>
      </c>
      <c r="D136" s="269" t="s">
        <v>41</v>
      </c>
      <c r="E136" s="269" t="s">
        <v>206</v>
      </c>
      <c r="F136" s="368"/>
      <c r="G136" s="269" t="s">
        <v>51</v>
      </c>
      <c r="H136" s="469" t="s">
        <v>52</v>
      </c>
      <c r="I136" s="375">
        <v>1</v>
      </c>
      <c r="J136" s="364" t="s">
        <v>53</v>
      </c>
      <c r="K136" s="407">
        <v>2000000</v>
      </c>
      <c r="L136" s="390">
        <f t="shared" si="7"/>
        <v>2000000</v>
      </c>
      <c r="M136" s="366"/>
      <c r="N136" s="385"/>
      <c r="O136" s="366"/>
      <c r="P136" s="366"/>
      <c r="Q136" s="269"/>
      <c r="R136" s="269"/>
      <c r="S136" s="269"/>
      <c r="T136" s="269" t="str">
        <f>_xlfn.IFNA(VLOOKUP($AF136,Sheet7!$A$2:$B$611,2,0)," ")</f>
        <v xml:space="preserve"> </v>
      </c>
      <c r="U136" s="269"/>
      <c r="V136" s="269"/>
      <c r="W136" s="269"/>
      <c r="X136" s="269"/>
      <c r="Y136" s="269"/>
      <c r="Z136" s="269"/>
      <c r="AA136" s="368"/>
      <c r="AB136" s="368"/>
      <c r="AC136" s="269"/>
      <c r="AD136" s="269"/>
      <c r="AE136" s="368"/>
      <c r="AF136" s="269"/>
      <c r="AG136" s="269"/>
      <c r="AH136" s="368"/>
      <c r="AI136" s="269"/>
      <c r="AJ136" s="269"/>
      <c r="AK136" s="269"/>
      <c r="AL136" s="269"/>
      <c r="AM136" s="269"/>
      <c r="AN136" s="269"/>
      <c r="AO136" s="370"/>
      <c r="AP136" s="371"/>
      <c r="AQ136" s="386"/>
    </row>
    <row r="137" spans="1:43" s="360" customFormat="1" ht="14.45" customHeight="1" x14ac:dyDescent="0.25">
      <c r="A137" s="269" t="s">
        <v>504</v>
      </c>
      <c r="B137" s="269">
        <v>660000032</v>
      </c>
      <c r="C137" s="269" t="s">
        <v>40</v>
      </c>
      <c r="D137" s="269" t="s">
        <v>41</v>
      </c>
      <c r="E137" s="269" t="s">
        <v>207</v>
      </c>
      <c r="F137" s="368"/>
      <c r="G137" s="269" t="s">
        <v>51</v>
      </c>
      <c r="H137" s="469" t="s">
        <v>52</v>
      </c>
      <c r="I137" s="375">
        <v>1</v>
      </c>
      <c r="J137" s="364" t="s">
        <v>53</v>
      </c>
      <c r="K137" s="407">
        <v>1800000</v>
      </c>
      <c r="L137" s="390">
        <f t="shared" si="7"/>
        <v>1800000</v>
      </c>
      <c r="M137" s="366"/>
      <c r="N137" s="385"/>
      <c r="O137" s="366"/>
      <c r="P137" s="366"/>
      <c r="Q137" s="269"/>
      <c r="R137" s="269"/>
      <c r="S137" s="269"/>
      <c r="T137" s="269" t="str">
        <f>_xlfn.IFNA(VLOOKUP($AF137,Sheet7!$A$2:$B$611,2,0)," ")</f>
        <v xml:space="preserve"> </v>
      </c>
      <c r="U137" s="269"/>
      <c r="V137" s="269"/>
      <c r="W137" s="269"/>
      <c r="X137" s="269"/>
      <c r="Y137" s="269"/>
      <c r="Z137" s="269"/>
      <c r="AA137" s="368"/>
      <c r="AB137" s="368"/>
      <c r="AC137" s="269"/>
      <c r="AD137" s="269"/>
      <c r="AE137" s="368"/>
      <c r="AF137" s="269"/>
      <c r="AG137" s="269"/>
      <c r="AH137" s="368"/>
      <c r="AI137" s="269"/>
      <c r="AJ137" s="269"/>
      <c r="AK137" s="269"/>
      <c r="AL137" s="269"/>
      <c r="AM137" s="269"/>
      <c r="AN137" s="269"/>
      <c r="AO137" s="370"/>
      <c r="AP137" s="371"/>
      <c r="AQ137" s="386"/>
    </row>
    <row r="138" spans="1:43" s="360" customFormat="1" ht="14.45" customHeight="1" x14ac:dyDescent="0.25">
      <c r="A138" s="374" t="s">
        <v>504</v>
      </c>
      <c r="B138" s="269">
        <v>660000032</v>
      </c>
      <c r="C138" s="269" t="s">
        <v>40</v>
      </c>
      <c r="D138" s="269" t="s">
        <v>41</v>
      </c>
      <c r="E138" s="269" t="s">
        <v>232</v>
      </c>
      <c r="F138" s="368"/>
      <c r="G138" s="269" t="s">
        <v>51</v>
      </c>
      <c r="H138" s="469" t="s">
        <v>52</v>
      </c>
      <c r="I138" s="375">
        <v>1</v>
      </c>
      <c r="J138" s="364" t="s">
        <v>53</v>
      </c>
      <c r="K138" s="407">
        <v>10800000</v>
      </c>
      <c r="L138" s="390">
        <f t="shared" si="7"/>
        <v>10800000</v>
      </c>
      <c r="M138" s="366"/>
      <c r="N138" s="385"/>
      <c r="O138" s="366"/>
      <c r="P138" s="366"/>
      <c r="Q138" s="269"/>
      <c r="R138" s="269"/>
      <c r="S138" s="269"/>
      <c r="T138" s="269" t="str">
        <f>_xlfn.IFNA(VLOOKUP($AF138,Sheet7!$A$2:$B$611,2,0)," ")</f>
        <v xml:space="preserve"> </v>
      </c>
      <c r="U138" s="269"/>
      <c r="V138" s="269"/>
      <c r="W138" s="269"/>
      <c r="X138" s="269"/>
      <c r="Y138" s="269"/>
      <c r="Z138" s="269"/>
      <c r="AA138" s="368"/>
      <c r="AB138" s="368"/>
      <c r="AC138" s="269"/>
      <c r="AD138" s="269"/>
      <c r="AE138" s="368"/>
      <c r="AF138" s="269"/>
      <c r="AG138" s="269"/>
      <c r="AH138" s="368"/>
      <c r="AI138" s="269"/>
      <c r="AJ138" s="269"/>
      <c r="AK138" s="269"/>
      <c r="AL138" s="269"/>
      <c r="AM138" s="269"/>
      <c r="AN138" s="269"/>
      <c r="AO138" s="370"/>
      <c r="AP138" s="371"/>
      <c r="AQ138" s="386"/>
    </row>
    <row r="139" spans="1:43" s="360" customFormat="1" ht="14.45" customHeight="1" x14ac:dyDescent="0.25">
      <c r="A139" s="374" t="s">
        <v>504</v>
      </c>
      <c r="B139" s="269">
        <v>660000032</v>
      </c>
      <c r="C139" s="269" t="s">
        <v>40</v>
      </c>
      <c r="D139" s="269" t="s">
        <v>41</v>
      </c>
      <c r="E139" s="269" t="s">
        <v>233</v>
      </c>
      <c r="F139" s="406">
        <v>45991</v>
      </c>
      <c r="G139" s="269" t="s">
        <v>51</v>
      </c>
      <c r="H139" s="469" t="s">
        <v>52</v>
      </c>
      <c r="I139" s="375">
        <v>1</v>
      </c>
      <c r="J139" s="364" t="s">
        <v>53</v>
      </c>
      <c r="K139" s="365">
        <v>6000000</v>
      </c>
      <c r="L139" s="405">
        <v>6000000</v>
      </c>
      <c r="M139" s="366"/>
      <c r="N139" s="385"/>
      <c r="O139" s="366"/>
      <c r="P139" s="366"/>
      <c r="Q139" s="269"/>
      <c r="R139" s="269"/>
      <c r="S139" s="269"/>
      <c r="T139" s="269" t="str">
        <f>_xlfn.IFNA(VLOOKUP($AF139,Sheet7!$A$2:$B$611,2,0)," ")</f>
        <v xml:space="preserve"> </v>
      </c>
      <c r="U139" s="269"/>
      <c r="V139" s="269"/>
      <c r="W139" s="269"/>
      <c r="X139" s="269"/>
      <c r="Y139" s="269"/>
      <c r="Z139" s="269"/>
      <c r="AA139" s="368"/>
      <c r="AB139" s="368"/>
      <c r="AC139" s="269"/>
      <c r="AD139" s="269"/>
      <c r="AE139" s="368"/>
      <c r="AF139" s="269"/>
      <c r="AG139" s="269"/>
      <c r="AH139" s="368"/>
      <c r="AI139" s="269"/>
      <c r="AJ139" s="269"/>
      <c r="AK139" s="269"/>
      <c r="AL139" s="269"/>
      <c r="AM139" s="269"/>
      <c r="AN139" s="269"/>
      <c r="AO139" s="370"/>
      <c r="AP139" s="371"/>
      <c r="AQ139" s="386"/>
    </row>
    <row r="140" spans="1:43" s="360" customFormat="1" ht="14.45" customHeight="1" x14ac:dyDescent="0.25">
      <c r="A140" s="269" t="s">
        <v>504</v>
      </c>
      <c r="B140" s="269">
        <v>660000032</v>
      </c>
      <c r="C140" s="269" t="s">
        <v>40</v>
      </c>
      <c r="D140" s="269" t="s">
        <v>41</v>
      </c>
      <c r="E140" s="269" t="s">
        <v>185</v>
      </c>
      <c r="F140" s="368"/>
      <c r="G140" s="269" t="s">
        <v>51</v>
      </c>
      <c r="H140" s="469" t="s">
        <v>52</v>
      </c>
      <c r="I140" s="375">
        <v>1</v>
      </c>
      <c r="J140" s="364" t="s">
        <v>53</v>
      </c>
      <c r="K140" s="407">
        <v>121180000</v>
      </c>
      <c r="L140" s="408">
        <v>121180000</v>
      </c>
      <c r="M140" s="366"/>
      <c r="N140" s="385"/>
      <c r="O140" s="366"/>
      <c r="P140" s="366"/>
      <c r="Q140" s="269"/>
      <c r="R140" s="269"/>
      <c r="S140" s="269"/>
      <c r="T140" s="269" t="s">
        <v>805</v>
      </c>
      <c r="U140" s="269" t="s">
        <v>623</v>
      </c>
      <c r="V140" s="269" t="s">
        <v>614</v>
      </c>
      <c r="W140" s="269" t="s">
        <v>615</v>
      </c>
      <c r="X140" s="269"/>
      <c r="Y140" s="269" t="s">
        <v>602</v>
      </c>
      <c r="Z140" s="269" t="s">
        <v>603</v>
      </c>
      <c r="AA140" s="368"/>
      <c r="AB140" s="368"/>
      <c r="AC140" s="269" t="s">
        <v>604</v>
      </c>
      <c r="AD140" s="269" t="s">
        <v>624</v>
      </c>
      <c r="AE140" s="368"/>
      <c r="AF140" s="269"/>
      <c r="AG140" s="269"/>
      <c r="AH140" s="368"/>
      <c r="AI140" s="269"/>
      <c r="AJ140" s="269"/>
      <c r="AK140" s="269"/>
      <c r="AL140" s="269"/>
      <c r="AM140" s="269"/>
      <c r="AN140" s="269"/>
      <c r="AO140" s="370"/>
      <c r="AP140" s="371"/>
      <c r="AQ140" s="386"/>
    </row>
    <row r="141" spans="1:43" s="360" customFormat="1" ht="14.45" customHeight="1" x14ac:dyDescent="0.25">
      <c r="A141" s="269" t="s">
        <v>504</v>
      </c>
      <c r="B141" s="269">
        <v>660000032</v>
      </c>
      <c r="C141" s="269" t="s">
        <v>40</v>
      </c>
      <c r="D141" s="269" t="s">
        <v>41</v>
      </c>
      <c r="E141" s="269" t="s">
        <v>236</v>
      </c>
      <c r="F141" s="369">
        <v>45884</v>
      </c>
      <c r="G141" s="269" t="s">
        <v>51</v>
      </c>
      <c r="H141" s="469" t="s">
        <v>52</v>
      </c>
      <c r="I141" s="375">
        <v>1</v>
      </c>
      <c r="J141" s="364" t="s">
        <v>53</v>
      </c>
      <c r="K141" s="365">
        <v>2000000</v>
      </c>
      <c r="L141" s="405">
        <v>2000000</v>
      </c>
      <c r="M141" s="366">
        <f>L141-N141</f>
        <v>1912040</v>
      </c>
      <c r="N141" s="366">
        <v>87960</v>
      </c>
      <c r="O141" s="366">
        <f>N141-P141</f>
        <v>0</v>
      </c>
      <c r="P141" s="366">
        <v>87960</v>
      </c>
      <c r="Q141" s="269"/>
      <c r="R141" s="269"/>
      <c r="S141" s="269"/>
      <c r="T141" s="269" t="s">
        <v>806</v>
      </c>
      <c r="U141" s="269" t="s">
        <v>807</v>
      </c>
      <c r="V141" s="269" t="s">
        <v>614</v>
      </c>
      <c r="W141" s="269" t="s">
        <v>653</v>
      </c>
      <c r="X141" s="269" t="s">
        <v>654</v>
      </c>
      <c r="Y141" s="269" t="s">
        <v>55</v>
      </c>
      <c r="Z141" s="269" t="s">
        <v>55</v>
      </c>
      <c r="AA141" s="372">
        <v>45845</v>
      </c>
      <c r="AB141" s="368"/>
      <c r="AC141" s="269"/>
      <c r="AD141" s="269"/>
      <c r="AE141" s="368" t="s">
        <v>55</v>
      </c>
      <c r="AF141" s="269"/>
      <c r="AG141" s="269"/>
      <c r="AH141" s="368"/>
      <c r="AI141" s="269"/>
      <c r="AJ141" s="269"/>
      <c r="AK141" s="269"/>
      <c r="AL141" s="269"/>
      <c r="AM141" s="269"/>
      <c r="AN141" s="269"/>
      <c r="AO141" s="370"/>
      <c r="AP141" s="371"/>
      <c r="AQ141" s="386"/>
    </row>
    <row r="142" spans="1:43" s="360" customFormat="1" ht="14.45" customHeight="1" x14ac:dyDescent="0.25">
      <c r="A142" s="269" t="s">
        <v>504</v>
      </c>
      <c r="B142" s="269">
        <v>660000032</v>
      </c>
      <c r="C142" s="269" t="s">
        <v>40</v>
      </c>
      <c r="D142" s="269" t="s">
        <v>41</v>
      </c>
      <c r="E142" s="269" t="s">
        <v>270</v>
      </c>
      <c r="F142" s="368"/>
      <c r="G142" s="269" t="s">
        <v>51</v>
      </c>
      <c r="H142" s="469" t="s">
        <v>52</v>
      </c>
      <c r="I142" s="409">
        <v>1</v>
      </c>
      <c r="J142" s="410" t="s">
        <v>53</v>
      </c>
      <c r="K142" s="411">
        <v>17500000</v>
      </c>
      <c r="L142" s="405">
        <v>17500000</v>
      </c>
      <c r="M142" s="366"/>
      <c r="N142" s="385"/>
      <c r="O142" s="366"/>
      <c r="P142" s="366"/>
      <c r="Q142" s="269"/>
      <c r="R142" s="269"/>
      <c r="S142" s="269"/>
      <c r="T142" s="269" t="str">
        <f>_xlfn.IFNA(VLOOKUP($AF142,Sheet7!$A$2:$B$611,2,0)," ")</f>
        <v xml:space="preserve"> </v>
      </c>
      <c r="U142" s="269"/>
      <c r="V142" s="269"/>
      <c r="W142" s="269"/>
      <c r="X142" s="269"/>
      <c r="Y142" s="269"/>
      <c r="Z142" s="269"/>
      <c r="AA142" s="368"/>
      <c r="AB142" s="368"/>
      <c r="AC142" s="269"/>
      <c r="AD142" s="269"/>
      <c r="AE142" s="368"/>
      <c r="AF142" s="269"/>
      <c r="AG142" s="269"/>
      <c r="AH142" s="368"/>
      <c r="AI142" s="269"/>
      <c r="AJ142" s="269"/>
      <c r="AK142" s="269"/>
      <c r="AL142" s="269"/>
      <c r="AM142" s="269"/>
      <c r="AN142" s="269"/>
      <c r="AO142" s="370"/>
      <c r="AP142" s="371"/>
      <c r="AQ142" s="386"/>
    </row>
    <row r="143" spans="1:43" s="360" customFormat="1" ht="14.45" customHeight="1" x14ac:dyDescent="0.25">
      <c r="A143" s="269" t="s">
        <v>504</v>
      </c>
      <c r="B143" s="269">
        <v>660000032</v>
      </c>
      <c r="C143" s="269" t="s">
        <v>40</v>
      </c>
      <c r="D143" s="269" t="s">
        <v>41</v>
      </c>
      <c r="E143" s="269" t="s">
        <v>274</v>
      </c>
      <c r="F143" s="372">
        <v>46011</v>
      </c>
      <c r="G143" s="269" t="s">
        <v>51</v>
      </c>
      <c r="H143" s="469" t="s">
        <v>52</v>
      </c>
      <c r="I143" s="375">
        <v>12</v>
      </c>
      <c r="J143" s="364" t="s">
        <v>36</v>
      </c>
      <c r="K143" s="365">
        <v>4560000</v>
      </c>
      <c r="L143" s="399">
        <v>54720000</v>
      </c>
      <c r="M143" s="366">
        <f>L143-N143</f>
        <v>-24030000</v>
      </c>
      <c r="N143" s="366">
        <v>78750000</v>
      </c>
      <c r="O143" s="366">
        <f>N143-P143</f>
        <v>0</v>
      </c>
      <c r="P143" s="366">
        <v>78750000</v>
      </c>
      <c r="Q143" s="366"/>
      <c r="R143" s="366"/>
      <c r="S143" s="366"/>
      <c r="T143" s="269" t="str">
        <f>_xlfn.IFNA(VLOOKUP($AF143,Sheet7!$A$2:$B$611,2,0)," ")</f>
        <v>PR/ASR/1124/008</v>
      </c>
      <c r="U143" s="376" t="s">
        <v>71</v>
      </c>
      <c r="V143" s="376" t="s">
        <v>629</v>
      </c>
      <c r="W143" s="376" t="s">
        <v>764</v>
      </c>
      <c r="X143" s="376" t="s">
        <v>616</v>
      </c>
      <c r="Y143" s="269" t="s">
        <v>602</v>
      </c>
      <c r="Z143" s="269" t="s">
        <v>602</v>
      </c>
      <c r="AA143" s="372">
        <v>45607</v>
      </c>
      <c r="AB143" s="372">
        <v>45628</v>
      </c>
      <c r="AC143" s="269" t="s">
        <v>604</v>
      </c>
      <c r="AD143" s="269"/>
      <c r="AE143" s="372">
        <v>45638</v>
      </c>
      <c r="AF143" s="269" t="s">
        <v>765</v>
      </c>
      <c r="AG143" s="269" t="s">
        <v>766</v>
      </c>
      <c r="AH143" s="401">
        <v>45728</v>
      </c>
      <c r="AI143" s="269" t="s">
        <v>767</v>
      </c>
      <c r="AJ143" s="269"/>
      <c r="AK143" s="269" t="s">
        <v>768</v>
      </c>
      <c r="AL143" s="402">
        <v>45779</v>
      </c>
      <c r="AM143" s="269" t="s">
        <v>728</v>
      </c>
      <c r="AN143" s="269" t="s">
        <v>656</v>
      </c>
      <c r="AO143" s="370"/>
      <c r="AP143" s="371"/>
      <c r="AQ143" s="386"/>
    </row>
    <row r="144" spans="1:43" s="360" customFormat="1" ht="14.45" customHeight="1" x14ac:dyDescent="0.25">
      <c r="A144" s="269" t="s">
        <v>504</v>
      </c>
      <c r="B144" s="269">
        <v>660000032</v>
      </c>
      <c r="C144" s="269" t="s">
        <v>40</v>
      </c>
      <c r="D144" s="269" t="s">
        <v>41</v>
      </c>
      <c r="E144" s="269" t="s">
        <v>298</v>
      </c>
      <c r="F144" s="368"/>
      <c r="G144" s="269" t="s">
        <v>51</v>
      </c>
      <c r="H144" s="469" t="s">
        <v>52</v>
      </c>
      <c r="I144" s="375">
        <v>12</v>
      </c>
      <c r="J144" s="364" t="s">
        <v>36</v>
      </c>
      <c r="K144" s="365">
        <v>93750</v>
      </c>
      <c r="L144" s="405">
        <v>1125000</v>
      </c>
      <c r="M144" s="366"/>
      <c r="N144" s="385"/>
      <c r="O144" s="366"/>
      <c r="P144" s="366"/>
      <c r="Q144" s="269"/>
      <c r="R144" s="269"/>
      <c r="S144" s="269"/>
      <c r="T144" s="269" t="str">
        <f>_xlfn.IFNA(VLOOKUP($AF144,Sheet7!$A$2:$B$611,2,0)," ")</f>
        <v xml:space="preserve"> </v>
      </c>
      <c r="U144" s="269"/>
      <c r="V144" s="269"/>
      <c r="W144" s="269"/>
      <c r="X144" s="269"/>
      <c r="Y144" s="269"/>
      <c r="Z144" s="269"/>
      <c r="AA144" s="368"/>
      <c r="AB144" s="368"/>
      <c r="AC144" s="269"/>
      <c r="AD144" s="269"/>
      <c r="AE144" s="368"/>
      <c r="AF144" s="269"/>
      <c r="AG144" s="269"/>
      <c r="AH144" s="368"/>
      <c r="AI144" s="269"/>
      <c r="AJ144" s="269"/>
      <c r="AK144" s="269"/>
      <c r="AL144" s="269"/>
      <c r="AM144" s="269"/>
      <c r="AN144" s="269"/>
      <c r="AO144" s="370"/>
      <c r="AP144" s="371"/>
      <c r="AQ144" s="386"/>
    </row>
    <row r="145" spans="1:43" s="360" customFormat="1" ht="14.45" customHeight="1" x14ac:dyDescent="0.25">
      <c r="A145" s="374" t="s">
        <v>504</v>
      </c>
      <c r="B145" s="269">
        <v>660000015</v>
      </c>
      <c r="C145" s="269" t="s">
        <v>159</v>
      </c>
      <c r="D145" s="269" t="s">
        <v>160</v>
      </c>
      <c r="E145" s="269" t="s">
        <v>160</v>
      </c>
      <c r="F145" s="368"/>
      <c r="G145" s="269" t="s">
        <v>51</v>
      </c>
      <c r="H145" s="469" t="s">
        <v>52</v>
      </c>
      <c r="I145" s="375">
        <v>12</v>
      </c>
      <c r="J145" s="364" t="s">
        <v>36</v>
      </c>
      <c r="K145" s="365">
        <v>1500000</v>
      </c>
      <c r="L145" s="390">
        <v>18000000</v>
      </c>
      <c r="M145" s="366">
        <f>L145-(N145+N146)</f>
        <v>17947000</v>
      </c>
      <c r="N145" s="366">
        <v>53000</v>
      </c>
      <c r="O145" s="366">
        <f>N145-P145</f>
        <v>0</v>
      </c>
      <c r="P145" s="366">
        <v>53000</v>
      </c>
      <c r="Q145" s="269"/>
      <c r="R145" s="269"/>
      <c r="S145" s="269"/>
      <c r="T145" s="269" t="s">
        <v>808</v>
      </c>
      <c r="U145" s="269" t="s">
        <v>809</v>
      </c>
      <c r="V145" s="269" t="s">
        <v>614</v>
      </c>
      <c r="W145" s="269" t="s">
        <v>653</v>
      </c>
      <c r="X145" s="269" t="s">
        <v>654</v>
      </c>
      <c r="Y145" s="269" t="s">
        <v>577</v>
      </c>
      <c r="Z145" s="269" t="s">
        <v>577</v>
      </c>
      <c r="AA145" s="372">
        <v>45828</v>
      </c>
      <c r="AB145" s="368"/>
      <c r="AC145" s="269"/>
      <c r="AD145" s="269"/>
      <c r="AE145" s="368"/>
      <c r="AF145" s="269"/>
      <c r="AG145" s="269"/>
      <c r="AH145" s="368"/>
      <c r="AI145" s="269"/>
      <c r="AJ145" s="269"/>
      <c r="AK145" s="269"/>
      <c r="AL145" s="269"/>
      <c r="AM145" s="269"/>
      <c r="AN145" s="269"/>
      <c r="AO145" s="370"/>
      <c r="AP145" s="371"/>
      <c r="AQ145" s="386"/>
    </row>
    <row r="146" spans="1:43" s="360" customFormat="1" ht="14.45" customHeight="1" x14ac:dyDescent="0.25">
      <c r="A146" s="269" t="s">
        <v>504</v>
      </c>
      <c r="B146" s="269">
        <v>660000022</v>
      </c>
      <c r="C146" s="269" t="s">
        <v>228</v>
      </c>
      <c r="D146" s="269" t="s">
        <v>229</v>
      </c>
      <c r="E146" s="412" t="s">
        <v>229</v>
      </c>
      <c r="F146" s="368"/>
      <c r="G146" s="269" t="s">
        <v>51</v>
      </c>
      <c r="H146" s="469" t="s">
        <v>52</v>
      </c>
      <c r="I146" s="375">
        <v>12</v>
      </c>
      <c r="J146" s="364" t="s">
        <v>36</v>
      </c>
      <c r="K146" s="365">
        <v>500000</v>
      </c>
      <c r="L146" s="390">
        <v>6000000</v>
      </c>
      <c r="M146" s="366"/>
      <c r="N146" s="385"/>
      <c r="O146" s="366"/>
      <c r="P146" s="366"/>
      <c r="Q146" s="269"/>
      <c r="R146" s="269"/>
      <c r="S146" s="269"/>
      <c r="T146" s="269" t="str">
        <f>_xlfn.IFNA(VLOOKUP($AF146,Sheet7!$A$2:$B$611,2,0)," ")</f>
        <v xml:space="preserve"> </v>
      </c>
      <c r="U146" s="269"/>
      <c r="V146" s="269"/>
      <c r="W146" s="269"/>
      <c r="X146" s="269"/>
      <c r="Y146" s="269"/>
      <c r="Z146" s="269"/>
      <c r="AA146" s="368"/>
      <c r="AB146" s="368"/>
      <c r="AC146" s="269"/>
      <c r="AD146" s="269"/>
      <c r="AE146" s="368"/>
      <c r="AF146" s="269"/>
      <c r="AG146" s="269"/>
      <c r="AH146" s="368"/>
      <c r="AI146" s="269"/>
      <c r="AJ146" s="269"/>
      <c r="AK146" s="269"/>
      <c r="AL146" s="269"/>
      <c r="AM146" s="269"/>
      <c r="AN146" s="269"/>
      <c r="AO146" s="370"/>
      <c r="AP146" s="371"/>
      <c r="AQ146" s="386"/>
    </row>
    <row r="147" spans="1:43" s="360" customFormat="1" ht="14.45" customHeight="1" x14ac:dyDescent="0.25">
      <c r="A147" s="269" t="s">
        <v>504</v>
      </c>
      <c r="B147" s="269">
        <v>660000024</v>
      </c>
      <c r="C147" s="269" t="s">
        <v>228</v>
      </c>
      <c r="D147" s="269" t="s">
        <v>231</v>
      </c>
      <c r="E147" s="269" t="s">
        <v>231</v>
      </c>
      <c r="F147" s="368"/>
      <c r="G147" s="269" t="s">
        <v>51</v>
      </c>
      <c r="H147" s="469" t="s">
        <v>52</v>
      </c>
      <c r="I147" s="375">
        <v>12</v>
      </c>
      <c r="J147" s="364" t="s">
        <v>36</v>
      </c>
      <c r="K147" s="365">
        <v>1000000</v>
      </c>
      <c r="L147" s="390">
        <v>12000000</v>
      </c>
      <c r="M147" s="366">
        <f>L147-(N147+N148+N149+N150)</f>
        <v>10891485</v>
      </c>
      <c r="N147" s="366">
        <v>1108515</v>
      </c>
      <c r="O147" s="366">
        <f>N147-P147</f>
        <v>0</v>
      </c>
      <c r="P147" s="366">
        <v>1108515</v>
      </c>
      <c r="Q147" s="269"/>
      <c r="R147" s="269"/>
      <c r="S147" s="269"/>
      <c r="T147" s="269" t="s">
        <v>810</v>
      </c>
      <c r="U147" s="269" t="s">
        <v>811</v>
      </c>
      <c r="V147" s="269" t="s">
        <v>629</v>
      </c>
      <c r="W147" s="269" t="s">
        <v>653</v>
      </c>
      <c r="X147" s="269" t="s">
        <v>654</v>
      </c>
      <c r="Y147" s="269" t="s">
        <v>55</v>
      </c>
      <c r="Z147" s="269" t="s">
        <v>55</v>
      </c>
      <c r="AA147" s="372">
        <v>45846</v>
      </c>
      <c r="AB147" s="368"/>
      <c r="AC147" s="269" t="s">
        <v>608</v>
      </c>
      <c r="AD147" s="269" t="s">
        <v>812</v>
      </c>
      <c r="AE147" s="368" t="s">
        <v>55</v>
      </c>
      <c r="AF147" s="269" t="s">
        <v>55</v>
      </c>
      <c r="AG147" s="269" t="s">
        <v>55</v>
      </c>
      <c r="AH147" s="368" t="s">
        <v>55</v>
      </c>
      <c r="AI147" s="269" t="s">
        <v>55</v>
      </c>
      <c r="AJ147" s="269" t="s">
        <v>55</v>
      </c>
      <c r="AK147" s="269" t="s">
        <v>55</v>
      </c>
      <c r="AL147" s="269"/>
      <c r="AM147" s="269"/>
      <c r="AN147" s="269" t="s">
        <v>608</v>
      </c>
      <c r="AO147" s="370"/>
      <c r="AP147" s="371"/>
      <c r="AQ147" s="386"/>
    </row>
    <row r="148" spans="1:43" s="360" customFormat="1" ht="14.45" customHeight="1" x14ac:dyDescent="0.25">
      <c r="A148" s="269" t="s">
        <v>504</v>
      </c>
      <c r="B148" s="269">
        <v>660000014</v>
      </c>
      <c r="C148" s="269" t="s">
        <v>228</v>
      </c>
      <c r="D148" s="269" t="s">
        <v>240</v>
      </c>
      <c r="E148" s="269" t="s">
        <v>241</v>
      </c>
      <c r="F148" s="368"/>
      <c r="G148" s="269" t="s">
        <v>51</v>
      </c>
      <c r="H148" s="469" t="s">
        <v>52</v>
      </c>
      <c r="I148" s="375">
        <v>2</v>
      </c>
      <c r="J148" s="364" t="s">
        <v>6</v>
      </c>
      <c r="K148" s="365">
        <v>3000000</v>
      </c>
      <c r="L148" s="405">
        <v>6000000</v>
      </c>
      <c r="M148" s="366"/>
      <c r="N148" s="385"/>
      <c r="O148" s="366"/>
      <c r="P148" s="366"/>
      <c r="Q148" s="269"/>
      <c r="R148" s="269"/>
      <c r="S148" s="269"/>
      <c r="T148" s="269" t="str">
        <f>_xlfn.IFNA(VLOOKUP($AF148,Sheet7!$A$2:$B$611,2,0)," ")</f>
        <v xml:space="preserve"> </v>
      </c>
      <c r="U148" s="269"/>
      <c r="V148" s="269"/>
      <c r="W148" s="269"/>
      <c r="X148" s="269"/>
      <c r="Y148" s="269"/>
      <c r="Z148" s="269"/>
      <c r="AA148" s="368"/>
      <c r="AB148" s="368"/>
      <c r="AC148" s="269"/>
      <c r="AD148" s="269"/>
      <c r="AE148" s="368"/>
      <c r="AF148" s="269"/>
      <c r="AG148" s="269"/>
      <c r="AH148" s="368"/>
      <c r="AI148" s="269"/>
      <c r="AJ148" s="269"/>
      <c r="AK148" s="269"/>
      <c r="AL148" s="269"/>
      <c r="AM148" s="269"/>
      <c r="AN148" s="269"/>
      <c r="AO148" s="370"/>
      <c r="AP148" s="371"/>
      <c r="AQ148" s="386"/>
    </row>
    <row r="149" spans="1:43" s="360" customFormat="1" ht="14.45" customHeight="1" x14ac:dyDescent="0.25">
      <c r="A149" s="269" t="s">
        <v>504</v>
      </c>
      <c r="B149" s="269">
        <v>660000014</v>
      </c>
      <c r="C149" s="269" t="s">
        <v>228</v>
      </c>
      <c r="D149" s="269" t="s">
        <v>240</v>
      </c>
      <c r="E149" s="269" t="s">
        <v>813</v>
      </c>
      <c r="F149" s="368"/>
      <c r="G149" s="269" t="s">
        <v>51</v>
      </c>
      <c r="H149" s="469" t="s">
        <v>52</v>
      </c>
      <c r="I149" s="375">
        <v>10</v>
      </c>
      <c r="J149" s="364" t="s">
        <v>6</v>
      </c>
      <c r="K149" s="407">
        <v>3815000</v>
      </c>
      <c r="L149" s="405">
        <v>38150000</v>
      </c>
      <c r="M149" s="366"/>
      <c r="N149" s="385"/>
      <c r="O149" s="366"/>
      <c r="P149" s="366"/>
      <c r="Q149" s="269"/>
      <c r="R149" s="269"/>
      <c r="S149" s="269"/>
      <c r="T149" s="269" t="str">
        <f>_xlfn.IFNA(VLOOKUP($AF149,Sheet7!$A$2:$B$611,2,0)," ")</f>
        <v xml:space="preserve"> </v>
      </c>
      <c r="U149" s="269"/>
      <c r="V149" s="269"/>
      <c r="W149" s="269"/>
      <c r="X149" s="269"/>
      <c r="Y149" s="269"/>
      <c r="Z149" s="269"/>
      <c r="AA149" s="368"/>
      <c r="AB149" s="368"/>
      <c r="AC149" s="269"/>
      <c r="AD149" s="269"/>
      <c r="AE149" s="368"/>
      <c r="AF149" s="269"/>
      <c r="AG149" s="269"/>
      <c r="AH149" s="368"/>
      <c r="AI149" s="269"/>
      <c r="AJ149" s="269"/>
      <c r="AK149" s="269"/>
      <c r="AL149" s="269"/>
      <c r="AM149" s="269"/>
      <c r="AN149" s="269"/>
      <c r="AO149" s="370"/>
      <c r="AP149" s="371"/>
      <c r="AQ149" s="386"/>
    </row>
    <row r="150" spans="1:43" s="360" customFormat="1" ht="14.45" customHeight="1" x14ac:dyDescent="0.25">
      <c r="A150" s="269" t="s">
        <v>504</v>
      </c>
      <c r="B150" s="269">
        <v>660000014</v>
      </c>
      <c r="C150" s="269" t="s">
        <v>228</v>
      </c>
      <c r="D150" s="269" t="s">
        <v>240</v>
      </c>
      <c r="E150" s="269" t="s">
        <v>814</v>
      </c>
      <c r="F150" s="368"/>
      <c r="G150" s="269" t="s">
        <v>51</v>
      </c>
      <c r="H150" s="469" t="s">
        <v>52</v>
      </c>
      <c r="I150" s="375">
        <v>1</v>
      </c>
      <c r="J150" s="364" t="s">
        <v>6</v>
      </c>
      <c r="K150" s="407">
        <v>1600000</v>
      </c>
      <c r="L150" s="405">
        <v>1600000</v>
      </c>
      <c r="M150" s="366"/>
      <c r="N150" s="385"/>
      <c r="O150" s="366"/>
      <c r="P150" s="366"/>
      <c r="Q150" s="269"/>
      <c r="R150" s="269"/>
      <c r="S150" s="269"/>
      <c r="T150" s="269" t="str">
        <f>_xlfn.IFNA(VLOOKUP($AF150,Sheet7!$A$2:$B$611,2,0)," ")</f>
        <v xml:space="preserve"> </v>
      </c>
      <c r="U150" s="269"/>
      <c r="V150" s="269"/>
      <c r="W150" s="269"/>
      <c r="X150" s="269"/>
      <c r="Y150" s="269"/>
      <c r="Z150" s="269"/>
      <c r="AA150" s="368"/>
      <c r="AB150" s="368"/>
      <c r="AC150" s="269"/>
      <c r="AD150" s="269"/>
      <c r="AE150" s="368"/>
      <c r="AF150" s="269"/>
      <c r="AG150" s="269"/>
      <c r="AH150" s="368"/>
      <c r="AI150" s="269"/>
      <c r="AJ150" s="269"/>
      <c r="AK150" s="269"/>
      <c r="AL150" s="269"/>
      <c r="AM150" s="269"/>
      <c r="AN150" s="269"/>
      <c r="AO150" s="370"/>
      <c r="AP150" s="371"/>
      <c r="AQ150" s="386"/>
    </row>
    <row r="151" spans="1:43" s="360" customFormat="1" ht="14.45" customHeight="1" x14ac:dyDescent="0.25">
      <c r="A151" s="374" t="s">
        <v>504</v>
      </c>
      <c r="B151" s="269">
        <v>660000013</v>
      </c>
      <c r="C151" s="269" t="s">
        <v>157</v>
      </c>
      <c r="D151" s="269" t="s">
        <v>158</v>
      </c>
      <c r="E151" s="269" t="s">
        <v>157</v>
      </c>
      <c r="F151" s="368"/>
      <c r="G151" s="269" t="s">
        <v>51</v>
      </c>
      <c r="H151" s="469" t="s">
        <v>52</v>
      </c>
      <c r="I151" s="375">
        <v>1</v>
      </c>
      <c r="J151" s="364" t="s">
        <v>53</v>
      </c>
      <c r="K151" s="365">
        <v>98540000</v>
      </c>
      <c r="L151" s="405">
        <v>98540000</v>
      </c>
      <c r="M151" s="366"/>
      <c r="N151" s="385"/>
      <c r="O151" s="366"/>
      <c r="P151" s="366"/>
      <c r="Q151" s="269"/>
      <c r="R151" s="269"/>
      <c r="S151" s="269"/>
      <c r="T151" s="269" t="str">
        <f>_xlfn.IFNA(VLOOKUP($AF151,Sheet7!$A$2:$B$611,2,0)," ")</f>
        <v xml:space="preserve"> </v>
      </c>
      <c r="U151" s="269"/>
      <c r="V151" s="269"/>
      <c r="W151" s="269"/>
      <c r="X151" s="269"/>
      <c r="Y151" s="269"/>
      <c r="Z151" s="269"/>
      <c r="AA151" s="368"/>
      <c r="AB151" s="368"/>
      <c r="AC151" s="269"/>
      <c r="AD151" s="269"/>
      <c r="AE151" s="368"/>
      <c r="AF151" s="269"/>
      <c r="AG151" s="269"/>
      <c r="AH151" s="368"/>
      <c r="AI151" s="269"/>
      <c r="AJ151" s="269"/>
      <c r="AK151" s="269"/>
      <c r="AL151" s="269"/>
      <c r="AM151" s="269"/>
      <c r="AN151" s="269"/>
      <c r="AO151" s="370"/>
      <c r="AP151" s="371"/>
      <c r="AQ151" s="386"/>
    </row>
    <row r="152" spans="1:43" s="360" customFormat="1" ht="14.45" customHeight="1" x14ac:dyDescent="0.25">
      <c r="A152" s="269" t="s">
        <v>504</v>
      </c>
      <c r="B152" s="269">
        <v>660000030</v>
      </c>
      <c r="C152" s="269" t="s">
        <v>219</v>
      </c>
      <c r="D152" s="269" t="s">
        <v>220</v>
      </c>
      <c r="E152" s="269" t="s">
        <v>109</v>
      </c>
      <c r="F152" s="382">
        <v>46022</v>
      </c>
      <c r="G152" s="269" t="s">
        <v>51</v>
      </c>
      <c r="H152" s="469" t="s">
        <v>52</v>
      </c>
      <c r="I152" s="375">
        <v>12</v>
      </c>
      <c r="J152" s="364" t="s">
        <v>36</v>
      </c>
      <c r="K152" s="365">
        <v>5000000</v>
      </c>
      <c r="L152" s="413">
        <f>K152*I152</f>
        <v>60000000</v>
      </c>
      <c r="M152" s="366">
        <v>0</v>
      </c>
      <c r="N152" s="385">
        <v>60000000</v>
      </c>
      <c r="O152" s="366">
        <f>N152-P152</f>
        <v>59376434</v>
      </c>
      <c r="P152" s="366">
        <v>623566</v>
      </c>
      <c r="Q152" s="366"/>
      <c r="R152" s="366">
        <f>N152-(P152+P153+P154)</f>
        <v>50023859</v>
      </c>
      <c r="S152" s="366"/>
      <c r="T152" s="269" t="str">
        <f>_xlfn.IFNA(VLOOKUP($AF152,Sheet7!$A$2:$B$611,2,0)," ")</f>
        <v xml:space="preserve"> </v>
      </c>
      <c r="U152" s="376" t="s">
        <v>111</v>
      </c>
      <c r="V152" s="376" t="s">
        <v>629</v>
      </c>
      <c r="W152" s="376" t="s">
        <v>653</v>
      </c>
      <c r="X152" s="376" t="s">
        <v>815</v>
      </c>
      <c r="Y152" s="269" t="s">
        <v>602</v>
      </c>
      <c r="Z152" s="269" t="s">
        <v>603</v>
      </c>
      <c r="AA152" s="372">
        <v>45625</v>
      </c>
      <c r="AB152" s="372">
        <v>45632</v>
      </c>
      <c r="AC152" s="269" t="s">
        <v>604</v>
      </c>
      <c r="AD152" s="269"/>
      <c r="AE152" s="372">
        <v>45645</v>
      </c>
      <c r="AF152" s="414" t="s">
        <v>816</v>
      </c>
      <c r="AG152" s="400" t="s">
        <v>632</v>
      </c>
      <c r="AH152" s="415">
        <v>45729</v>
      </c>
      <c r="AI152" s="269" t="s">
        <v>817</v>
      </c>
      <c r="AJ152" s="269" t="s">
        <v>55</v>
      </c>
      <c r="AK152" s="269" t="s">
        <v>818</v>
      </c>
      <c r="AL152" s="402">
        <v>45761</v>
      </c>
      <c r="AM152" s="269" t="s">
        <v>728</v>
      </c>
      <c r="AN152" s="269" t="s">
        <v>656</v>
      </c>
      <c r="AO152" s="370"/>
      <c r="AP152" s="371"/>
      <c r="AQ152" s="386"/>
    </row>
    <row r="153" spans="1:43" s="360" customFormat="1" ht="14.45" customHeight="1" x14ac:dyDescent="0.25">
      <c r="A153" s="269" t="s">
        <v>504</v>
      </c>
      <c r="B153" s="269">
        <v>660000030</v>
      </c>
      <c r="C153" s="269" t="s">
        <v>219</v>
      </c>
      <c r="D153" s="269" t="s">
        <v>220</v>
      </c>
      <c r="E153" s="269" t="s">
        <v>109</v>
      </c>
      <c r="F153" s="382">
        <v>46022</v>
      </c>
      <c r="G153" s="269" t="s">
        <v>51</v>
      </c>
      <c r="H153" s="469" t="s">
        <v>52</v>
      </c>
      <c r="I153" s="375"/>
      <c r="J153" s="364"/>
      <c r="K153" s="365"/>
      <c r="L153" s="399"/>
      <c r="M153" s="366"/>
      <c r="N153" s="385"/>
      <c r="O153" s="366">
        <f>O152-P153</f>
        <v>55885959</v>
      </c>
      <c r="P153" s="366">
        <v>3490475</v>
      </c>
      <c r="Q153" s="366"/>
      <c r="R153" s="366"/>
      <c r="S153" s="366"/>
      <c r="T153" s="269" t="str">
        <f>_xlfn.IFNA(VLOOKUP($AF153,Sheet7!$A$2:$B$611,2,0)," ")</f>
        <v xml:space="preserve"> </v>
      </c>
      <c r="U153" s="376" t="s">
        <v>111</v>
      </c>
      <c r="V153" s="376" t="s">
        <v>629</v>
      </c>
      <c r="W153" s="376" t="s">
        <v>653</v>
      </c>
      <c r="X153" s="376" t="s">
        <v>815</v>
      </c>
      <c r="Y153" s="269" t="s">
        <v>602</v>
      </c>
      <c r="Z153" s="269" t="s">
        <v>603</v>
      </c>
      <c r="AA153" s="372">
        <v>45625</v>
      </c>
      <c r="AB153" s="372">
        <v>45632</v>
      </c>
      <c r="AC153" s="269" t="s">
        <v>604</v>
      </c>
      <c r="AD153" s="269"/>
      <c r="AE153" s="372">
        <v>45645</v>
      </c>
      <c r="AF153" s="414" t="s">
        <v>816</v>
      </c>
      <c r="AG153" s="400" t="s">
        <v>632</v>
      </c>
      <c r="AH153" s="415">
        <v>45742</v>
      </c>
      <c r="AI153" s="269" t="s">
        <v>819</v>
      </c>
      <c r="AJ153" s="269" t="s">
        <v>55</v>
      </c>
      <c r="AK153" s="269" t="s">
        <v>820</v>
      </c>
      <c r="AL153" s="402">
        <v>45810</v>
      </c>
      <c r="AM153" s="269" t="s">
        <v>728</v>
      </c>
      <c r="AN153" s="269" t="s">
        <v>656</v>
      </c>
      <c r="AO153" s="370"/>
      <c r="AP153" s="371"/>
      <c r="AQ153" s="386"/>
    </row>
    <row r="154" spans="1:43" s="360" customFormat="1" ht="14.45" customHeight="1" x14ac:dyDescent="0.25">
      <c r="A154" s="269" t="s">
        <v>504</v>
      </c>
      <c r="B154" s="269">
        <v>660000030</v>
      </c>
      <c r="C154" s="269" t="s">
        <v>219</v>
      </c>
      <c r="D154" s="269" t="s">
        <v>220</v>
      </c>
      <c r="E154" s="269" t="s">
        <v>109</v>
      </c>
      <c r="F154" s="382">
        <v>46022</v>
      </c>
      <c r="G154" s="269" t="s">
        <v>51</v>
      </c>
      <c r="H154" s="469" t="s">
        <v>52</v>
      </c>
      <c r="I154" s="375"/>
      <c r="J154" s="364"/>
      <c r="K154" s="365"/>
      <c r="L154" s="399"/>
      <c r="M154" s="366"/>
      <c r="N154" s="385"/>
      <c r="O154" s="366">
        <f>O153-P154</f>
        <v>50023859</v>
      </c>
      <c r="P154" s="366">
        <v>5862100</v>
      </c>
      <c r="Q154" s="366"/>
      <c r="R154" s="366"/>
      <c r="S154" s="366"/>
      <c r="T154" s="269" t="str">
        <f>_xlfn.IFNA(VLOOKUP($AF154,Sheet7!$A$2:$B$611,2,0)," ")</f>
        <v xml:space="preserve"> </v>
      </c>
      <c r="U154" s="376" t="s">
        <v>111</v>
      </c>
      <c r="V154" s="376" t="s">
        <v>629</v>
      </c>
      <c r="W154" s="376" t="s">
        <v>653</v>
      </c>
      <c r="X154" s="376" t="s">
        <v>815</v>
      </c>
      <c r="Y154" s="269" t="s">
        <v>602</v>
      </c>
      <c r="Z154" s="269" t="s">
        <v>603</v>
      </c>
      <c r="AA154" s="372">
        <v>45625</v>
      </c>
      <c r="AB154" s="372">
        <v>45632</v>
      </c>
      <c r="AC154" s="269" t="s">
        <v>604</v>
      </c>
      <c r="AD154" s="269"/>
      <c r="AE154" s="372">
        <v>45645</v>
      </c>
      <c r="AF154" s="414" t="s">
        <v>816</v>
      </c>
      <c r="AG154" s="400" t="s">
        <v>632</v>
      </c>
      <c r="AH154" s="415">
        <v>45797</v>
      </c>
      <c r="AI154" s="269" t="s">
        <v>821</v>
      </c>
      <c r="AJ154" s="269" t="s">
        <v>55</v>
      </c>
      <c r="AK154" s="269" t="s">
        <v>822</v>
      </c>
      <c r="AL154" s="402">
        <v>45810</v>
      </c>
      <c r="AM154" s="269" t="s">
        <v>728</v>
      </c>
      <c r="AN154" s="269" t="s">
        <v>656</v>
      </c>
      <c r="AO154" s="370"/>
      <c r="AP154" s="371"/>
      <c r="AQ154" s="386"/>
    </row>
    <row r="155" spans="1:43" s="360" customFormat="1" ht="14.45" customHeight="1" x14ac:dyDescent="0.25">
      <c r="A155" s="269" t="s">
        <v>504</v>
      </c>
      <c r="B155" s="269">
        <v>660000030</v>
      </c>
      <c r="C155" s="269" t="s">
        <v>219</v>
      </c>
      <c r="D155" s="269" t="s">
        <v>220</v>
      </c>
      <c r="E155" s="269" t="s">
        <v>109</v>
      </c>
      <c r="F155" s="382">
        <v>46022</v>
      </c>
      <c r="G155" s="269" t="s">
        <v>51</v>
      </c>
      <c r="H155" s="469" t="s">
        <v>52</v>
      </c>
      <c r="I155" s="416"/>
      <c r="J155" s="417"/>
      <c r="K155" s="418"/>
      <c r="L155" s="419"/>
      <c r="M155" s="389"/>
      <c r="N155" s="420"/>
      <c r="O155" s="366">
        <f>O154-P155</f>
        <v>46241504</v>
      </c>
      <c r="P155" s="366">
        <v>3782355</v>
      </c>
      <c r="Q155" s="366"/>
      <c r="R155" s="366"/>
      <c r="S155" s="366"/>
      <c r="T155" s="269" t="str">
        <f>_xlfn.IFNA(VLOOKUP($AF155,Sheet7!$A$2:$B$611,2,0)," ")</f>
        <v>PR/ASR/1124/037</v>
      </c>
      <c r="U155" s="376" t="s">
        <v>111</v>
      </c>
      <c r="V155" s="376" t="s">
        <v>629</v>
      </c>
      <c r="W155" s="376" t="s">
        <v>653</v>
      </c>
      <c r="X155" s="376" t="s">
        <v>815</v>
      </c>
      <c r="Y155" s="269" t="s">
        <v>602</v>
      </c>
      <c r="Z155" s="269" t="s">
        <v>603</v>
      </c>
      <c r="AA155" s="372">
        <v>45625</v>
      </c>
      <c r="AB155" s="372">
        <v>45632</v>
      </c>
      <c r="AC155" s="269" t="s">
        <v>604</v>
      </c>
      <c r="AD155" s="269"/>
      <c r="AE155" s="372">
        <v>45645</v>
      </c>
      <c r="AF155" s="414" t="s">
        <v>823</v>
      </c>
      <c r="AG155" s="400" t="s">
        <v>632</v>
      </c>
      <c r="AH155" s="372">
        <v>45820</v>
      </c>
      <c r="AI155" s="269" t="s">
        <v>824</v>
      </c>
      <c r="AJ155" s="269"/>
      <c r="AK155" s="269" t="s">
        <v>825</v>
      </c>
      <c r="AL155" s="269"/>
      <c r="AM155" s="269" t="s">
        <v>608</v>
      </c>
      <c r="AN155" s="269" t="s">
        <v>608</v>
      </c>
      <c r="AO155" s="370"/>
      <c r="AP155" s="371"/>
      <c r="AQ155" s="386"/>
    </row>
    <row r="156" spans="1:43" s="360" customFormat="1" ht="14.45" customHeight="1" x14ac:dyDescent="0.25">
      <c r="A156" s="269" t="s">
        <v>504</v>
      </c>
      <c r="B156" s="269">
        <v>660000030</v>
      </c>
      <c r="C156" s="269" t="s">
        <v>219</v>
      </c>
      <c r="D156" s="269" t="s">
        <v>220</v>
      </c>
      <c r="E156" s="269" t="s">
        <v>109</v>
      </c>
      <c r="F156" s="382">
        <v>46022</v>
      </c>
      <c r="G156" s="269" t="s">
        <v>51</v>
      </c>
      <c r="H156" s="469" t="s">
        <v>52</v>
      </c>
      <c r="I156" s="416"/>
      <c r="J156" s="417"/>
      <c r="K156" s="418"/>
      <c r="L156" s="419"/>
      <c r="M156" s="389"/>
      <c r="N156" s="420"/>
      <c r="O156" s="366">
        <f>O155-P156</f>
        <v>42347779</v>
      </c>
      <c r="P156" s="366">
        <v>3893725</v>
      </c>
      <c r="Q156" s="366"/>
      <c r="R156" s="366"/>
      <c r="S156" s="366"/>
      <c r="T156" s="269" t="str">
        <f>_xlfn.IFNA(VLOOKUP($AF156,Sheet7!$A$2:$B$611,2,0)," ")</f>
        <v>PR/ASR/1124/037</v>
      </c>
      <c r="U156" s="376" t="s">
        <v>111</v>
      </c>
      <c r="V156" s="376" t="s">
        <v>629</v>
      </c>
      <c r="W156" s="376" t="s">
        <v>653</v>
      </c>
      <c r="X156" s="376" t="s">
        <v>815</v>
      </c>
      <c r="Y156" s="269" t="s">
        <v>602</v>
      </c>
      <c r="Z156" s="269" t="s">
        <v>603</v>
      </c>
      <c r="AA156" s="372">
        <v>45625</v>
      </c>
      <c r="AB156" s="372">
        <v>45632</v>
      </c>
      <c r="AC156" s="269" t="s">
        <v>604</v>
      </c>
      <c r="AD156" s="269"/>
      <c r="AE156" s="372">
        <v>45645</v>
      </c>
      <c r="AF156" s="414" t="s">
        <v>823</v>
      </c>
      <c r="AG156" s="400" t="s">
        <v>632</v>
      </c>
      <c r="AH156" s="372">
        <v>45880</v>
      </c>
      <c r="AI156" s="269" t="s">
        <v>826</v>
      </c>
      <c r="AJ156" s="269"/>
      <c r="AK156" s="269" t="s">
        <v>827</v>
      </c>
      <c r="AL156" s="269"/>
      <c r="AM156" s="269"/>
      <c r="AN156" s="269"/>
      <c r="AO156" s="370"/>
      <c r="AP156" s="371"/>
      <c r="AQ156" s="386"/>
    </row>
    <row r="157" spans="1:43" s="360" customFormat="1" ht="14.45" customHeight="1" x14ac:dyDescent="0.25">
      <c r="A157" s="269" t="s">
        <v>504</v>
      </c>
      <c r="B157" s="269">
        <v>660000030</v>
      </c>
      <c r="C157" s="269" t="s">
        <v>219</v>
      </c>
      <c r="D157" s="269" t="s">
        <v>220</v>
      </c>
      <c r="E157" s="269" t="s">
        <v>109</v>
      </c>
      <c r="F157" s="382">
        <v>46022</v>
      </c>
      <c r="G157" s="269" t="s">
        <v>51</v>
      </c>
      <c r="H157" s="469" t="s">
        <v>52</v>
      </c>
      <c r="I157" s="416"/>
      <c r="J157" s="417"/>
      <c r="K157" s="418"/>
      <c r="L157" s="419"/>
      <c r="M157" s="389"/>
      <c r="N157" s="420"/>
      <c r="O157" s="366"/>
      <c r="P157" s="366">
        <v>4418910</v>
      </c>
      <c r="Q157" s="366"/>
      <c r="R157" s="366"/>
      <c r="S157" s="366"/>
      <c r="T157" s="269" t="str">
        <f>_xlfn.IFNA(VLOOKUP($AF157,Sheet7!$A$2:$B$611,2,0)," ")</f>
        <v>PR/ASR/1124/037</v>
      </c>
      <c r="U157" s="376" t="s">
        <v>111</v>
      </c>
      <c r="V157" s="376" t="s">
        <v>629</v>
      </c>
      <c r="W157" s="376" t="s">
        <v>653</v>
      </c>
      <c r="X157" s="376" t="s">
        <v>815</v>
      </c>
      <c r="Y157" s="269" t="s">
        <v>602</v>
      </c>
      <c r="Z157" s="269" t="s">
        <v>603</v>
      </c>
      <c r="AA157" s="372">
        <v>45625</v>
      </c>
      <c r="AB157" s="372">
        <v>45632</v>
      </c>
      <c r="AC157" s="269" t="s">
        <v>604</v>
      </c>
      <c r="AD157" s="269"/>
      <c r="AE157" s="372">
        <v>45645</v>
      </c>
      <c r="AF157" s="414" t="s">
        <v>823</v>
      </c>
      <c r="AG157" s="400" t="s">
        <v>632</v>
      </c>
      <c r="AH157" s="372">
        <v>45890</v>
      </c>
      <c r="AI157" s="269" t="s">
        <v>828</v>
      </c>
      <c r="AJ157" s="269"/>
      <c r="AK157" s="269" t="s">
        <v>829</v>
      </c>
      <c r="AL157" s="269"/>
      <c r="AM157" s="269"/>
      <c r="AN157" s="269"/>
      <c r="AO157" s="370"/>
      <c r="AP157" s="371"/>
      <c r="AQ157" s="386"/>
    </row>
    <row r="158" spans="1:43" s="360" customFormat="1" ht="14.45" customHeight="1" x14ac:dyDescent="0.25">
      <c r="A158" s="269" t="s">
        <v>504</v>
      </c>
      <c r="B158" s="269">
        <v>660000030</v>
      </c>
      <c r="C158" s="269" t="s">
        <v>219</v>
      </c>
      <c r="D158" s="269" t="s">
        <v>220</v>
      </c>
      <c r="E158" s="269" t="s">
        <v>109</v>
      </c>
      <c r="F158" s="382">
        <v>46022</v>
      </c>
      <c r="G158" s="269" t="s">
        <v>51</v>
      </c>
      <c r="H158" s="469" t="s">
        <v>52</v>
      </c>
      <c r="I158" s="375"/>
      <c r="J158" s="364"/>
      <c r="K158" s="365"/>
      <c r="L158" s="399"/>
      <c r="M158" s="366"/>
      <c r="N158" s="385"/>
      <c r="O158" s="366"/>
      <c r="P158" s="366"/>
      <c r="Q158" s="366"/>
      <c r="R158" s="366"/>
      <c r="S158" s="366"/>
      <c r="T158" s="269" t="s">
        <v>830</v>
      </c>
      <c r="U158" s="376" t="s">
        <v>831</v>
      </c>
      <c r="V158" s="376" t="s">
        <v>629</v>
      </c>
      <c r="W158" s="376" t="s">
        <v>630</v>
      </c>
      <c r="X158" s="376" t="s">
        <v>832</v>
      </c>
      <c r="Y158" s="269" t="s">
        <v>602</v>
      </c>
      <c r="Z158" s="269" t="s">
        <v>603</v>
      </c>
      <c r="AA158" s="372">
        <v>45823</v>
      </c>
      <c r="AB158" s="372"/>
      <c r="AC158" s="269" t="s">
        <v>604</v>
      </c>
      <c r="AD158" s="269" t="s">
        <v>833</v>
      </c>
      <c r="AE158" s="372"/>
      <c r="AF158" s="414"/>
      <c r="AG158" s="400"/>
      <c r="AH158" s="415"/>
      <c r="AI158" s="269"/>
      <c r="AJ158" s="269"/>
      <c r="AK158" s="383" t="s">
        <v>648</v>
      </c>
      <c r="AL158" s="269"/>
      <c r="AM158" s="269"/>
      <c r="AN158" s="269"/>
      <c r="AO158" s="370"/>
      <c r="AP158" s="371"/>
      <c r="AQ158" s="386"/>
    </row>
    <row r="159" spans="1:43" s="360" customFormat="1" ht="14.45" customHeight="1" x14ac:dyDescent="0.25">
      <c r="A159" s="269" t="s">
        <v>504</v>
      </c>
      <c r="B159" s="269">
        <v>660000032</v>
      </c>
      <c r="C159" s="269" t="s">
        <v>40</v>
      </c>
      <c r="D159" s="269" t="s">
        <v>41</v>
      </c>
      <c r="E159" s="269" t="s">
        <v>92</v>
      </c>
      <c r="F159" s="382"/>
      <c r="G159" s="269" t="s">
        <v>51</v>
      </c>
      <c r="H159" s="469" t="s">
        <v>52</v>
      </c>
      <c r="I159" s="375">
        <v>12</v>
      </c>
      <c r="J159" s="364" t="s">
        <v>36</v>
      </c>
      <c r="K159" s="365">
        <v>14049257.300000001</v>
      </c>
      <c r="L159" s="399">
        <v>168591082.80254775</v>
      </c>
      <c r="M159" s="366"/>
      <c r="N159" s="385"/>
      <c r="O159" s="366"/>
      <c r="P159" s="366"/>
      <c r="Q159" s="366"/>
      <c r="R159" s="366"/>
      <c r="S159" s="366"/>
      <c r="T159" s="269"/>
      <c r="U159" s="376"/>
      <c r="V159" s="376"/>
      <c r="W159" s="376"/>
      <c r="X159" s="376"/>
      <c r="Y159" s="269"/>
      <c r="Z159" s="269"/>
      <c r="AA159" s="372"/>
      <c r="AB159" s="372"/>
      <c r="AC159" s="269"/>
      <c r="AD159" s="269"/>
      <c r="AE159" s="372"/>
      <c r="AF159" s="414"/>
      <c r="AG159" s="400"/>
      <c r="AH159" s="415"/>
      <c r="AI159" s="269"/>
      <c r="AJ159" s="269"/>
      <c r="AK159" s="383"/>
      <c r="AL159" s="269"/>
      <c r="AM159" s="269"/>
      <c r="AN159" s="269"/>
      <c r="AO159" s="370"/>
      <c r="AP159" s="371"/>
      <c r="AQ159" s="386"/>
    </row>
    <row r="160" spans="1:43" s="360" customFormat="1" ht="14.45" customHeight="1" x14ac:dyDescent="0.25">
      <c r="A160" s="269" t="s">
        <v>504</v>
      </c>
      <c r="B160" s="269">
        <v>660000032</v>
      </c>
      <c r="C160" s="269" t="s">
        <v>40</v>
      </c>
      <c r="D160" s="269" t="s">
        <v>41</v>
      </c>
      <c r="E160" s="269" t="s">
        <v>91</v>
      </c>
      <c r="F160" s="382"/>
      <c r="G160" s="269" t="s">
        <v>51</v>
      </c>
      <c r="H160" s="469" t="s">
        <v>52</v>
      </c>
      <c r="I160" s="375">
        <v>8</v>
      </c>
      <c r="J160" s="364" t="s">
        <v>6</v>
      </c>
      <c r="K160" s="365">
        <v>700000</v>
      </c>
      <c r="L160" s="399">
        <v>5600000</v>
      </c>
      <c r="M160" s="366">
        <f>L160-N160</f>
        <v>904972</v>
      </c>
      <c r="N160" s="385">
        <v>4695028</v>
      </c>
      <c r="O160" s="366">
        <f>N160-P160</f>
        <v>0</v>
      </c>
      <c r="P160" s="421">
        <v>4695028</v>
      </c>
      <c r="Q160" s="269"/>
      <c r="R160" s="269"/>
      <c r="S160" s="269"/>
      <c r="T160" s="269" t="s">
        <v>834</v>
      </c>
      <c r="U160" s="269" t="s">
        <v>835</v>
      </c>
      <c r="V160" s="269" t="s">
        <v>614</v>
      </c>
      <c r="W160" s="269" t="s">
        <v>653</v>
      </c>
      <c r="X160" s="269" t="s">
        <v>654</v>
      </c>
      <c r="Y160" s="269" t="s">
        <v>55</v>
      </c>
      <c r="Z160" s="269" t="s">
        <v>55</v>
      </c>
      <c r="AA160" s="372">
        <v>45776</v>
      </c>
      <c r="AB160" s="368"/>
      <c r="AC160" s="269" t="s">
        <v>604</v>
      </c>
      <c r="AD160" s="269"/>
      <c r="AE160" s="368"/>
      <c r="AF160" s="269"/>
      <c r="AG160" s="269" t="s">
        <v>771</v>
      </c>
      <c r="AH160" s="368" t="s">
        <v>55</v>
      </c>
      <c r="AI160" s="269" t="s">
        <v>55</v>
      </c>
      <c r="AJ160" s="269"/>
      <c r="AK160" s="269" t="s">
        <v>55</v>
      </c>
      <c r="AL160" s="269"/>
      <c r="AM160" s="269" t="s">
        <v>55</v>
      </c>
      <c r="AN160" s="269" t="s">
        <v>656</v>
      </c>
      <c r="AO160" s="370"/>
    </row>
    <row r="161" spans="1:44" s="360" customFormat="1" ht="14.45" customHeight="1" x14ac:dyDescent="0.25">
      <c r="A161" s="269" t="s">
        <v>504</v>
      </c>
      <c r="B161" s="269">
        <v>660000032</v>
      </c>
      <c r="C161" s="269" t="s">
        <v>40</v>
      </c>
      <c r="D161" s="269" t="s">
        <v>41</v>
      </c>
      <c r="E161" s="404" t="s">
        <v>93</v>
      </c>
      <c r="F161" s="422"/>
      <c r="G161" s="269" t="s">
        <v>51</v>
      </c>
      <c r="H161" s="469" t="s">
        <v>52</v>
      </c>
      <c r="I161" s="375">
        <v>8</v>
      </c>
      <c r="J161" s="364" t="s">
        <v>6</v>
      </c>
      <c r="K161" s="365">
        <v>3300000</v>
      </c>
      <c r="L161" s="399">
        <v>26400000</v>
      </c>
      <c r="M161" s="366">
        <f>L161-N161</f>
        <v>316510</v>
      </c>
      <c r="N161" s="385">
        <v>26083490</v>
      </c>
      <c r="O161" s="366">
        <f>N161-P161</f>
        <v>0</v>
      </c>
      <c r="P161" s="421">
        <v>26083490</v>
      </c>
      <c r="Q161" s="404"/>
      <c r="R161" s="404"/>
      <c r="S161" s="404"/>
      <c r="T161" s="404" t="s">
        <v>836</v>
      </c>
      <c r="U161" s="404" t="s">
        <v>837</v>
      </c>
      <c r="V161" s="269" t="s">
        <v>614</v>
      </c>
      <c r="W161" s="269" t="s">
        <v>653</v>
      </c>
      <c r="X161" s="269" t="s">
        <v>654</v>
      </c>
      <c r="Y161" s="269" t="s">
        <v>55</v>
      </c>
      <c r="Z161" s="269" t="s">
        <v>55</v>
      </c>
      <c r="AA161" s="423">
        <v>45824</v>
      </c>
      <c r="AB161" s="422"/>
      <c r="AC161" s="269" t="s">
        <v>604</v>
      </c>
      <c r="AD161" s="404"/>
      <c r="AE161" s="422"/>
      <c r="AF161" s="404"/>
      <c r="AG161" s="269" t="s">
        <v>771</v>
      </c>
      <c r="AH161" s="368" t="s">
        <v>55</v>
      </c>
      <c r="AI161" s="269" t="s">
        <v>55</v>
      </c>
      <c r="AJ161" s="269"/>
      <c r="AK161" s="269" t="s">
        <v>55</v>
      </c>
      <c r="AL161" s="404"/>
      <c r="AM161" s="269" t="s">
        <v>55</v>
      </c>
      <c r="AN161" s="404" t="s">
        <v>608</v>
      </c>
      <c r="AO161" s="351"/>
      <c r="AP161" s="189"/>
      <c r="AQ161" s="189"/>
      <c r="AR161" s="189"/>
    </row>
    <row r="162" spans="1:44" s="360" customFormat="1" ht="14.45" customHeight="1" x14ac:dyDescent="0.25">
      <c r="A162" s="269" t="s">
        <v>504</v>
      </c>
      <c r="B162" s="269">
        <v>660000025</v>
      </c>
      <c r="C162" s="269" t="s">
        <v>288</v>
      </c>
      <c r="D162" s="269" t="s">
        <v>289</v>
      </c>
      <c r="E162" s="269" t="s">
        <v>290</v>
      </c>
      <c r="F162" s="368"/>
      <c r="G162" s="269" t="s">
        <v>80</v>
      </c>
      <c r="H162" s="469" t="s">
        <v>118</v>
      </c>
      <c r="I162" s="363">
        <v>1</v>
      </c>
      <c r="J162" s="364" t="s">
        <v>53</v>
      </c>
      <c r="K162" s="424">
        <v>200000000</v>
      </c>
      <c r="L162" s="365">
        <v>200000000</v>
      </c>
      <c r="M162" s="269"/>
      <c r="N162" s="269"/>
      <c r="O162" s="269"/>
      <c r="P162" s="269"/>
      <c r="Q162" s="269"/>
      <c r="R162" s="269"/>
      <c r="S162" s="269"/>
      <c r="T162" s="269" t="str">
        <f>_xlfn.IFNA(VLOOKUP($AF162,Sheet7!$A$2:$B$611,2,0)," ")</f>
        <v xml:space="preserve"> </v>
      </c>
      <c r="U162" s="269"/>
      <c r="V162" s="269"/>
      <c r="W162" s="269"/>
      <c r="X162" s="269"/>
      <c r="Y162" s="269"/>
      <c r="Z162" s="269"/>
      <c r="AA162" s="368"/>
      <c r="AB162" s="368"/>
      <c r="AC162" s="269"/>
      <c r="AD162" s="269"/>
      <c r="AE162" s="368"/>
      <c r="AF162" s="269"/>
      <c r="AG162" s="269"/>
      <c r="AH162" s="368"/>
      <c r="AI162" s="269"/>
      <c r="AJ162" s="269"/>
      <c r="AK162" s="269"/>
      <c r="AL162" s="269"/>
      <c r="AM162" s="269"/>
      <c r="AN162" s="269"/>
      <c r="AO162" s="370"/>
      <c r="AP162" s="371"/>
    </row>
    <row r="163" spans="1:44" s="360" customFormat="1" ht="14.45" customHeight="1" x14ac:dyDescent="0.25">
      <c r="A163" s="269" t="s">
        <v>504</v>
      </c>
      <c r="B163" s="269">
        <v>660000032</v>
      </c>
      <c r="C163" s="269" t="s">
        <v>40</v>
      </c>
      <c r="D163" s="269" t="s">
        <v>41</v>
      </c>
      <c r="E163" s="269" t="s">
        <v>145</v>
      </c>
      <c r="F163" s="372">
        <v>46161</v>
      </c>
      <c r="G163" s="269" t="s">
        <v>80</v>
      </c>
      <c r="H163" s="469" t="s">
        <v>118</v>
      </c>
      <c r="I163" s="363">
        <v>1</v>
      </c>
      <c r="J163" s="364" t="s">
        <v>53</v>
      </c>
      <c r="K163" s="425">
        <v>131181050</v>
      </c>
      <c r="L163" s="426">
        <v>140337050</v>
      </c>
      <c r="M163" s="366">
        <f>L163-N163</f>
        <v>54546914</v>
      </c>
      <c r="N163" s="367">
        <v>85790136</v>
      </c>
      <c r="O163" s="269"/>
      <c r="P163" s="269"/>
      <c r="Q163" s="269"/>
      <c r="R163" s="269"/>
      <c r="S163" s="269"/>
      <c r="T163" s="269" t="str">
        <f>_xlfn.IFNA(VLOOKUP($AF163,Sheet7!$A$2:$B$611,2,0)," ")</f>
        <v>PR/ASR/0425/001</v>
      </c>
      <c r="U163" s="376" t="s">
        <v>307</v>
      </c>
      <c r="V163" s="376" t="s">
        <v>614</v>
      </c>
      <c r="W163" s="376" t="s">
        <v>615</v>
      </c>
      <c r="X163" s="376" t="s">
        <v>616</v>
      </c>
      <c r="Y163" s="269" t="s">
        <v>602</v>
      </c>
      <c r="Z163" s="269" t="s">
        <v>603</v>
      </c>
      <c r="AA163" s="372">
        <v>45758</v>
      </c>
      <c r="AB163" s="372">
        <v>45763</v>
      </c>
      <c r="AC163" s="269" t="s">
        <v>604</v>
      </c>
      <c r="AD163" s="269"/>
      <c r="AE163" s="372">
        <v>45792</v>
      </c>
      <c r="AF163" s="269" t="s">
        <v>838</v>
      </c>
      <c r="AG163" s="269" t="s">
        <v>839</v>
      </c>
      <c r="AH163" s="372">
        <v>45896</v>
      </c>
      <c r="AI163" s="269" t="s">
        <v>840</v>
      </c>
      <c r="AJ163" s="269"/>
      <c r="AK163" s="269" t="s">
        <v>841</v>
      </c>
      <c r="AL163" s="269"/>
      <c r="AM163" s="269"/>
      <c r="AN163" s="269" t="s">
        <v>842</v>
      </c>
      <c r="AO163" s="370"/>
      <c r="AP163" s="371"/>
    </row>
    <row r="164" spans="1:44" s="360" customFormat="1" ht="14.45" customHeight="1" x14ac:dyDescent="0.25">
      <c r="A164" s="269" t="s">
        <v>504</v>
      </c>
      <c r="B164" s="269">
        <v>660000032</v>
      </c>
      <c r="C164" s="269" t="s">
        <v>40</v>
      </c>
      <c r="D164" s="269" t="s">
        <v>41</v>
      </c>
      <c r="E164" s="269" t="s">
        <v>282</v>
      </c>
      <c r="F164" s="372">
        <v>45808</v>
      </c>
      <c r="G164" s="269" t="s">
        <v>80</v>
      </c>
      <c r="H164" s="469" t="s">
        <v>118</v>
      </c>
      <c r="I164" s="363">
        <v>1</v>
      </c>
      <c r="J164" s="364" t="s">
        <v>53</v>
      </c>
      <c r="K164" s="365">
        <v>201600000</v>
      </c>
      <c r="L164" s="380">
        <v>201600000</v>
      </c>
      <c r="M164" s="366">
        <f>L164-N164</f>
        <v>111600000</v>
      </c>
      <c r="N164" s="366">
        <v>90000000</v>
      </c>
      <c r="O164" s="366"/>
      <c r="P164" s="366">
        <v>90000000</v>
      </c>
      <c r="Q164" s="366"/>
      <c r="R164" s="366"/>
      <c r="S164" s="269"/>
      <c r="T164" s="269" t="str">
        <f>_xlfn.IFNA(VLOOKUP($AF164,Sheet7!$A$2:$B$611,2,0)," ")</f>
        <v>PR/ASR/1124/036</v>
      </c>
      <c r="U164" s="376" t="s">
        <v>284</v>
      </c>
      <c r="V164" s="376" t="s">
        <v>786</v>
      </c>
      <c r="W164" s="376" t="s">
        <v>787</v>
      </c>
      <c r="X164" s="376" t="s">
        <v>616</v>
      </c>
      <c r="Y164" s="269" t="s">
        <v>602</v>
      </c>
      <c r="Z164" s="269"/>
      <c r="AA164" s="372">
        <v>45713</v>
      </c>
      <c r="AB164" s="372">
        <v>45719</v>
      </c>
      <c r="AC164" s="269" t="s">
        <v>604</v>
      </c>
      <c r="AD164" s="269"/>
      <c r="AE164" s="372">
        <v>45740</v>
      </c>
      <c r="AF164" s="427" t="s">
        <v>843</v>
      </c>
      <c r="AG164" s="269" t="s">
        <v>844</v>
      </c>
      <c r="AH164" s="401">
        <v>45814</v>
      </c>
      <c r="AI164" s="269" t="s">
        <v>845</v>
      </c>
      <c r="AJ164" s="269" t="s">
        <v>55</v>
      </c>
      <c r="AK164" s="269" t="s">
        <v>846</v>
      </c>
      <c r="AL164" s="402">
        <v>45834</v>
      </c>
      <c r="AM164" s="269" t="s">
        <v>728</v>
      </c>
      <c r="AN164" s="269" t="s">
        <v>656</v>
      </c>
      <c r="AO164" s="370"/>
      <c r="AP164" s="371"/>
    </row>
    <row r="165" spans="1:44" s="360" customFormat="1" ht="14.45" customHeight="1" x14ac:dyDescent="0.25">
      <c r="A165" s="269" t="s">
        <v>504</v>
      </c>
      <c r="B165" s="269">
        <v>660000032</v>
      </c>
      <c r="C165" s="269" t="s">
        <v>40</v>
      </c>
      <c r="D165" s="269" t="s">
        <v>41</v>
      </c>
      <c r="E165" s="269" t="s">
        <v>285</v>
      </c>
      <c r="F165" s="464" t="s">
        <v>751</v>
      </c>
      <c r="G165" s="269" t="s">
        <v>80</v>
      </c>
      <c r="H165" s="469" t="s">
        <v>118</v>
      </c>
      <c r="I165" s="363">
        <v>12</v>
      </c>
      <c r="J165" s="364" t="s">
        <v>36</v>
      </c>
      <c r="K165" s="365">
        <v>17000000</v>
      </c>
      <c r="L165" s="380">
        <v>204000000</v>
      </c>
      <c r="M165" s="366"/>
      <c r="N165" s="366"/>
      <c r="O165" s="366"/>
      <c r="P165" s="366"/>
      <c r="Q165" s="366"/>
      <c r="R165" s="366"/>
      <c r="S165" s="269"/>
      <c r="T165" s="269" t="str">
        <f>_xlfn.IFNA(VLOOKUP($AF165,Sheet7!$A$2:$B$611,2,0)," ")</f>
        <v>PR/ASR/1124/011</v>
      </c>
      <c r="U165" s="376" t="s">
        <v>287</v>
      </c>
      <c r="V165" s="376" t="s">
        <v>600</v>
      </c>
      <c r="W165" s="376" t="s">
        <v>610</v>
      </c>
      <c r="X165" s="376" t="s">
        <v>616</v>
      </c>
      <c r="Y165" s="269" t="s">
        <v>602</v>
      </c>
      <c r="Z165" s="269" t="s">
        <v>603</v>
      </c>
      <c r="AA165" s="372">
        <v>45713</v>
      </c>
      <c r="AB165" s="372">
        <v>45719</v>
      </c>
      <c r="AC165" s="269" t="s">
        <v>604</v>
      </c>
      <c r="AD165" s="269"/>
      <c r="AE165" s="372">
        <v>45792</v>
      </c>
      <c r="AF165" s="269" t="s">
        <v>847</v>
      </c>
      <c r="AG165" s="269" t="s">
        <v>839</v>
      </c>
      <c r="AH165" s="368"/>
      <c r="AI165" s="269"/>
      <c r="AJ165" s="269"/>
      <c r="AK165" s="269"/>
      <c r="AL165" s="269"/>
      <c r="AM165" s="269"/>
      <c r="AN165" s="269"/>
      <c r="AO165" s="370"/>
      <c r="AP165" s="371"/>
    </row>
    <row r="166" spans="1:44" s="360" customFormat="1" ht="14.45" customHeight="1" x14ac:dyDescent="0.25">
      <c r="A166" s="269" t="s">
        <v>504</v>
      </c>
      <c r="B166" s="269">
        <v>660000032</v>
      </c>
      <c r="C166" s="269" t="s">
        <v>40</v>
      </c>
      <c r="D166" s="269" t="s">
        <v>41</v>
      </c>
      <c r="E166" s="269" t="s">
        <v>297</v>
      </c>
      <c r="F166" s="368"/>
      <c r="G166" s="269" t="s">
        <v>80</v>
      </c>
      <c r="H166" s="469" t="s">
        <v>118</v>
      </c>
      <c r="I166" s="363">
        <v>1</v>
      </c>
      <c r="J166" s="364" t="s">
        <v>53</v>
      </c>
      <c r="K166" s="425">
        <v>180000000</v>
      </c>
      <c r="L166" s="365">
        <v>180000000</v>
      </c>
      <c r="M166" s="269"/>
      <c r="N166" s="269"/>
      <c r="O166" s="366"/>
      <c r="P166" s="269"/>
      <c r="Q166" s="269"/>
      <c r="R166" s="269"/>
      <c r="S166" s="269"/>
      <c r="T166" s="269" t="str">
        <f>_xlfn.IFNA(VLOOKUP($AF166,Sheet7!$A$2:$B$611,2,0)," ")</f>
        <v xml:space="preserve"> </v>
      </c>
      <c r="U166" s="269"/>
      <c r="V166" s="269"/>
      <c r="W166" s="269"/>
      <c r="X166" s="269"/>
      <c r="Y166" s="269"/>
      <c r="Z166" s="269"/>
      <c r="AA166" s="368"/>
      <c r="AB166" s="368"/>
      <c r="AC166" s="269"/>
      <c r="AD166" s="269"/>
      <c r="AE166" s="368"/>
      <c r="AF166" s="269"/>
      <c r="AG166" s="269"/>
      <c r="AH166" s="368"/>
      <c r="AI166" s="269"/>
      <c r="AJ166" s="269"/>
      <c r="AK166" s="269"/>
      <c r="AL166" s="269"/>
      <c r="AM166" s="269"/>
      <c r="AN166" s="269"/>
      <c r="AO166" s="370"/>
      <c r="AP166" s="371"/>
    </row>
    <row r="167" spans="1:44" s="428" customFormat="1" ht="14.45" customHeight="1" x14ac:dyDescent="0.25">
      <c r="A167" s="269" t="s">
        <v>504</v>
      </c>
      <c r="B167" s="269">
        <v>660000032</v>
      </c>
      <c r="C167" s="269" t="s">
        <v>40</v>
      </c>
      <c r="D167" s="269" t="s">
        <v>41</v>
      </c>
      <c r="E167" s="269" t="s">
        <v>298</v>
      </c>
      <c r="F167" s="372">
        <v>46161</v>
      </c>
      <c r="G167" s="269" t="s">
        <v>80</v>
      </c>
      <c r="H167" s="469" t="s">
        <v>118</v>
      </c>
      <c r="I167" s="375">
        <v>12</v>
      </c>
      <c r="J167" s="364" t="s">
        <v>36</v>
      </c>
      <c r="K167" s="365">
        <v>54687</v>
      </c>
      <c r="L167" s="380">
        <v>656244</v>
      </c>
      <c r="M167" s="366"/>
      <c r="N167" s="366"/>
      <c r="O167" s="366"/>
      <c r="P167" s="366"/>
      <c r="Q167" s="366"/>
      <c r="R167" s="366"/>
      <c r="S167" s="269"/>
      <c r="T167" s="269"/>
      <c r="U167" s="376"/>
      <c r="V167" s="376"/>
      <c r="W167" s="376"/>
      <c r="X167" s="376"/>
      <c r="Y167" s="269"/>
      <c r="Z167" s="269"/>
      <c r="AA167" s="372"/>
      <c r="AB167" s="372"/>
      <c r="AC167" s="269"/>
      <c r="AD167" s="269"/>
      <c r="AE167" s="372"/>
      <c r="AF167" s="269"/>
      <c r="AG167" s="269"/>
      <c r="AH167" s="368"/>
      <c r="AI167" s="269"/>
      <c r="AJ167" s="269"/>
      <c r="AK167" s="269"/>
      <c r="AL167" s="269"/>
      <c r="AM167" s="269"/>
      <c r="AN167" s="269"/>
      <c r="AO167" s="370"/>
      <c r="AP167" s="371"/>
      <c r="AQ167" s="360"/>
      <c r="AR167" s="360"/>
    </row>
    <row r="168" spans="1:44" s="360" customFormat="1" ht="14.45" customHeight="1" x14ac:dyDescent="0.25">
      <c r="A168" s="269" t="s">
        <v>504</v>
      </c>
      <c r="B168" s="269">
        <v>660000030</v>
      </c>
      <c r="C168" s="269" t="s">
        <v>219</v>
      </c>
      <c r="D168" s="269" t="s">
        <v>293</v>
      </c>
      <c r="E168" s="269" t="s">
        <v>294</v>
      </c>
      <c r="F168" s="368"/>
      <c r="G168" s="269" t="s">
        <v>80</v>
      </c>
      <c r="H168" s="469" t="s">
        <v>118</v>
      </c>
      <c r="I168" s="363">
        <v>6</v>
      </c>
      <c r="J168" s="364" t="s">
        <v>295</v>
      </c>
      <c r="K168" s="425">
        <v>25000000</v>
      </c>
      <c r="L168" s="365">
        <v>150000000</v>
      </c>
      <c r="M168" s="269"/>
      <c r="N168" s="269"/>
      <c r="O168" s="269"/>
      <c r="P168" s="269"/>
      <c r="Q168" s="269"/>
      <c r="R168" s="269"/>
      <c r="S168" s="269"/>
      <c r="T168" s="269" t="str">
        <f>_xlfn.IFNA(VLOOKUP($AF168,Sheet7!$A$2:$B$611,2,0)," ")</f>
        <v xml:space="preserve"> </v>
      </c>
      <c r="U168" s="269"/>
      <c r="V168" s="269"/>
      <c r="W168" s="269"/>
      <c r="X168" s="269"/>
      <c r="Y168" s="269"/>
      <c r="Z168" s="269"/>
      <c r="AA168" s="368"/>
      <c r="AB168" s="368"/>
      <c r="AC168" s="269"/>
      <c r="AD168" s="269"/>
      <c r="AE168" s="368"/>
      <c r="AF168" s="269"/>
      <c r="AG168" s="269"/>
      <c r="AH168" s="368"/>
      <c r="AI168" s="269"/>
      <c r="AJ168" s="269"/>
      <c r="AK168" s="269"/>
      <c r="AL168" s="269"/>
      <c r="AM168" s="269"/>
      <c r="AN168" s="269"/>
      <c r="AO168" s="370"/>
      <c r="AP168" s="371"/>
    </row>
    <row r="169" spans="1:44" s="360" customFormat="1" ht="14.45" customHeight="1" x14ac:dyDescent="0.25">
      <c r="A169" s="269" t="s">
        <v>504</v>
      </c>
      <c r="B169" s="269">
        <v>660000019</v>
      </c>
      <c r="C169" s="269" t="s">
        <v>31</v>
      </c>
      <c r="D169" s="269" t="s">
        <v>32</v>
      </c>
      <c r="E169" s="269" t="s">
        <v>39</v>
      </c>
      <c r="F169" s="372">
        <v>45991</v>
      </c>
      <c r="G169" s="269" t="s">
        <v>62</v>
      </c>
      <c r="H169" s="469" t="s">
        <v>535</v>
      </c>
      <c r="I169" s="375">
        <v>12</v>
      </c>
      <c r="J169" s="364" t="s">
        <v>36</v>
      </c>
      <c r="K169" s="424">
        <v>812500</v>
      </c>
      <c r="L169" s="429">
        <v>9750000</v>
      </c>
      <c r="M169" s="269"/>
      <c r="N169" s="269"/>
      <c r="O169" s="269"/>
      <c r="P169" s="269"/>
      <c r="Q169" s="269"/>
      <c r="R169" s="269"/>
      <c r="S169" s="269"/>
      <c r="T169" s="269" t="str">
        <f>_xlfn.IFNA(VLOOKUP($AF169,Sheet7!$A$2:$B$611,2,0)," ")</f>
        <v xml:space="preserve"> </v>
      </c>
      <c r="U169" s="269"/>
      <c r="V169" s="269"/>
      <c r="W169" s="269"/>
      <c r="X169" s="269"/>
      <c r="Y169" s="269"/>
      <c r="Z169" s="269"/>
      <c r="AA169" s="368"/>
      <c r="AB169" s="368"/>
      <c r="AC169" s="269"/>
      <c r="AD169" s="269"/>
      <c r="AE169" s="368"/>
      <c r="AF169" s="269"/>
      <c r="AG169" s="269"/>
      <c r="AH169" s="368"/>
      <c r="AI169" s="269"/>
      <c r="AJ169" s="269"/>
      <c r="AK169" s="269"/>
      <c r="AL169" s="269"/>
      <c r="AM169" s="269"/>
      <c r="AN169" s="269"/>
      <c r="AO169" s="430"/>
      <c r="AP169" s="431"/>
      <c r="AQ169" s="386"/>
    </row>
    <row r="170" spans="1:44" s="360" customFormat="1" ht="14.45" customHeight="1" x14ac:dyDescent="0.25">
      <c r="A170" s="361" t="s">
        <v>504</v>
      </c>
      <c r="B170" s="361">
        <v>660000026</v>
      </c>
      <c r="C170" s="361" t="s">
        <v>40</v>
      </c>
      <c r="D170" s="361" t="s">
        <v>77</v>
      </c>
      <c r="E170" s="361" t="s">
        <v>78</v>
      </c>
      <c r="F170" s="387">
        <v>46343</v>
      </c>
      <c r="G170" s="361" t="s">
        <v>62</v>
      </c>
      <c r="H170" s="468" t="s">
        <v>515</v>
      </c>
      <c r="I170" s="363">
        <v>1</v>
      </c>
      <c r="J170" s="364" t="s">
        <v>53</v>
      </c>
      <c r="K170" s="424">
        <v>1500000</v>
      </c>
      <c r="L170" s="432">
        <v>1500000</v>
      </c>
      <c r="M170" s="269"/>
      <c r="N170" s="269"/>
      <c r="O170" s="269"/>
      <c r="P170" s="269"/>
      <c r="Q170" s="269"/>
      <c r="R170" s="269"/>
      <c r="S170" s="269"/>
      <c r="T170" s="269" t="str">
        <f>_xlfn.IFNA(VLOOKUP($AF170,Sheet7!$A$2:$B$611,2,0)," ")</f>
        <v xml:space="preserve"> </v>
      </c>
      <c r="U170" s="269"/>
      <c r="V170" s="269"/>
      <c r="W170" s="269"/>
      <c r="X170" s="269"/>
      <c r="Y170" s="269"/>
      <c r="Z170" s="269"/>
      <c r="AA170" s="368"/>
      <c r="AB170" s="368"/>
      <c r="AC170" s="269"/>
      <c r="AD170" s="269"/>
      <c r="AE170" s="368"/>
      <c r="AF170" s="269"/>
      <c r="AG170" s="269"/>
      <c r="AH170" s="368"/>
      <c r="AI170" s="269"/>
      <c r="AJ170" s="269"/>
      <c r="AK170" s="269"/>
      <c r="AL170" s="269"/>
      <c r="AM170" s="269"/>
      <c r="AN170" s="269"/>
      <c r="AO170" s="370"/>
      <c r="AP170" s="371"/>
      <c r="AQ170" s="386"/>
    </row>
    <row r="171" spans="1:44" s="360" customFormat="1" ht="14.45" customHeight="1" x14ac:dyDescent="0.25">
      <c r="A171" s="269" t="s">
        <v>504</v>
      </c>
      <c r="B171" s="269">
        <v>660000019</v>
      </c>
      <c r="C171" s="269" t="s">
        <v>31</v>
      </c>
      <c r="D171" s="269" t="s">
        <v>32</v>
      </c>
      <c r="E171" s="269" t="s">
        <v>39</v>
      </c>
      <c r="F171" s="372">
        <v>45991</v>
      </c>
      <c r="G171" s="269" t="s">
        <v>62</v>
      </c>
      <c r="H171" s="469" t="s">
        <v>515</v>
      </c>
      <c r="I171" s="375">
        <v>12</v>
      </c>
      <c r="J171" s="364" t="s">
        <v>36</v>
      </c>
      <c r="K171" s="424">
        <v>2708333</v>
      </c>
      <c r="L171" s="429">
        <v>32500000</v>
      </c>
      <c r="M171" s="269"/>
      <c r="N171" s="269"/>
      <c r="O171" s="269"/>
      <c r="P171" s="269"/>
      <c r="Q171" s="269"/>
      <c r="R171" s="269"/>
      <c r="S171" s="269"/>
      <c r="T171" s="269" t="str">
        <f>_xlfn.IFNA(VLOOKUP($AF171,Sheet7!$A$2:$B$611,2,0)," ")</f>
        <v xml:space="preserve"> </v>
      </c>
      <c r="U171" s="269"/>
      <c r="V171" s="269"/>
      <c r="W171" s="269"/>
      <c r="X171" s="269"/>
      <c r="Y171" s="269"/>
      <c r="Z171" s="269"/>
      <c r="AA171" s="368"/>
      <c r="AB171" s="368"/>
      <c r="AC171" s="269"/>
      <c r="AD171" s="269"/>
      <c r="AE171" s="368"/>
      <c r="AF171" s="269"/>
      <c r="AG171" s="269"/>
      <c r="AH171" s="368"/>
      <c r="AI171" s="269"/>
      <c r="AJ171" s="269"/>
      <c r="AK171" s="269"/>
      <c r="AL171" s="269"/>
      <c r="AM171" s="269"/>
      <c r="AN171" s="269"/>
      <c r="AO171" s="430"/>
      <c r="AP171" s="431"/>
      <c r="AQ171" s="386"/>
    </row>
    <row r="172" spans="1:44" s="360" customFormat="1" ht="14.45" customHeight="1" x14ac:dyDescent="0.25">
      <c r="A172" s="361" t="s">
        <v>504</v>
      </c>
      <c r="B172" s="361">
        <v>660000038</v>
      </c>
      <c r="C172" s="361" t="s">
        <v>84</v>
      </c>
      <c r="D172" s="361" t="s">
        <v>85</v>
      </c>
      <c r="E172" s="361" t="s">
        <v>86</v>
      </c>
      <c r="F172" s="465"/>
      <c r="G172" s="361" t="s">
        <v>62</v>
      </c>
      <c r="H172" s="468" t="s">
        <v>517</v>
      </c>
      <c r="I172" s="363">
        <v>10</v>
      </c>
      <c r="J172" s="364" t="s">
        <v>36</v>
      </c>
      <c r="K172" s="424">
        <v>10000000</v>
      </c>
      <c r="L172" s="432">
        <v>100000000</v>
      </c>
      <c r="M172" s="366">
        <f>L172-N172</f>
        <v>91000000</v>
      </c>
      <c r="N172" s="367">
        <v>9000000</v>
      </c>
      <c r="O172" s="366">
        <f>M172-P172</f>
        <v>82000000</v>
      </c>
      <c r="P172" s="367">
        <v>9000000</v>
      </c>
      <c r="Q172" s="367"/>
      <c r="R172" s="269"/>
      <c r="S172" s="269"/>
      <c r="T172" s="269" t="str">
        <f>_xlfn.IFNA(VLOOKUP($AF172,Sheet7!$A$2:$B$611,2,0)," ")</f>
        <v xml:space="preserve"> </v>
      </c>
      <c r="U172" s="269"/>
      <c r="V172" s="269"/>
      <c r="W172" s="269"/>
      <c r="X172" s="269"/>
      <c r="Y172" s="269"/>
      <c r="Z172" s="269"/>
      <c r="AA172" s="368"/>
      <c r="AB172" s="368"/>
      <c r="AC172" s="269"/>
      <c r="AD172" s="269"/>
      <c r="AE172" s="368"/>
      <c r="AF172" s="269"/>
      <c r="AG172" s="269"/>
      <c r="AH172" s="368"/>
      <c r="AI172" s="269"/>
      <c r="AJ172" s="269"/>
      <c r="AK172" s="269" t="s">
        <v>591</v>
      </c>
      <c r="AL172" s="269"/>
      <c r="AM172" s="269"/>
      <c r="AN172" s="269"/>
      <c r="AO172" s="370"/>
      <c r="AP172" s="371"/>
      <c r="AQ172" s="386"/>
    </row>
    <row r="173" spans="1:44" s="360" customFormat="1" ht="14.45" customHeight="1" x14ac:dyDescent="0.25">
      <c r="A173" s="361" t="s">
        <v>504</v>
      </c>
      <c r="B173" s="361">
        <v>660000032</v>
      </c>
      <c r="C173" s="361" t="s">
        <v>40</v>
      </c>
      <c r="D173" s="361" t="s">
        <v>41</v>
      </c>
      <c r="E173" s="361" t="s">
        <v>96</v>
      </c>
      <c r="F173" s="387">
        <v>46868</v>
      </c>
      <c r="G173" s="361" t="s">
        <v>62</v>
      </c>
      <c r="H173" s="468" t="s">
        <v>517</v>
      </c>
      <c r="I173" s="363">
        <v>1</v>
      </c>
      <c r="J173" s="364" t="s">
        <v>53</v>
      </c>
      <c r="K173" s="424">
        <v>190000000</v>
      </c>
      <c r="L173" s="424">
        <v>190000000</v>
      </c>
      <c r="M173" s="269"/>
      <c r="N173" s="269"/>
      <c r="O173" s="269"/>
      <c r="P173" s="424">
        <v>127650000</v>
      </c>
      <c r="Q173" s="269"/>
      <c r="R173" s="269"/>
      <c r="S173" s="269"/>
      <c r="T173" s="269" t="str">
        <f>_xlfn.IFNA(VLOOKUP($AF173,Sheet7!$A$2:$B$611,2,0)," ")</f>
        <v xml:space="preserve"> </v>
      </c>
      <c r="U173" s="269"/>
      <c r="V173" s="269"/>
      <c r="W173" s="269"/>
      <c r="X173" s="269"/>
      <c r="Y173" s="269"/>
      <c r="Z173" s="269"/>
      <c r="AA173" s="368"/>
      <c r="AB173" s="368"/>
      <c r="AC173" s="269"/>
      <c r="AD173" s="269"/>
      <c r="AE173" s="368"/>
      <c r="AF173" s="269"/>
      <c r="AG173" s="269"/>
      <c r="AH173" s="368"/>
      <c r="AI173" s="269"/>
      <c r="AJ173" s="269"/>
      <c r="AK173" s="269"/>
      <c r="AL173" s="269"/>
      <c r="AM173" s="269"/>
      <c r="AN173" s="269"/>
      <c r="AO173" s="370"/>
      <c r="AP173" s="371"/>
      <c r="AQ173" s="386"/>
    </row>
    <row r="174" spans="1:44" s="360" customFormat="1" ht="14.45" customHeight="1" x14ac:dyDescent="0.25">
      <c r="A174" s="269" t="s">
        <v>504</v>
      </c>
      <c r="B174" s="269">
        <v>660000019</v>
      </c>
      <c r="C174" s="269" t="s">
        <v>31</v>
      </c>
      <c r="D174" s="269" t="s">
        <v>32</v>
      </c>
      <c r="E174" s="269" t="s">
        <v>39</v>
      </c>
      <c r="F174" s="372">
        <v>45991</v>
      </c>
      <c r="G174" s="269" t="s">
        <v>62</v>
      </c>
      <c r="H174" s="469" t="s">
        <v>517</v>
      </c>
      <c r="I174" s="375">
        <v>12</v>
      </c>
      <c r="J174" s="364" t="s">
        <v>36</v>
      </c>
      <c r="K174" s="424">
        <v>1354167</v>
      </c>
      <c r="L174" s="429">
        <v>16250000</v>
      </c>
      <c r="M174" s="269"/>
      <c r="N174" s="269"/>
      <c r="O174" s="269"/>
      <c r="P174" s="269"/>
      <c r="Q174" s="269"/>
      <c r="R174" s="269"/>
      <c r="S174" s="269"/>
      <c r="T174" s="269" t="str">
        <f>_xlfn.IFNA(VLOOKUP($AF174,Sheet7!$A$2:$B$611,2,0)," ")</f>
        <v xml:space="preserve"> </v>
      </c>
      <c r="U174" s="269"/>
      <c r="V174" s="269"/>
      <c r="W174" s="269"/>
      <c r="X174" s="269"/>
      <c r="Y174" s="269"/>
      <c r="Z174" s="269"/>
      <c r="AA174" s="368"/>
      <c r="AB174" s="368"/>
      <c r="AC174" s="269"/>
      <c r="AD174" s="269"/>
      <c r="AE174" s="368"/>
      <c r="AF174" s="269"/>
      <c r="AG174" s="269"/>
      <c r="AH174" s="368"/>
      <c r="AI174" s="269"/>
      <c r="AJ174" s="269"/>
      <c r="AK174" s="269"/>
      <c r="AL174" s="269"/>
      <c r="AM174" s="269"/>
      <c r="AN174" s="269"/>
      <c r="AO174" s="430"/>
      <c r="AP174" s="431"/>
      <c r="AQ174" s="386"/>
    </row>
    <row r="175" spans="1:44" s="360" customFormat="1" ht="14.45" customHeight="1" x14ac:dyDescent="0.25">
      <c r="A175" s="269" t="s">
        <v>504</v>
      </c>
      <c r="B175" s="269">
        <v>660000032</v>
      </c>
      <c r="C175" s="269" t="s">
        <v>40</v>
      </c>
      <c r="D175" s="269" t="s">
        <v>41</v>
      </c>
      <c r="E175" s="269" t="s">
        <v>61</v>
      </c>
      <c r="F175" s="372">
        <v>46011</v>
      </c>
      <c r="G175" s="269" t="s">
        <v>62</v>
      </c>
      <c r="H175" s="469" t="s">
        <v>517</v>
      </c>
      <c r="I175" s="375">
        <v>1</v>
      </c>
      <c r="J175" s="364" t="s">
        <v>53</v>
      </c>
      <c r="K175" s="424">
        <v>52398000</v>
      </c>
      <c r="L175" s="424">
        <v>52398000</v>
      </c>
      <c r="M175" s="269"/>
      <c r="N175" s="269"/>
      <c r="O175" s="269"/>
      <c r="P175" s="269"/>
      <c r="Q175" s="269"/>
      <c r="R175" s="269"/>
      <c r="S175" s="269"/>
      <c r="T175" s="269" t="str">
        <f>_xlfn.IFNA(VLOOKUP($AF175,Sheet7!$A$2:$B$611,2,0)," ")</f>
        <v xml:space="preserve"> </v>
      </c>
      <c r="U175" s="269"/>
      <c r="V175" s="269"/>
      <c r="W175" s="269"/>
      <c r="X175" s="269"/>
      <c r="Y175" s="269"/>
      <c r="Z175" s="269"/>
      <c r="AA175" s="368"/>
      <c r="AB175" s="368"/>
      <c r="AC175" s="269"/>
      <c r="AD175" s="433" t="s">
        <v>613</v>
      </c>
      <c r="AE175" s="368"/>
      <c r="AF175" s="269"/>
      <c r="AG175" s="269"/>
      <c r="AH175" s="368"/>
      <c r="AI175" s="269"/>
      <c r="AJ175" s="269"/>
      <c r="AK175" s="269"/>
      <c r="AL175" s="269"/>
      <c r="AM175" s="269"/>
      <c r="AN175" s="269"/>
      <c r="AO175" s="430"/>
      <c r="AP175" s="371"/>
      <c r="AQ175" s="386"/>
    </row>
    <row r="176" spans="1:44" s="360" customFormat="1" ht="14.45" customHeight="1" x14ac:dyDescent="0.25">
      <c r="A176" s="269" t="s">
        <v>504</v>
      </c>
      <c r="B176" s="269">
        <v>660000032</v>
      </c>
      <c r="C176" s="269" t="s">
        <v>40</v>
      </c>
      <c r="D176" s="269" t="s">
        <v>41</v>
      </c>
      <c r="E176" s="269" t="s">
        <v>89</v>
      </c>
      <c r="F176" s="368"/>
      <c r="G176" s="269" t="s">
        <v>62</v>
      </c>
      <c r="H176" s="469" t="s">
        <v>517</v>
      </c>
      <c r="I176" s="363">
        <v>1</v>
      </c>
      <c r="J176" s="364" t="s">
        <v>53</v>
      </c>
      <c r="K176" s="424">
        <v>38075159</v>
      </c>
      <c r="L176" s="424">
        <v>38075159</v>
      </c>
      <c r="M176" s="269"/>
      <c r="N176" s="269"/>
      <c r="O176" s="269"/>
      <c r="P176" s="269"/>
      <c r="Q176" s="269"/>
      <c r="R176" s="269"/>
      <c r="S176" s="269"/>
      <c r="T176" s="269" t="str">
        <f>_xlfn.IFNA(VLOOKUP($AF176,Sheet7!$A$2:$B$611,2,0)," ")</f>
        <v xml:space="preserve"> </v>
      </c>
      <c r="U176" s="269"/>
      <c r="V176" s="269"/>
      <c r="W176" s="269"/>
      <c r="X176" s="269"/>
      <c r="Y176" s="269"/>
      <c r="Z176" s="269"/>
      <c r="AA176" s="368"/>
      <c r="AB176" s="368"/>
      <c r="AC176" s="269"/>
      <c r="AD176" s="269"/>
      <c r="AE176" s="368"/>
      <c r="AF176" s="269"/>
      <c r="AG176" s="269"/>
      <c r="AH176" s="368"/>
      <c r="AI176" s="269"/>
      <c r="AJ176" s="269"/>
      <c r="AK176" s="269"/>
      <c r="AL176" s="269"/>
      <c r="AM176" s="269"/>
      <c r="AN176" s="269"/>
      <c r="AO176" s="370"/>
      <c r="AP176" s="371"/>
      <c r="AQ176" s="386"/>
    </row>
    <row r="177" spans="1:43" s="360" customFormat="1" ht="14.45" customHeight="1" x14ac:dyDescent="0.25">
      <c r="A177" s="269" t="s">
        <v>504</v>
      </c>
      <c r="B177" s="269">
        <v>660000032</v>
      </c>
      <c r="C177" s="269" t="s">
        <v>40</v>
      </c>
      <c r="D177" s="269" t="s">
        <v>41</v>
      </c>
      <c r="E177" s="269" t="s">
        <v>90</v>
      </c>
      <c r="F177" s="368"/>
      <c r="G177" s="269" t="s">
        <v>62</v>
      </c>
      <c r="H177" s="469" t="s">
        <v>517</v>
      </c>
      <c r="I177" s="363">
        <v>12</v>
      </c>
      <c r="J177" s="364" t="s">
        <v>36</v>
      </c>
      <c r="K177" s="424">
        <v>100000</v>
      </c>
      <c r="L177" s="424">
        <v>1200000</v>
      </c>
      <c r="M177" s="269"/>
      <c r="N177" s="269"/>
      <c r="O177" s="269"/>
      <c r="P177" s="269"/>
      <c r="Q177" s="269"/>
      <c r="R177" s="269"/>
      <c r="S177" s="269"/>
      <c r="T177" s="269" t="str">
        <f>_xlfn.IFNA(VLOOKUP($AF177,Sheet7!$A$2:$B$611,2,0)," ")</f>
        <v xml:space="preserve"> </v>
      </c>
      <c r="U177" s="269"/>
      <c r="V177" s="269"/>
      <c r="W177" s="269"/>
      <c r="X177" s="269"/>
      <c r="Y177" s="269"/>
      <c r="Z177" s="269"/>
      <c r="AA177" s="368"/>
      <c r="AB177" s="368"/>
      <c r="AC177" s="269"/>
      <c r="AD177" s="269"/>
      <c r="AE177" s="368"/>
      <c r="AF177" s="269"/>
      <c r="AG177" s="269"/>
      <c r="AH177" s="368"/>
      <c r="AI177" s="269"/>
      <c r="AJ177" s="269"/>
      <c r="AK177" s="269"/>
      <c r="AL177" s="269"/>
      <c r="AM177" s="269"/>
      <c r="AN177" s="269"/>
      <c r="AO177" s="430"/>
      <c r="AP177" s="371"/>
      <c r="AQ177" s="386"/>
    </row>
    <row r="178" spans="1:43" s="360" customFormat="1" ht="14.45" customHeight="1" x14ac:dyDescent="0.25">
      <c r="A178" s="269" t="s">
        <v>504</v>
      </c>
      <c r="B178" s="269">
        <v>660000032</v>
      </c>
      <c r="C178" s="269" t="s">
        <v>40</v>
      </c>
      <c r="D178" s="269" t="s">
        <v>41</v>
      </c>
      <c r="E178" s="269" t="s">
        <v>91</v>
      </c>
      <c r="F178" s="368"/>
      <c r="G178" s="269" t="s">
        <v>62</v>
      </c>
      <c r="H178" s="469" t="s">
        <v>517</v>
      </c>
      <c r="I178" s="363">
        <v>2</v>
      </c>
      <c r="J178" s="364" t="s">
        <v>6</v>
      </c>
      <c r="K178" s="424">
        <v>700000</v>
      </c>
      <c r="L178" s="424">
        <v>1400000</v>
      </c>
      <c r="M178" s="269"/>
      <c r="N178" s="269"/>
      <c r="O178" s="269"/>
      <c r="P178" s="269"/>
      <c r="Q178" s="269"/>
      <c r="R178" s="269"/>
      <c r="S178" s="269"/>
      <c r="T178" s="269" t="str">
        <f>_xlfn.IFNA(VLOOKUP($AF178,Sheet7!$A$2:$B$611,2,0)," ")</f>
        <v xml:space="preserve"> </v>
      </c>
      <c r="U178" s="269"/>
      <c r="V178" s="269"/>
      <c r="W178" s="269"/>
      <c r="X178" s="269"/>
      <c r="Y178" s="269"/>
      <c r="Z178" s="269"/>
      <c r="AA178" s="368"/>
      <c r="AB178" s="368"/>
      <c r="AC178" s="269"/>
      <c r="AD178" s="269"/>
      <c r="AE178" s="368"/>
      <c r="AF178" s="269"/>
      <c r="AG178" s="269"/>
      <c r="AH178" s="368"/>
      <c r="AI178" s="269"/>
      <c r="AJ178" s="269"/>
      <c r="AK178" s="269"/>
      <c r="AL178" s="269"/>
      <c r="AM178" s="269"/>
      <c r="AN178" s="269"/>
      <c r="AO178" s="370"/>
      <c r="AP178" s="371"/>
      <c r="AQ178" s="386"/>
    </row>
    <row r="179" spans="1:43" s="360" customFormat="1" ht="14.45" customHeight="1" x14ac:dyDescent="0.25">
      <c r="A179" s="269" t="s">
        <v>504</v>
      </c>
      <c r="B179" s="269">
        <v>660000032</v>
      </c>
      <c r="C179" s="269" t="s">
        <v>40</v>
      </c>
      <c r="D179" s="269" t="s">
        <v>41</v>
      </c>
      <c r="E179" s="269" t="s">
        <v>92</v>
      </c>
      <c r="F179" s="368"/>
      <c r="G179" s="269" t="s">
        <v>62</v>
      </c>
      <c r="H179" s="469" t="s">
        <v>517</v>
      </c>
      <c r="I179" s="363">
        <v>9</v>
      </c>
      <c r="J179" s="364" t="s">
        <v>36</v>
      </c>
      <c r="K179" s="424">
        <v>12691720</v>
      </c>
      <c r="L179" s="424">
        <v>106225478</v>
      </c>
      <c r="M179" s="269"/>
      <c r="N179" s="269"/>
      <c r="O179" s="269"/>
      <c r="P179" s="269"/>
      <c r="Q179" s="269"/>
      <c r="R179" s="269"/>
      <c r="S179" s="269"/>
      <c r="T179" s="269" t="str">
        <f>_xlfn.IFNA(VLOOKUP($AF179,Sheet7!$A$2:$B$611,2,0)," ")</f>
        <v xml:space="preserve"> </v>
      </c>
      <c r="U179" s="269"/>
      <c r="V179" s="269"/>
      <c r="W179" s="269"/>
      <c r="X179" s="269"/>
      <c r="Y179" s="269"/>
      <c r="Z179" s="269"/>
      <c r="AA179" s="368"/>
      <c r="AB179" s="368"/>
      <c r="AC179" s="269"/>
      <c r="AD179" s="269"/>
      <c r="AE179" s="368"/>
      <c r="AF179" s="269"/>
      <c r="AG179" s="269"/>
      <c r="AH179" s="368"/>
      <c r="AI179" s="269"/>
      <c r="AJ179" s="269"/>
      <c r="AK179" s="269"/>
      <c r="AL179" s="269"/>
      <c r="AM179" s="269"/>
      <c r="AN179" s="269"/>
      <c r="AO179" s="370"/>
      <c r="AP179" s="371"/>
      <c r="AQ179" s="386"/>
    </row>
    <row r="180" spans="1:43" s="360" customFormat="1" ht="14.45" customHeight="1" x14ac:dyDescent="0.25">
      <c r="A180" s="269" t="s">
        <v>504</v>
      </c>
      <c r="B180" s="269">
        <v>660000032</v>
      </c>
      <c r="C180" s="269" t="s">
        <v>40</v>
      </c>
      <c r="D180" s="269" t="s">
        <v>41</v>
      </c>
      <c r="E180" s="269" t="s">
        <v>93</v>
      </c>
      <c r="F180" s="368"/>
      <c r="G180" s="269" t="s">
        <v>62</v>
      </c>
      <c r="H180" s="469" t="s">
        <v>517</v>
      </c>
      <c r="I180" s="363">
        <v>2</v>
      </c>
      <c r="J180" s="364" t="s">
        <v>6</v>
      </c>
      <c r="K180" s="424">
        <v>3300000</v>
      </c>
      <c r="L180" s="424">
        <v>6600000</v>
      </c>
      <c r="M180" s="269"/>
      <c r="N180" s="269"/>
      <c r="O180" s="269"/>
      <c r="P180" s="269"/>
      <c r="Q180" s="269"/>
      <c r="R180" s="269"/>
      <c r="S180" s="269"/>
      <c r="T180" s="269" t="str">
        <f>_xlfn.IFNA(VLOOKUP($AF180,Sheet7!$A$2:$B$611,2,0)," ")</f>
        <v xml:space="preserve"> </v>
      </c>
      <c r="U180" s="269"/>
      <c r="V180" s="269"/>
      <c r="W180" s="269"/>
      <c r="X180" s="269"/>
      <c r="Y180" s="269"/>
      <c r="Z180" s="269"/>
      <c r="AA180" s="368"/>
      <c r="AB180" s="368"/>
      <c r="AC180" s="269"/>
      <c r="AD180" s="269"/>
      <c r="AE180" s="368"/>
      <c r="AF180" s="269"/>
      <c r="AG180" s="269"/>
      <c r="AH180" s="368"/>
      <c r="AI180" s="269"/>
      <c r="AJ180" s="269"/>
      <c r="AK180" s="269"/>
      <c r="AL180" s="269"/>
      <c r="AM180" s="269"/>
      <c r="AN180" s="269"/>
      <c r="AO180" s="370"/>
      <c r="AP180" s="371"/>
      <c r="AQ180" s="386"/>
    </row>
    <row r="181" spans="1:43" s="360" customFormat="1" ht="14.45" customHeight="1" x14ac:dyDescent="0.25">
      <c r="A181" s="269" t="s">
        <v>504</v>
      </c>
      <c r="B181" s="269">
        <v>660000032</v>
      </c>
      <c r="C181" s="269" t="s">
        <v>40</v>
      </c>
      <c r="D181" s="269" t="s">
        <v>41</v>
      </c>
      <c r="E181" s="269" t="s">
        <v>101</v>
      </c>
      <c r="F181" s="368"/>
      <c r="G181" s="269" t="s">
        <v>62</v>
      </c>
      <c r="H181" s="469" t="s">
        <v>517</v>
      </c>
      <c r="I181" s="363">
        <v>1</v>
      </c>
      <c r="J181" s="364" t="s">
        <v>53</v>
      </c>
      <c r="K181" s="424">
        <v>73606752</v>
      </c>
      <c r="L181" s="432">
        <v>73606751.640000001</v>
      </c>
      <c r="M181" s="269"/>
      <c r="N181" s="269"/>
      <c r="O181" s="269"/>
      <c r="P181" s="269"/>
      <c r="Q181" s="269"/>
      <c r="R181" s="269"/>
      <c r="S181" s="269"/>
      <c r="T181" s="269" t="str">
        <f>_xlfn.IFNA(VLOOKUP($AF181,Sheet7!$A$2:$B$611,2,0)," ")</f>
        <v xml:space="preserve"> </v>
      </c>
      <c r="U181" s="269"/>
      <c r="V181" s="269"/>
      <c r="W181" s="269"/>
      <c r="X181" s="269"/>
      <c r="Y181" s="269"/>
      <c r="Z181" s="269"/>
      <c r="AA181" s="368"/>
      <c r="AB181" s="368"/>
      <c r="AC181" s="269"/>
      <c r="AD181" s="269"/>
      <c r="AE181" s="368"/>
      <c r="AF181" s="269"/>
      <c r="AG181" s="269"/>
      <c r="AH181" s="368"/>
      <c r="AI181" s="269"/>
      <c r="AJ181" s="269"/>
      <c r="AK181" s="269"/>
      <c r="AL181" s="269"/>
      <c r="AM181" s="269"/>
      <c r="AN181" s="269"/>
      <c r="AO181" s="430"/>
      <c r="AP181" s="371"/>
      <c r="AQ181" s="386"/>
    </row>
    <row r="182" spans="1:43" s="360" customFormat="1" ht="14.45" customHeight="1" x14ac:dyDescent="0.25">
      <c r="A182" s="269" t="s">
        <v>504</v>
      </c>
      <c r="B182" s="269">
        <v>660000032</v>
      </c>
      <c r="C182" s="269" t="s">
        <v>40</v>
      </c>
      <c r="D182" s="269" t="s">
        <v>41</v>
      </c>
      <c r="E182" s="269" t="s">
        <v>102</v>
      </c>
      <c r="F182" s="368"/>
      <c r="G182" s="269" t="s">
        <v>62</v>
      </c>
      <c r="H182" s="469" t="s">
        <v>517</v>
      </c>
      <c r="I182" s="363">
        <v>1</v>
      </c>
      <c r="J182" s="364" t="s">
        <v>53</v>
      </c>
      <c r="K182" s="424">
        <v>321465701</v>
      </c>
      <c r="L182" s="432">
        <v>321465701.31</v>
      </c>
      <c r="M182" s="269"/>
      <c r="N182" s="269"/>
      <c r="O182" s="269"/>
      <c r="P182" s="269"/>
      <c r="Q182" s="269"/>
      <c r="R182" s="269"/>
      <c r="S182" s="269"/>
      <c r="T182" s="269" t="s">
        <v>848</v>
      </c>
      <c r="U182" s="269" t="s">
        <v>849</v>
      </c>
      <c r="V182" s="269" t="s">
        <v>614</v>
      </c>
      <c r="W182" s="269" t="s">
        <v>627</v>
      </c>
      <c r="X182" s="269"/>
      <c r="Y182" s="269" t="s">
        <v>602</v>
      </c>
      <c r="Z182" s="269" t="s">
        <v>602</v>
      </c>
      <c r="AA182" s="372">
        <v>45880</v>
      </c>
      <c r="AB182" s="368"/>
      <c r="AC182" s="269" t="s">
        <v>774</v>
      </c>
      <c r="AD182" s="269" t="s">
        <v>850</v>
      </c>
      <c r="AE182" s="368"/>
      <c r="AF182" s="269"/>
      <c r="AG182" s="269"/>
      <c r="AH182" s="368"/>
      <c r="AI182" s="269"/>
      <c r="AJ182" s="269"/>
      <c r="AK182" s="269"/>
      <c r="AL182" s="269"/>
      <c r="AM182" s="269"/>
      <c r="AN182" s="269"/>
      <c r="AO182" s="430"/>
      <c r="AP182" s="371"/>
      <c r="AQ182" s="386"/>
    </row>
    <row r="183" spans="1:43" s="360" customFormat="1" ht="14.45" customHeight="1" x14ac:dyDescent="0.25">
      <c r="A183" s="269" t="s">
        <v>504</v>
      </c>
      <c r="B183" s="269">
        <v>660000032</v>
      </c>
      <c r="C183" s="269" t="s">
        <v>40</v>
      </c>
      <c r="D183" s="269" t="s">
        <v>41</v>
      </c>
      <c r="E183" s="269" t="s">
        <v>120</v>
      </c>
      <c r="F183" s="372">
        <v>46161</v>
      </c>
      <c r="G183" s="269" t="s">
        <v>62</v>
      </c>
      <c r="H183" s="469" t="s">
        <v>517</v>
      </c>
      <c r="I183" s="363">
        <v>1</v>
      </c>
      <c r="J183" s="364" t="s">
        <v>53</v>
      </c>
      <c r="K183" s="424">
        <v>146413278</v>
      </c>
      <c r="L183" s="425">
        <v>146413278</v>
      </c>
      <c r="M183" s="269"/>
      <c r="N183" s="434">
        <v>138633425</v>
      </c>
      <c r="O183" s="269"/>
      <c r="P183" s="269"/>
      <c r="Q183" s="269"/>
      <c r="R183" s="269"/>
      <c r="S183" s="269"/>
      <c r="T183" s="269" t="str">
        <f>_xlfn.IFNA(VLOOKUP($AF183,Sheet7!$A$2:$B$611,2,0)," ")</f>
        <v xml:space="preserve"> </v>
      </c>
      <c r="U183" s="269"/>
      <c r="V183" s="269"/>
      <c r="W183" s="269"/>
      <c r="X183" s="269"/>
      <c r="Y183" s="269"/>
      <c r="Z183" s="269"/>
      <c r="AA183" s="368"/>
      <c r="AB183" s="368"/>
      <c r="AC183" s="269"/>
      <c r="AD183" s="269"/>
      <c r="AE183" s="372">
        <v>45831</v>
      </c>
      <c r="AF183" s="269" t="s">
        <v>851</v>
      </c>
      <c r="AG183" s="269" t="s">
        <v>839</v>
      </c>
      <c r="AH183" s="368"/>
      <c r="AI183" s="269"/>
      <c r="AJ183" s="269"/>
      <c r="AK183" s="269"/>
      <c r="AL183" s="269"/>
      <c r="AM183" s="269"/>
      <c r="AN183" s="269"/>
      <c r="AO183" s="430"/>
      <c r="AP183" s="371"/>
      <c r="AQ183" s="386"/>
    </row>
    <row r="184" spans="1:43" s="360" customFormat="1" ht="14.45" customHeight="1" x14ac:dyDescent="0.25">
      <c r="A184" s="269" t="s">
        <v>504</v>
      </c>
      <c r="B184" s="269">
        <v>660000032</v>
      </c>
      <c r="C184" s="269" t="s">
        <v>40</v>
      </c>
      <c r="D184" s="269" t="s">
        <v>41</v>
      </c>
      <c r="E184" s="269" t="s">
        <v>185</v>
      </c>
      <c r="F184" s="368"/>
      <c r="G184" s="269" t="s">
        <v>62</v>
      </c>
      <c r="H184" s="469" t="s">
        <v>517</v>
      </c>
      <c r="I184" s="363">
        <v>1</v>
      </c>
      <c r="J184" s="364" t="s">
        <v>53</v>
      </c>
      <c r="K184" s="424">
        <v>3840000</v>
      </c>
      <c r="L184" s="435">
        <v>3840000</v>
      </c>
      <c r="M184" s="269"/>
      <c r="N184" s="269"/>
      <c r="O184" s="269"/>
      <c r="P184" s="269"/>
      <c r="Q184" s="269"/>
      <c r="R184" s="269"/>
      <c r="S184" s="269"/>
      <c r="T184" s="269" t="str">
        <f>_xlfn.IFNA(VLOOKUP($AF184,Sheet7!$A$2:$B$611,2,0)," ")</f>
        <v xml:space="preserve"> </v>
      </c>
      <c r="U184" s="269"/>
      <c r="V184" s="269"/>
      <c r="W184" s="269"/>
      <c r="X184" s="269"/>
      <c r="Y184" s="269"/>
      <c r="Z184" s="269"/>
      <c r="AA184" s="368"/>
      <c r="AB184" s="368"/>
      <c r="AC184" s="269"/>
      <c r="AD184" s="269"/>
      <c r="AE184" s="368"/>
      <c r="AF184" s="269"/>
      <c r="AG184" s="269"/>
      <c r="AH184" s="368"/>
      <c r="AI184" s="269"/>
      <c r="AJ184" s="269"/>
      <c r="AK184" s="269"/>
      <c r="AL184" s="269"/>
      <c r="AM184" s="269"/>
      <c r="AN184" s="269"/>
      <c r="AO184" s="430"/>
      <c r="AP184" s="371"/>
      <c r="AQ184" s="386"/>
    </row>
    <row r="185" spans="1:43" s="360" customFormat="1" ht="14.45" customHeight="1" x14ac:dyDescent="0.25">
      <c r="A185" s="269" t="s">
        <v>504</v>
      </c>
      <c r="B185" s="269">
        <v>660000032</v>
      </c>
      <c r="C185" s="269" t="s">
        <v>40</v>
      </c>
      <c r="D185" s="269" t="s">
        <v>41</v>
      </c>
      <c r="E185" s="269" t="s">
        <v>246</v>
      </c>
      <c r="F185" s="368"/>
      <c r="G185" s="269" t="s">
        <v>62</v>
      </c>
      <c r="H185" s="469" t="s">
        <v>517</v>
      </c>
      <c r="I185" s="363">
        <v>1</v>
      </c>
      <c r="J185" s="364" t="s">
        <v>53</v>
      </c>
      <c r="K185" s="424">
        <v>40000000</v>
      </c>
      <c r="L185" s="425">
        <v>40000000</v>
      </c>
      <c r="M185" s="269"/>
      <c r="N185" s="269"/>
      <c r="O185" s="269"/>
      <c r="P185" s="269"/>
      <c r="Q185" s="269"/>
      <c r="R185" s="269"/>
      <c r="S185" s="269"/>
      <c r="T185" s="269" t="str">
        <f>_xlfn.IFNA(VLOOKUP($AF185,Sheet7!$A$2:$B$611,2,0)," ")</f>
        <v xml:space="preserve"> </v>
      </c>
      <c r="U185" s="269"/>
      <c r="V185" s="269"/>
      <c r="W185" s="269"/>
      <c r="X185" s="269"/>
      <c r="Y185" s="269"/>
      <c r="Z185" s="269"/>
      <c r="AA185" s="368"/>
      <c r="AB185" s="368"/>
      <c r="AC185" s="269"/>
      <c r="AD185" s="269"/>
      <c r="AE185" s="368"/>
      <c r="AF185" s="269"/>
      <c r="AG185" s="269"/>
      <c r="AH185" s="368"/>
      <c r="AI185" s="269"/>
      <c r="AJ185" s="269"/>
      <c r="AK185" s="269"/>
      <c r="AL185" s="269"/>
      <c r="AM185" s="269"/>
      <c r="AN185" s="269"/>
      <c r="AO185" s="430"/>
      <c r="AP185" s="371"/>
      <c r="AQ185" s="386"/>
    </row>
    <row r="186" spans="1:43" s="360" customFormat="1" ht="14.45" customHeight="1" x14ac:dyDescent="0.25">
      <c r="A186" s="269" t="s">
        <v>504</v>
      </c>
      <c r="B186" s="269">
        <v>660000032</v>
      </c>
      <c r="C186" s="269" t="s">
        <v>40</v>
      </c>
      <c r="D186" s="269" t="s">
        <v>41</v>
      </c>
      <c r="E186" s="269" t="s">
        <v>253</v>
      </c>
      <c r="F186" s="368"/>
      <c r="G186" s="269" t="s">
        <v>62</v>
      </c>
      <c r="H186" s="469" t="s">
        <v>517</v>
      </c>
      <c r="I186" s="363">
        <v>1</v>
      </c>
      <c r="J186" s="364" t="s">
        <v>53</v>
      </c>
      <c r="K186" s="424">
        <v>30000000</v>
      </c>
      <c r="L186" s="424">
        <v>30000000</v>
      </c>
      <c r="M186" s="269"/>
      <c r="N186" s="269"/>
      <c r="O186" s="269"/>
      <c r="P186" s="269"/>
      <c r="Q186" s="269"/>
      <c r="R186" s="269"/>
      <c r="S186" s="269"/>
      <c r="T186" s="269" t="str">
        <f>_xlfn.IFNA(VLOOKUP($AF186,Sheet7!$A$2:$B$611,2,0)," ")</f>
        <v xml:space="preserve"> </v>
      </c>
      <c r="U186" s="269"/>
      <c r="V186" s="269"/>
      <c r="W186" s="269"/>
      <c r="X186" s="269"/>
      <c r="Y186" s="269"/>
      <c r="Z186" s="269"/>
      <c r="AA186" s="368"/>
      <c r="AB186" s="368"/>
      <c r="AC186" s="269"/>
      <c r="AD186" s="269"/>
      <c r="AE186" s="368"/>
      <c r="AF186" s="269"/>
      <c r="AG186" s="269"/>
      <c r="AH186" s="368"/>
      <c r="AI186" s="269"/>
      <c r="AJ186" s="269"/>
      <c r="AK186" s="269"/>
      <c r="AL186" s="269"/>
      <c r="AM186" s="269"/>
      <c r="AN186" s="269"/>
      <c r="AO186" s="430"/>
      <c r="AP186" s="371"/>
      <c r="AQ186" s="386"/>
    </row>
    <row r="187" spans="1:43" s="360" customFormat="1" ht="14.45" customHeight="1" x14ac:dyDescent="0.25">
      <c r="A187" s="269" t="s">
        <v>504</v>
      </c>
      <c r="B187" s="269">
        <v>660000032</v>
      </c>
      <c r="C187" s="269" t="s">
        <v>40</v>
      </c>
      <c r="D187" s="269" t="s">
        <v>41</v>
      </c>
      <c r="E187" s="269" t="s">
        <v>255</v>
      </c>
      <c r="F187" s="368"/>
      <c r="G187" s="269" t="s">
        <v>62</v>
      </c>
      <c r="H187" s="469" t="s">
        <v>517</v>
      </c>
      <c r="I187" s="363">
        <v>1</v>
      </c>
      <c r="J187" s="364" t="s">
        <v>53</v>
      </c>
      <c r="K187" s="424">
        <v>30000000</v>
      </c>
      <c r="L187" s="424">
        <v>30000000</v>
      </c>
      <c r="M187" s="269"/>
      <c r="N187" s="269"/>
      <c r="O187" s="269"/>
      <c r="P187" s="269"/>
      <c r="Q187" s="269"/>
      <c r="R187" s="269"/>
      <c r="S187" s="269"/>
      <c r="T187" s="269" t="str">
        <f>_xlfn.IFNA(VLOOKUP($AF187,Sheet7!$A$2:$B$611,2,0)," ")</f>
        <v xml:space="preserve"> </v>
      </c>
      <c r="U187" s="269"/>
      <c r="V187" s="269"/>
      <c r="W187" s="269"/>
      <c r="X187" s="269"/>
      <c r="Y187" s="269"/>
      <c r="Z187" s="269"/>
      <c r="AA187" s="368"/>
      <c r="AB187" s="368"/>
      <c r="AC187" s="269"/>
      <c r="AD187" s="269"/>
      <c r="AE187" s="368"/>
      <c r="AF187" s="269"/>
      <c r="AG187" s="269"/>
      <c r="AH187" s="368"/>
      <c r="AI187" s="269"/>
      <c r="AJ187" s="269"/>
      <c r="AK187" s="269"/>
      <c r="AL187" s="269"/>
      <c r="AM187" s="269"/>
      <c r="AN187" s="269"/>
      <c r="AO187" s="430"/>
      <c r="AP187" s="371"/>
      <c r="AQ187" s="386"/>
    </row>
    <row r="188" spans="1:43" s="360" customFormat="1" ht="14.45" customHeight="1" x14ac:dyDescent="0.25">
      <c r="A188" s="269" t="s">
        <v>504</v>
      </c>
      <c r="B188" s="269">
        <v>660000032</v>
      </c>
      <c r="C188" s="269" t="s">
        <v>40</v>
      </c>
      <c r="D188" s="269" t="s">
        <v>41</v>
      </c>
      <c r="E188" s="269" t="s">
        <v>269</v>
      </c>
      <c r="F188" s="368"/>
      <c r="G188" s="269" t="s">
        <v>62</v>
      </c>
      <c r="H188" s="469" t="s">
        <v>517</v>
      </c>
      <c r="I188" s="363">
        <v>1</v>
      </c>
      <c r="J188" s="364" t="s">
        <v>53</v>
      </c>
      <c r="K188" s="365">
        <v>50000000</v>
      </c>
      <c r="L188" s="407">
        <v>50000000</v>
      </c>
      <c r="M188" s="366"/>
      <c r="N188" s="366"/>
      <c r="O188" s="366"/>
      <c r="P188" s="366"/>
      <c r="Q188" s="366"/>
      <c r="R188" s="366"/>
      <c r="S188" s="366"/>
      <c r="T188" s="269" t="str">
        <f>_xlfn.IFNA(VLOOKUP($AF188,Sheet7!$A$2:$B$611,2,0)," ")</f>
        <v xml:space="preserve"> </v>
      </c>
      <c r="U188" s="269"/>
      <c r="V188" s="269"/>
      <c r="W188" s="269"/>
      <c r="X188" s="269"/>
      <c r="Y188" s="269"/>
      <c r="Z188" s="269"/>
      <c r="AA188" s="368"/>
      <c r="AB188" s="368"/>
      <c r="AC188" s="269"/>
      <c r="AD188" s="269"/>
      <c r="AE188" s="368"/>
      <c r="AF188" s="269"/>
      <c r="AG188" s="269"/>
      <c r="AH188" s="368"/>
      <c r="AI188" s="269"/>
      <c r="AJ188" s="269"/>
      <c r="AK188" s="269"/>
      <c r="AL188" s="269"/>
      <c r="AM188" s="269"/>
      <c r="AN188" s="269"/>
      <c r="AO188" s="430"/>
      <c r="AP188" s="371"/>
      <c r="AQ188" s="386"/>
    </row>
    <row r="189" spans="1:43" s="360" customFormat="1" ht="14.45" customHeight="1" x14ac:dyDescent="0.25">
      <c r="A189" s="269" t="s">
        <v>504</v>
      </c>
      <c r="B189" s="269">
        <v>660000032</v>
      </c>
      <c r="C189" s="269" t="s">
        <v>40</v>
      </c>
      <c r="D189" s="269" t="s">
        <v>41</v>
      </c>
      <c r="E189" s="269" t="s">
        <v>273</v>
      </c>
      <c r="F189" s="372">
        <v>46143</v>
      </c>
      <c r="G189" s="269" t="s">
        <v>62</v>
      </c>
      <c r="H189" s="469" t="s">
        <v>517</v>
      </c>
      <c r="I189" s="363">
        <v>1</v>
      </c>
      <c r="J189" s="364" t="s">
        <v>53</v>
      </c>
      <c r="K189" s="365">
        <v>200000000</v>
      </c>
      <c r="L189" s="365">
        <v>200000000</v>
      </c>
      <c r="M189" s="366"/>
      <c r="N189" s="366"/>
      <c r="O189" s="366"/>
      <c r="P189" s="366"/>
      <c r="Q189" s="366"/>
      <c r="R189" s="366"/>
      <c r="S189" s="366"/>
      <c r="T189" s="269" t="str">
        <f>_xlfn.IFNA(VLOOKUP($AF189,Sheet7!$A$2:$B$611,2,0)," ")</f>
        <v xml:space="preserve"> </v>
      </c>
      <c r="U189" s="269"/>
      <c r="V189" s="269"/>
      <c r="W189" s="269"/>
      <c r="X189" s="269"/>
      <c r="Y189" s="269"/>
      <c r="Z189" s="269"/>
      <c r="AA189" s="368"/>
      <c r="AB189" s="368"/>
      <c r="AC189" s="269"/>
      <c r="AD189" s="269"/>
      <c r="AE189" s="368"/>
      <c r="AF189" s="269"/>
      <c r="AG189" s="269"/>
      <c r="AH189" s="368"/>
      <c r="AI189" s="269"/>
      <c r="AJ189" s="269"/>
      <c r="AK189" s="269"/>
      <c r="AL189" s="269"/>
      <c r="AM189" s="269"/>
      <c r="AN189" s="269"/>
      <c r="AO189" s="430"/>
      <c r="AP189" s="371"/>
      <c r="AQ189" s="386"/>
    </row>
    <row r="190" spans="1:43" s="360" customFormat="1" x14ac:dyDescent="0.25">
      <c r="A190" s="269" t="s">
        <v>504</v>
      </c>
      <c r="B190" s="269">
        <v>660000032</v>
      </c>
      <c r="C190" s="269" t="s">
        <v>40</v>
      </c>
      <c r="D190" s="269" t="s">
        <v>41</v>
      </c>
      <c r="E190" s="269" t="s">
        <v>274</v>
      </c>
      <c r="F190" s="368"/>
      <c r="G190" s="269" t="s">
        <v>62</v>
      </c>
      <c r="H190" s="469" t="s">
        <v>517</v>
      </c>
      <c r="I190" s="375">
        <v>12</v>
      </c>
      <c r="J190" s="364" t="s">
        <v>36</v>
      </c>
      <c r="K190" s="365">
        <v>9372000</v>
      </c>
      <c r="L190" s="365">
        <v>112464000</v>
      </c>
      <c r="M190" s="366"/>
      <c r="N190" s="366"/>
      <c r="O190" s="366"/>
      <c r="P190" s="366"/>
      <c r="Q190" s="366"/>
      <c r="R190" s="366"/>
      <c r="S190" s="366"/>
      <c r="T190" s="269" t="str">
        <f>_xlfn.IFNA(VLOOKUP($AF190,Sheet7!$A$2:$B$611,2,0)," ")</f>
        <v xml:space="preserve"> </v>
      </c>
      <c r="U190" s="269"/>
      <c r="V190" s="269"/>
      <c r="W190" s="269"/>
      <c r="X190" s="269"/>
      <c r="Y190" s="269"/>
      <c r="Z190" s="269"/>
      <c r="AA190" s="368"/>
      <c r="AB190" s="368"/>
      <c r="AC190" s="269"/>
      <c r="AD190" s="269"/>
      <c r="AE190" s="368"/>
      <c r="AF190" s="269"/>
      <c r="AG190" s="269"/>
      <c r="AH190" s="368"/>
      <c r="AI190" s="269"/>
      <c r="AJ190" s="269"/>
      <c r="AK190" s="269"/>
      <c r="AL190" s="269"/>
      <c r="AM190" s="269"/>
      <c r="AN190" s="269"/>
      <c r="AO190" s="430"/>
      <c r="AP190" s="371"/>
      <c r="AQ190" s="386"/>
    </row>
    <row r="191" spans="1:43" s="360" customFormat="1" ht="14.45" customHeight="1" x14ac:dyDescent="0.25">
      <c r="A191" s="269" t="s">
        <v>504</v>
      </c>
      <c r="B191" s="269">
        <v>660000032</v>
      </c>
      <c r="C191" s="269" t="s">
        <v>40</v>
      </c>
      <c r="D191" s="269" t="s">
        <v>41</v>
      </c>
      <c r="E191" s="269" t="s">
        <v>298</v>
      </c>
      <c r="F191" s="368"/>
      <c r="G191" s="269" t="s">
        <v>62</v>
      </c>
      <c r="H191" s="469" t="s">
        <v>517</v>
      </c>
      <c r="I191" s="375">
        <v>12</v>
      </c>
      <c r="J191" s="364" t="s">
        <v>36</v>
      </c>
      <c r="K191" s="365">
        <v>171875</v>
      </c>
      <c r="L191" s="365">
        <v>2062500</v>
      </c>
      <c r="M191" s="366"/>
      <c r="N191" s="366"/>
      <c r="O191" s="366"/>
      <c r="P191" s="366"/>
      <c r="Q191" s="366"/>
      <c r="R191" s="366"/>
      <c r="S191" s="366"/>
      <c r="T191" s="269" t="str">
        <f>_xlfn.IFNA(VLOOKUP($AF191,Sheet7!$A$2:$B$611,2,0)," ")</f>
        <v xml:space="preserve"> </v>
      </c>
      <c r="U191" s="269"/>
      <c r="V191" s="269"/>
      <c r="W191" s="269"/>
      <c r="X191" s="269"/>
      <c r="Y191" s="269"/>
      <c r="Z191" s="269"/>
      <c r="AA191" s="368"/>
      <c r="AB191" s="368"/>
      <c r="AC191" s="269"/>
      <c r="AD191" s="269"/>
      <c r="AE191" s="368"/>
      <c r="AF191" s="269"/>
      <c r="AG191" s="269"/>
      <c r="AH191" s="368"/>
      <c r="AI191" s="269"/>
      <c r="AJ191" s="269"/>
      <c r="AK191" s="269"/>
      <c r="AL191" s="269"/>
      <c r="AM191" s="269"/>
      <c r="AN191" s="269"/>
      <c r="AO191" s="430"/>
      <c r="AP191" s="371"/>
      <c r="AQ191" s="386"/>
    </row>
    <row r="192" spans="1:43" s="360" customFormat="1" ht="14.45" customHeight="1" x14ac:dyDescent="0.25">
      <c r="A192" s="269" t="s">
        <v>504</v>
      </c>
      <c r="B192" s="269">
        <v>660000032</v>
      </c>
      <c r="C192" s="269" t="s">
        <v>40</v>
      </c>
      <c r="D192" s="269" t="s">
        <v>41</v>
      </c>
      <c r="E192" s="269" t="s">
        <v>316</v>
      </c>
      <c r="F192" s="372">
        <v>46161</v>
      </c>
      <c r="G192" s="269" t="s">
        <v>62</v>
      </c>
      <c r="H192" s="469" t="s">
        <v>517</v>
      </c>
      <c r="I192" s="375">
        <v>12</v>
      </c>
      <c r="J192" s="364" t="s">
        <v>36</v>
      </c>
      <c r="K192" s="365">
        <v>4097940</v>
      </c>
      <c r="L192" s="365">
        <v>49175280</v>
      </c>
      <c r="M192" s="366"/>
      <c r="N192" s="366"/>
      <c r="O192" s="366"/>
      <c r="P192" s="366"/>
      <c r="Q192" s="366"/>
      <c r="R192" s="366"/>
      <c r="S192" s="366"/>
      <c r="T192" s="269" t="str">
        <f>_xlfn.IFNA(VLOOKUP($AF192,Sheet7!$A$2:$B$611,2,0)," ")</f>
        <v xml:space="preserve"> </v>
      </c>
      <c r="U192" s="269"/>
      <c r="V192" s="269"/>
      <c r="W192" s="269"/>
      <c r="X192" s="269"/>
      <c r="Y192" s="269"/>
      <c r="Z192" s="269"/>
      <c r="AA192" s="368"/>
      <c r="AB192" s="368"/>
      <c r="AC192" s="269"/>
      <c r="AD192" s="269"/>
      <c r="AE192" s="372">
        <v>45831</v>
      </c>
      <c r="AF192" s="269" t="s">
        <v>851</v>
      </c>
      <c r="AG192" s="269" t="s">
        <v>839</v>
      </c>
      <c r="AH192" s="368"/>
      <c r="AI192" s="269"/>
      <c r="AJ192" s="269"/>
      <c r="AK192" s="269"/>
      <c r="AL192" s="269"/>
      <c r="AM192" s="269"/>
      <c r="AN192" s="269"/>
      <c r="AO192" s="430"/>
      <c r="AP192" s="371"/>
      <c r="AQ192" s="386"/>
    </row>
    <row r="193" spans="1:43" s="360" customFormat="1" ht="14.45" customHeight="1" x14ac:dyDescent="0.25">
      <c r="A193" s="269" t="s">
        <v>504</v>
      </c>
      <c r="B193" s="269">
        <v>660000019</v>
      </c>
      <c r="C193" s="269" t="s">
        <v>31</v>
      </c>
      <c r="D193" s="269" t="s">
        <v>32</v>
      </c>
      <c r="E193" s="269" t="s">
        <v>39</v>
      </c>
      <c r="F193" s="372">
        <v>45991</v>
      </c>
      <c r="G193" s="269" t="s">
        <v>62</v>
      </c>
      <c r="H193" s="469" t="s">
        <v>536</v>
      </c>
      <c r="I193" s="375">
        <v>12</v>
      </c>
      <c r="J193" s="364" t="s">
        <v>36</v>
      </c>
      <c r="K193" s="424">
        <v>541667</v>
      </c>
      <c r="L193" s="429">
        <v>6500000</v>
      </c>
      <c r="M193" s="269"/>
      <c r="N193" s="269"/>
      <c r="O193" s="269"/>
      <c r="P193" s="269"/>
      <c r="Q193" s="269"/>
      <c r="R193" s="269"/>
      <c r="S193" s="269"/>
      <c r="T193" s="269" t="str">
        <f>_xlfn.IFNA(VLOOKUP($AF193,Sheet7!$A$2:$B$611,2,0)," ")</f>
        <v xml:space="preserve"> </v>
      </c>
      <c r="U193" s="269"/>
      <c r="V193" s="269"/>
      <c r="W193" s="269"/>
      <c r="X193" s="269"/>
      <c r="Y193" s="269"/>
      <c r="Z193" s="269"/>
      <c r="AA193" s="368"/>
      <c r="AB193" s="368"/>
      <c r="AC193" s="269"/>
      <c r="AD193" s="269"/>
      <c r="AE193" s="368"/>
      <c r="AF193" s="269"/>
      <c r="AG193" s="269"/>
      <c r="AH193" s="368"/>
      <c r="AI193" s="269"/>
      <c r="AJ193" s="269"/>
      <c r="AK193" s="269"/>
      <c r="AL193" s="269"/>
      <c r="AM193" s="269"/>
      <c r="AN193" s="269"/>
      <c r="AO193" s="430"/>
      <c r="AP193" s="431"/>
      <c r="AQ193" s="386"/>
    </row>
    <row r="194" spans="1:43" s="360" customFormat="1" x14ac:dyDescent="0.25">
      <c r="A194" s="361" t="s">
        <v>504</v>
      </c>
      <c r="B194" s="361">
        <v>660000038</v>
      </c>
      <c r="C194" s="361" t="s">
        <v>84</v>
      </c>
      <c r="D194" s="361" t="s">
        <v>85</v>
      </c>
      <c r="E194" s="361" t="s">
        <v>86</v>
      </c>
      <c r="F194" s="465"/>
      <c r="G194" s="361" t="s">
        <v>62</v>
      </c>
      <c r="H194" s="468" t="s">
        <v>69</v>
      </c>
      <c r="I194" s="363">
        <v>10</v>
      </c>
      <c r="J194" s="364" t="s">
        <v>36</v>
      </c>
      <c r="K194" s="365">
        <v>10000000</v>
      </c>
      <c r="L194" s="365">
        <v>100000000</v>
      </c>
      <c r="M194" s="366"/>
      <c r="N194" s="366"/>
      <c r="O194" s="366"/>
      <c r="P194" s="366"/>
      <c r="Q194" s="366"/>
      <c r="R194" s="366"/>
      <c r="S194" s="366"/>
      <c r="T194" s="269" t="s">
        <v>852</v>
      </c>
      <c r="U194" s="269" t="s">
        <v>114</v>
      </c>
      <c r="V194" s="269" t="s">
        <v>600</v>
      </c>
      <c r="W194" s="269" t="s">
        <v>601</v>
      </c>
      <c r="X194" s="269"/>
      <c r="Y194" s="269" t="s">
        <v>602</v>
      </c>
      <c r="Z194" s="269" t="s">
        <v>602</v>
      </c>
      <c r="AA194" s="372">
        <v>45873</v>
      </c>
      <c r="AB194" s="372">
        <v>45912</v>
      </c>
      <c r="AC194" s="269" t="s">
        <v>604</v>
      </c>
      <c r="AD194" s="269" t="s">
        <v>5278</v>
      </c>
      <c r="AE194" s="368"/>
      <c r="AF194" s="269"/>
      <c r="AG194" s="269"/>
      <c r="AH194" s="368"/>
      <c r="AI194" s="269"/>
      <c r="AJ194" s="269"/>
      <c r="AK194" s="269"/>
      <c r="AL194" s="269"/>
      <c r="AM194" s="269"/>
      <c r="AN194" s="269"/>
      <c r="AO194" s="370"/>
      <c r="AP194" s="371"/>
      <c r="AQ194" s="386"/>
    </row>
    <row r="195" spans="1:43" s="360" customFormat="1" ht="14.45" customHeight="1" x14ac:dyDescent="0.25">
      <c r="A195" s="361" t="s">
        <v>504</v>
      </c>
      <c r="B195" s="361">
        <v>660000032</v>
      </c>
      <c r="C195" s="361" t="s">
        <v>40</v>
      </c>
      <c r="D195" s="361" t="s">
        <v>41</v>
      </c>
      <c r="E195" s="361" t="s">
        <v>78</v>
      </c>
      <c r="F195" s="387">
        <v>46096</v>
      </c>
      <c r="G195" s="361" t="s">
        <v>62</v>
      </c>
      <c r="H195" s="468" t="s">
        <v>69</v>
      </c>
      <c r="I195" s="363">
        <v>1</v>
      </c>
      <c r="J195" s="364" t="s">
        <v>53</v>
      </c>
      <c r="K195" s="365">
        <v>350000</v>
      </c>
      <c r="L195" s="365">
        <v>350000</v>
      </c>
      <c r="M195" s="366"/>
      <c r="N195" s="366"/>
      <c r="O195" s="366"/>
      <c r="P195" s="366"/>
      <c r="Q195" s="366"/>
      <c r="R195" s="366"/>
      <c r="S195" s="366"/>
      <c r="T195" s="269" t="str">
        <f>_xlfn.IFNA(VLOOKUP($AF195,Sheet7!$A$2:$B$611,2,0)," ")</f>
        <v xml:space="preserve"> </v>
      </c>
      <c r="U195" s="269"/>
      <c r="V195" s="269"/>
      <c r="W195" s="269"/>
      <c r="X195" s="269"/>
      <c r="Y195" s="269"/>
      <c r="Z195" s="269"/>
      <c r="AA195" s="368"/>
      <c r="AB195" s="368"/>
      <c r="AC195" s="269"/>
      <c r="AD195" s="269"/>
      <c r="AE195" s="368"/>
      <c r="AF195" s="269"/>
      <c r="AG195" s="269"/>
      <c r="AH195" s="368"/>
      <c r="AI195" s="269"/>
      <c r="AJ195" s="269"/>
      <c r="AK195" s="269"/>
      <c r="AL195" s="269"/>
      <c r="AM195" s="269"/>
      <c r="AN195" s="269"/>
      <c r="AO195" s="370"/>
      <c r="AP195" s="371"/>
      <c r="AQ195" s="386"/>
    </row>
    <row r="196" spans="1:43" s="360" customFormat="1" ht="14.45" customHeight="1" x14ac:dyDescent="0.25">
      <c r="A196" s="361" t="s">
        <v>504</v>
      </c>
      <c r="B196" s="361">
        <v>660000032</v>
      </c>
      <c r="C196" s="361" t="s">
        <v>40</v>
      </c>
      <c r="D196" s="361" t="s">
        <v>41</v>
      </c>
      <c r="E196" s="361" t="s">
        <v>273</v>
      </c>
      <c r="F196" s="387">
        <v>46171</v>
      </c>
      <c r="G196" s="361" t="s">
        <v>62</v>
      </c>
      <c r="H196" s="468" t="s">
        <v>69</v>
      </c>
      <c r="I196" s="363">
        <v>1</v>
      </c>
      <c r="J196" s="364" t="s">
        <v>53</v>
      </c>
      <c r="K196" s="365">
        <v>80000000</v>
      </c>
      <c r="L196" s="380">
        <v>80000000</v>
      </c>
      <c r="M196" s="366"/>
      <c r="N196" s="366">
        <v>75810000</v>
      </c>
      <c r="O196" s="366"/>
      <c r="P196" s="366"/>
      <c r="Q196" s="366"/>
      <c r="R196" s="366"/>
      <c r="S196" s="269"/>
      <c r="T196" s="269" t="str">
        <f>_xlfn.IFNA(VLOOKUP($AF196,Sheet7!$A$2:$B$611,2,0)," ")</f>
        <v>PRO/FCC/0225/021</v>
      </c>
      <c r="U196" s="376" t="s">
        <v>178</v>
      </c>
      <c r="V196" s="376" t="s">
        <v>600</v>
      </c>
      <c r="W196" s="376" t="s">
        <v>601</v>
      </c>
      <c r="X196" s="376" t="s">
        <v>853</v>
      </c>
      <c r="Y196" s="269" t="s">
        <v>602</v>
      </c>
      <c r="Z196" s="269" t="s">
        <v>602</v>
      </c>
      <c r="AA196" s="372">
        <v>45706</v>
      </c>
      <c r="AB196" s="372">
        <v>45715</v>
      </c>
      <c r="AC196" s="269" t="s">
        <v>604</v>
      </c>
      <c r="AD196" s="269"/>
      <c r="AE196" s="372">
        <v>45757</v>
      </c>
      <c r="AF196" s="269" t="s">
        <v>854</v>
      </c>
      <c r="AG196" s="269" t="s">
        <v>855</v>
      </c>
      <c r="AH196" s="372">
        <v>45909</v>
      </c>
      <c r="AI196" s="269" t="s">
        <v>856</v>
      </c>
      <c r="AJ196" s="269" t="s">
        <v>55</v>
      </c>
      <c r="AK196" s="269" t="s">
        <v>857</v>
      </c>
      <c r="AL196" s="269" t="s">
        <v>858</v>
      </c>
      <c r="AM196" s="269" t="s">
        <v>859</v>
      </c>
      <c r="AN196" s="269" t="s">
        <v>858</v>
      </c>
      <c r="AO196" s="370"/>
      <c r="AP196" s="371"/>
      <c r="AQ196" s="386"/>
    </row>
    <row r="197" spans="1:43" s="360" customFormat="1" ht="14.45" customHeight="1" x14ac:dyDescent="0.25">
      <c r="A197" s="269" t="s">
        <v>504</v>
      </c>
      <c r="B197" s="269">
        <v>660000019</v>
      </c>
      <c r="C197" s="269" t="s">
        <v>31</v>
      </c>
      <c r="D197" s="269" t="s">
        <v>32</v>
      </c>
      <c r="E197" s="269" t="s">
        <v>39</v>
      </c>
      <c r="F197" s="372">
        <v>45991</v>
      </c>
      <c r="G197" s="269" t="s">
        <v>62</v>
      </c>
      <c r="H197" s="469" t="s">
        <v>69</v>
      </c>
      <c r="I197" s="375">
        <v>12</v>
      </c>
      <c r="J197" s="364" t="s">
        <v>36</v>
      </c>
      <c r="K197" s="365">
        <v>916667</v>
      </c>
      <c r="L197" s="365">
        <v>11000000</v>
      </c>
      <c r="M197" s="366"/>
      <c r="N197" s="366"/>
      <c r="O197" s="366"/>
      <c r="P197" s="366"/>
      <c r="Q197" s="366"/>
      <c r="R197" s="366"/>
      <c r="S197" s="366"/>
      <c r="T197" s="269" t="str">
        <f>_xlfn.IFNA(VLOOKUP($AF197,Sheet7!$A$2:$B$611,2,0)," ")</f>
        <v xml:space="preserve"> </v>
      </c>
      <c r="U197" s="269"/>
      <c r="V197" s="269"/>
      <c r="W197" s="269"/>
      <c r="X197" s="269"/>
      <c r="Y197" s="269"/>
      <c r="Z197" s="269"/>
      <c r="AA197" s="368"/>
      <c r="AB197" s="368"/>
      <c r="AC197" s="269"/>
      <c r="AD197" s="269"/>
      <c r="AE197" s="368"/>
      <c r="AF197" s="269"/>
      <c r="AG197" s="269"/>
      <c r="AH197" s="368"/>
      <c r="AI197" s="269"/>
      <c r="AJ197" s="269"/>
      <c r="AK197" s="269"/>
      <c r="AL197" s="269"/>
      <c r="AM197" s="269"/>
      <c r="AN197" s="269"/>
      <c r="AO197" s="370"/>
      <c r="AP197" s="371"/>
      <c r="AQ197" s="386"/>
    </row>
    <row r="198" spans="1:43" s="360" customFormat="1" ht="14.45" customHeight="1" x14ac:dyDescent="0.25">
      <c r="A198" s="269" t="s">
        <v>504</v>
      </c>
      <c r="B198" s="269">
        <v>660000019</v>
      </c>
      <c r="C198" s="269" t="s">
        <v>31</v>
      </c>
      <c r="D198" s="269" t="s">
        <v>32</v>
      </c>
      <c r="E198" s="269" t="s">
        <v>109</v>
      </c>
      <c r="F198" s="436">
        <v>46843</v>
      </c>
      <c r="G198" s="269" t="s">
        <v>62</v>
      </c>
      <c r="H198" s="469" t="s">
        <v>69</v>
      </c>
      <c r="I198" s="375">
        <v>12</v>
      </c>
      <c r="J198" s="364" t="s">
        <v>36</v>
      </c>
      <c r="K198" s="365">
        <v>3500000</v>
      </c>
      <c r="L198" s="437">
        <f>K198*I198</f>
        <v>42000000</v>
      </c>
      <c r="M198" s="366">
        <f>L198-(SUM(N198:N201))</f>
        <v>35277460</v>
      </c>
      <c r="N198" s="438">
        <v>6722540</v>
      </c>
      <c r="O198" s="366">
        <f>N198-P198</f>
        <v>4222540</v>
      </c>
      <c r="P198" s="366">
        <v>2500000</v>
      </c>
      <c r="Q198" s="366"/>
      <c r="R198" s="366"/>
      <c r="S198" s="366"/>
      <c r="T198" s="269" t="str">
        <f>_xlfn.IFNA(VLOOKUP($AF198,Sheet7!$A$2:$B$611,2,0)," ")</f>
        <v xml:space="preserve"> </v>
      </c>
      <c r="U198" s="376" t="s">
        <v>111</v>
      </c>
      <c r="V198" s="376" t="s">
        <v>629</v>
      </c>
      <c r="W198" s="376" t="s">
        <v>630</v>
      </c>
      <c r="X198" s="376" t="s">
        <v>853</v>
      </c>
      <c r="Y198" s="269" t="s">
        <v>602</v>
      </c>
      <c r="Z198" s="269" t="s">
        <v>603</v>
      </c>
      <c r="AA198" s="372">
        <v>45762</v>
      </c>
      <c r="AB198" s="372">
        <v>45764</v>
      </c>
      <c r="AC198" s="269" t="s">
        <v>604</v>
      </c>
      <c r="AD198" s="269"/>
      <c r="AE198" s="372"/>
      <c r="AF198" s="439" t="s">
        <v>860</v>
      </c>
      <c r="AG198" s="269"/>
      <c r="AH198" s="415">
        <v>45715</v>
      </c>
      <c r="AI198" s="269" t="s">
        <v>861</v>
      </c>
      <c r="AJ198" s="269"/>
      <c r="AK198" s="269" t="s">
        <v>862</v>
      </c>
      <c r="AL198" s="269"/>
      <c r="AM198" s="269"/>
      <c r="AN198" s="269"/>
      <c r="AO198" s="370"/>
      <c r="AP198" s="371"/>
      <c r="AQ198" s="386"/>
    </row>
    <row r="199" spans="1:43" s="360" customFormat="1" ht="14.45" customHeight="1" x14ac:dyDescent="0.25">
      <c r="A199" s="269" t="s">
        <v>504</v>
      </c>
      <c r="B199" s="269">
        <v>660000019</v>
      </c>
      <c r="C199" s="269" t="s">
        <v>31</v>
      </c>
      <c r="D199" s="269" t="s">
        <v>32</v>
      </c>
      <c r="E199" s="269" t="s">
        <v>109</v>
      </c>
      <c r="F199" s="436">
        <v>46843</v>
      </c>
      <c r="G199" s="269" t="s">
        <v>62</v>
      </c>
      <c r="H199" s="469" t="s">
        <v>69</v>
      </c>
      <c r="I199" s="375"/>
      <c r="J199" s="364"/>
      <c r="K199" s="365"/>
      <c r="L199" s="380"/>
      <c r="M199" s="366"/>
      <c r="N199" s="389"/>
      <c r="O199" s="366">
        <f>O198-P199</f>
        <v>2168175</v>
      </c>
      <c r="P199" s="366">
        <v>2054365</v>
      </c>
      <c r="Q199" s="366"/>
      <c r="R199" s="366"/>
      <c r="S199" s="366"/>
      <c r="T199" s="269" t="str">
        <f>_xlfn.IFNA(VLOOKUP($AF199,Sheet7!$A$2:$B$611,2,0)," ")</f>
        <v xml:space="preserve"> </v>
      </c>
      <c r="U199" s="376" t="s">
        <v>111</v>
      </c>
      <c r="V199" s="376" t="s">
        <v>629</v>
      </c>
      <c r="W199" s="376" t="s">
        <v>630</v>
      </c>
      <c r="X199" s="376" t="s">
        <v>853</v>
      </c>
      <c r="Y199" s="269" t="s">
        <v>602</v>
      </c>
      <c r="Z199" s="269" t="s">
        <v>603</v>
      </c>
      <c r="AA199" s="372">
        <v>45762</v>
      </c>
      <c r="AB199" s="372">
        <v>45764</v>
      </c>
      <c r="AC199" s="269" t="s">
        <v>604</v>
      </c>
      <c r="AD199" s="269"/>
      <c r="AE199" s="372"/>
      <c r="AF199" s="439" t="s">
        <v>860</v>
      </c>
      <c r="AG199" s="269"/>
      <c r="AH199" s="415">
        <v>45728</v>
      </c>
      <c r="AI199" s="269" t="s">
        <v>863</v>
      </c>
      <c r="AJ199" s="269"/>
      <c r="AK199" s="269" t="s">
        <v>864</v>
      </c>
      <c r="AL199" s="269"/>
      <c r="AM199" s="269"/>
      <c r="AN199" s="269"/>
      <c r="AO199" s="370"/>
      <c r="AP199" s="371"/>
      <c r="AQ199" s="386"/>
    </row>
    <row r="200" spans="1:43" s="360" customFormat="1" ht="14.45" customHeight="1" x14ac:dyDescent="0.25">
      <c r="A200" s="269" t="s">
        <v>504</v>
      </c>
      <c r="B200" s="269">
        <v>660000019</v>
      </c>
      <c r="C200" s="269" t="s">
        <v>31</v>
      </c>
      <c r="D200" s="269" t="s">
        <v>32</v>
      </c>
      <c r="E200" s="269" t="s">
        <v>109</v>
      </c>
      <c r="F200" s="436">
        <v>46843</v>
      </c>
      <c r="G200" s="269" t="s">
        <v>62</v>
      </c>
      <c r="H200" s="469" t="s">
        <v>69</v>
      </c>
      <c r="I200" s="375"/>
      <c r="J200" s="364"/>
      <c r="K200" s="365"/>
      <c r="L200" s="380"/>
      <c r="M200" s="366"/>
      <c r="N200" s="389"/>
      <c r="O200" s="366">
        <f>O198-P200</f>
        <v>2054365</v>
      </c>
      <c r="P200" s="366">
        <v>2168175</v>
      </c>
      <c r="Q200" s="366"/>
      <c r="R200" s="366"/>
      <c r="S200" s="366"/>
      <c r="T200" s="269" t="str">
        <f>_xlfn.IFNA(VLOOKUP($AF200,Sheet7!$A$2:$B$611,2,0)," ")</f>
        <v xml:space="preserve"> </v>
      </c>
      <c r="U200" s="376" t="s">
        <v>111</v>
      </c>
      <c r="V200" s="376" t="s">
        <v>629</v>
      </c>
      <c r="W200" s="376" t="s">
        <v>630</v>
      </c>
      <c r="X200" s="376" t="s">
        <v>853</v>
      </c>
      <c r="Y200" s="269" t="s">
        <v>602</v>
      </c>
      <c r="Z200" s="269" t="s">
        <v>603</v>
      </c>
      <c r="AA200" s="372">
        <v>45762</v>
      </c>
      <c r="AB200" s="372">
        <v>45764</v>
      </c>
      <c r="AC200" s="269" t="s">
        <v>604</v>
      </c>
      <c r="AD200" s="269"/>
      <c r="AE200" s="372"/>
      <c r="AF200" s="439" t="s">
        <v>860</v>
      </c>
      <c r="AG200" s="269"/>
      <c r="AH200" s="415">
        <v>45764</v>
      </c>
      <c r="AI200" s="269" t="s">
        <v>865</v>
      </c>
      <c r="AJ200" s="269"/>
      <c r="AK200" s="269" t="s">
        <v>866</v>
      </c>
      <c r="AL200" s="269"/>
      <c r="AM200" s="269"/>
      <c r="AN200" s="269"/>
      <c r="AO200" s="370"/>
      <c r="AP200" s="371"/>
      <c r="AQ200" s="386"/>
    </row>
    <row r="201" spans="1:43" s="360" customFormat="1" ht="14.45" customHeight="1" x14ac:dyDescent="0.25">
      <c r="A201" s="269" t="s">
        <v>504</v>
      </c>
      <c r="B201" s="269">
        <v>660000019</v>
      </c>
      <c r="C201" s="269" t="s">
        <v>31</v>
      </c>
      <c r="D201" s="269" t="s">
        <v>32</v>
      </c>
      <c r="E201" s="269" t="s">
        <v>109</v>
      </c>
      <c r="F201" s="436">
        <v>46843</v>
      </c>
      <c r="G201" s="269" t="s">
        <v>62</v>
      </c>
      <c r="H201" s="469" t="s">
        <v>69</v>
      </c>
      <c r="I201" s="375"/>
      <c r="J201" s="364"/>
      <c r="K201" s="365"/>
      <c r="L201" s="380"/>
      <c r="M201" s="366"/>
      <c r="N201" s="366"/>
      <c r="O201" s="366"/>
      <c r="P201" s="366"/>
      <c r="Q201" s="366"/>
      <c r="R201" s="366"/>
      <c r="S201" s="366"/>
      <c r="T201" s="269" t="str">
        <f>_xlfn.IFNA(VLOOKUP($AF201,Sheet7!$A$2:$B$611,2,0)," ")</f>
        <v xml:space="preserve"> </v>
      </c>
      <c r="U201" s="376" t="s">
        <v>111</v>
      </c>
      <c r="V201" s="376" t="s">
        <v>629</v>
      </c>
      <c r="W201" s="376" t="s">
        <v>630</v>
      </c>
      <c r="X201" s="376"/>
      <c r="Y201" s="269"/>
      <c r="Z201" s="269"/>
      <c r="AA201" s="372"/>
      <c r="AB201" s="372"/>
      <c r="AC201" s="269"/>
      <c r="AD201" s="269"/>
      <c r="AE201" s="372"/>
      <c r="AF201" s="439"/>
      <c r="AG201" s="269"/>
      <c r="AH201" s="415"/>
      <c r="AI201" s="269"/>
      <c r="AJ201" s="269"/>
      <c r="AK201" s="269" t="s">
        <v>867</v>
      </c>
      <c r="AL201" s="269"/>
      <c r="AM201" s="269"/>
      <c r="AN201" s="269"/>
      <c r="AO201" s="370"/>
      <c r="AP201" s="371"/>
      <c r="AQ201" s="386"/>
    </row>
    <row r="202" spans="1:43" s="360" customFormat="1" ht="14.45" customHeight="1" x14ac:dyDescent="0.25">
      <c r="A202" s="269" t="s">
        <v>504</v>
      </c>
      <c r="B202" s="269">
        <v>660000019</v>
      </c>
      <c r="C202" s="269" t="s">
        <v>31</v>
      </c>
      <c r="D202" s="269" t="s">
        <v>32</v>
      </c>
      <c r="E202" s="269" t="s">
        <v>109</v>
      </c>
      <c r="F202" s="436">
        <v>46843</v>
      </c>
      <c r="G202" s="269" t="s">
        <v>62</v>
      </c>
      <c r="H202" s="469" t="s">
        <v>69</v>
      </c>
      <c r="I202" s="375"/>
      <c r="J202" s="364"/>
      <c r="K202" s="365"/>
      <c r="L202" s="380"/>
      <c r="M202" s="366"/>
      <c r="N202" s="366"/>
      <c r="O202" s="366"/>
      <c r="P202" s="366"/>
      <c r="Q202" s="366"/>
      <c r="R202" s="366"/>
      <c r="S202" s="366"/>
      <c r="T202" s="269" t="str">
        <f>_xlfn.IFNA(VLOOKUP($AF202,Sheet7!$A$2:$B$611,2,0)," ")</f>
        <v xml:space="preserve"> </v>
      </c>
      <c r="U202" s="376" t="s">
        <v>111</v>
      </c>
      <c r="V202" s="376" t="s">
        <v>629</v>
      </c>
      <c r="W202" s="376" t="s">
        <v>630</v>
      </c>
      <c r="X202" s="376"/>
      <c r="Y202" s="269"/>
      <c r="Z202" s="269"/>
      <c r="AA202" s="372"/>
      <c r="AB202" s="372"/>
      <c r="AC202" s="269"/>
      <c r="AD202" s="269"/>
      <c r="AE202" s="372"/>
      <c r="AF202" s="439"/>
      <c r="AG202" s="269"/>
      <c r="AH202" s="415"/>
      <c r="AI202" s="269"/>
      <c r="AJ202" s="269"/>
      <c r="AK202" s="269" t="s">
        <v>868</v>
      </c>
      <c r="AL202" s="269"/>
      <c r="AM202" s="269"/>
      <c r="AN202" s="269"/>
      <c r="AO202" s="370"/>
      <c r="AP202" s="371"/>
      <c r="AQ202" s="386"/>
    </row>
    <row r="203" spans="1:43" s="360" customFormat="1" ht="14.45" customHeight="1" x14ac:dyDescent="0.25">
      <c r="A203" s="269" t="s">
        <v>504</v>
      </c>
      <c r="B203" s="269">
        <v>660000019</v>
      </c>
      <c r="C203" s="269" t="s">
        <v>31</v>
      </c>
      <c r="D203" s="269" t="s">
        <v>32</v>
      </c>
      <c r="E203" s="269" t="s">
        <v>109</v>
      </c>
      <c r="F203" s="436">
        <v>46843</v>
      </c>
      <c r="G203" s="269" t="s">
        <v>62</v>
      </c>
      <c r="H203" s="469" t="s">
        <v>69</v>
      </c>
      <c r="I203" s="375"/>
      <c r="J203" s="364"/>
      <c r="K203" s="365"/>
      <c r="L203" s="380"/>
      <c r="M203" s="366"/>
      <c r="N203" s="366"/>
      <c r="O203" s="366"/>
      <c r="P203" s="366"/>
      <c r="Q203" s="366"/>
      <c r="R203" s="366"/>
      <c r="S203" s="366"/>
      <c r="T203" s="269" t="str">
        <f>_xlfn.IFNA(VLOOKUP($AF203,Sheet7!$A$2:$B$611,2,0)," ")</f>
        <v xml:space="preserve"> </v>
      </c>
      <c r="U203" s="376" t="s">
        <v>111</v>
      </c>
      <c r="V203" s="376" t="s">
        <v>629</v>
      </c>
      <c r="W203" s="376" t="s">
        <v>630</v>
      </c>
      <c r="X203" s="376"/>
      <c r="Y203" s="269"/>
      <c r="Z203" s="269"/>
      <c r="AA203" s="372"/>
      <c r="AB203" s="372"/>
      <c r="AC203" s="269"/>
      <c r="AD203" s="269"/>
      <c r="AE203" s="372"/>
      <c r="AF203" s="439"/>
      <c r="AG203" s="269"/>
      <c r="AH203" s="415"/>
      <c r="AI203" s="269"/>
      <c r="AJ203" s="269"/>
      <c r="AK203" s="269" t="s">
        <v>869</v>
      </c>
      <c r="AL203" s="269"/>
      <c r="AM203" s="269"/>
      <c r="AN203" s="269"/>
      <c r="AO203" s="370"/>
      <c r="AP203" s="371"/>
      <c r="AQ203" s="386"/>
    </row>
    <row r="204" spans="1:43" s="360" customFormat="1" ht="14.45" customHeight="1" x14ac:dyDescent="0.25">
      <c r="A204" s="269" t="s">
        <v>504</v>
      </c>
      <c r="B204" s="269">
        <v>660000019</v>
      </c>
      <c r="C204" s="269" t="s">
        <v>31</v>
      </c>
      <c r="D204" s="269" t="s">
        <v>32</v>
      </c>
      <c r="E204" s="269" t="s">
        <v>109</v>
      </c>
      <c r="F204" s="436">
        <v>46843</v>
      </c>
      <c r="G204" s="269" t="s">
        <v>62</v>
      </c>
      <c r="H204" s="469" t="s">
        <v>69</v>
      </c>
      <c r="I204" s="416"/>
      <c r="J204" s="417"/>
      <c r="K204" s="418"/>
      <c r="L204" s="440"/>
      <c r="M204" s="389"/>
      <c r="N204" s="389"/>
      <c r="O204" s="366"/>
      <c r="P204" s="366"/>
      <c r="Q204" s="366"/>
      <c r="R204" s="366"/>
      <c r="S204" s="366"/>
      <c r="T204" s="269" t="str">
        <f>_xlfn.IFNA(VLOOKUP($AF204,Sheet7!$A$2:$B$611,2,0)," ")</f>
        <v>PRO/FCC/0225/015</v>
      </c>
      <c r="U204" s="376" t="s">
        <v>111</v>
      </c>
      <c r="V204" s="376" t="s">
        <v>629</v>
      </c>
      <c r="W204" s="376" t="s">
        <v>630</v>
      </c>
      <c r="X204" s="376" t="s">
        <v>853</v>
      </c>
      <c r="Y204" s="269" t="s">
        <v>602</v>
      </c>
      <c r="Z204" s="269" t="s">
        <v>603</v>
      </c>
      <c r="AA204" s="372">
        <v>45762</v>
      </c>
      <c r="AB204" s="372">
        <v>45764</v>
      </c>
      <c r="AC204" s="269" t="s">
        <v>604</v>
      </c>
      <c r="AD204" s="269"/>
      <c r="AE204" s="372">
        <v>45785</v>
      </c>
      <c r="AF204" s="269" t="s">
        <v>870</v>
      </c>
      <c r="AG204" s="269" t="s">
        <v>871</v>
      </c>
      <c r="AH204" s="415"/>
      <c r="AI204" s="269"/>
      <c r="AJ204" s="269"/>
      <c r="AK204" s="269"/>
      <c r="AL204" s="269"/>
      <c r="AM204" s="269"/>
      <c r="AN204" s="269"/>
      <c r="AO204" s="370"/>
      <c r="AP204" s="371"/>
      <c r="AQ204" s="386"/>
    </row>
    <row r="205" spans="1:43" s="360" customFormat="1" ht="14.45" customHeight="1" x14ac:dyDescent="0.25">
      <c r="A205" s="269" t="s">
        <v>504</v>
      </c>
      <c r="B205" s="269">
        <v>660000032</v>
      </c>
      <c r="C205" s="269" t="s">
        <v>40</v>
      </c>
      <c r="D205" s="269" t="s">
        <v>41</v>
      </c>
      <c r="E205" s="269" t="s">
        <v>61</v>
      </c>
      <c r="F205" s="372">
        <v>46011</v>
      </c>
      <c r="G205" s="269" t="s">
        <v>62</v>
      </c>
      <c r="H205" s="469" t="s">
        <v>69</v>
      </c>
      <c r="I205" s="375">
        <v>1</v>
      </c>
      <c r="J205" s="364" t="s">
        <v>53</v>
      </c>
      <c r="K205" s="365">
        <v>12354000</v>
      </c>
      <c r="L205" s="365">
        <v>12354000</v>
      </c>
      <c r="M205" s="366"/>
      <c r="N205" s="366"/>
      <c r="O205" s="366"/>
      <c r="P205" s="366"/>
      <c r="Q205" s="366"/>
      <c r="R205" s="366"/>
      <c r="S205" s="366"/>
      <c r="T205" s="269" t="str">
        <f>_xlfn.IFNA(VLOOKUP($AF205,Sheet7!$A$2:$B$611,2,0)," ")</f>
        <v xml:space="preserve"> </v>
      </c>
      <c r="U205" s="269"/>
      <c r="V205" s="269"/>
      <c r="W205" s="269"/>
      <c r="X205" s="269"/>
      <c r="Y205" s="269"/>
      <c r="Z205" s="269"/>
      <c r="AA205" s="368"/>
      <c r="AB205" s="368"/>
      <c r="AC205" s="269"/>
      <c r="AD205" s="433" t="s">
        <v>613</v>
      </c>
      <c r="AE205" s="368"/>
      <c r="AF205" s="269"/>
      <c r="AG205" s="269"/>
      <c r="AH205" s="368"/>
      <c r="AI205" s="269"/>
      <c r="AJ205" s="269"/>
      <c r="AK205" s="269"/>
      <c r="AL205" s="269"/>
      <c r="AM205" s="269"/>
      <c r="AN205" s="269"/>
      <c r="AO205" s="370"/>
      <c r="AP205" s="371"/>
      <c r="AQ205" s="386"/>
    </row>
    <row r="206" spans="1:43" s="360" customFormat="1" ht="14.45" customHeight="1" x14ac:dyDescent="0.25">
      <c r="A206" s="269" t="s">
        <v>504</v>
      </c>
      <c r="B206" s="269">
        <v>660000032</v>
      </c>
      <c r="C206" s="269" t="s">
        <v>40</v>
      </c>
      <c r="D206" s="269" t="s">
        <v>41</v>
      </c>
      <c r="E206" s="269" t="s">
        <v>120</v>
      </c>
      <c r="F206" s="372">
        <v>46161</v>
      </c>
      <c r="G206" s="269" t="s">
        <v>62</v>
      </c>
      <c r="H206" s="469" t="s">
        <v>69</v>
      </c>
      <c r="I206" s="363">
        <v>1</v>
      </c>
      <c r="J206" s="364" t="s">
        <v>53</v>
      </c>
      <c r="K206" s="365">
        <v>41741370</v>
      </c>
      <c r="L206" s="380">
        <v>41741370</v>
      </c>
      <c r="M206" s="366"/>
      <c r="N206" s="366"/>
      <c r="O206" s="366"/>
      <c r="P206" s="366"/>
      <c r="Q206" s="366"/>
      <c r="R206" s="366"/>
      <c r="S206" s="366"/>
      <c r="T206" s="269" t="s">
        <v>131</v>
      </c>
      <c r="U206" s="376" t="s">
        <v>132</v>
      </c>
      <c r="V206" s="376" t="s">
        <v>614</v>
      </c>
      <c r="W206" s="376" t="s">
        <v>615</v>
      </c>
      <c r="X206" s="376" t="s">
        <v>853</v>
      </c>
      <c r="Y206" s="269" t="s">
        <v>602</v>
      </c>
      <c r="Z206" s="269" t="s">
        <v>603</v>
      </c>
      <c r="AA206" s="372">
        <v>45700</v>
      </c>
      <c r="AB206" s="372">
        <v>45820</v>
      </c>
      <c r="AC206" s="269" t="s">
        <v>604</v>
      </c>
      <c r="AD206" s="269" t="s">
        <v>5279</v>
      </c>
      <c r="AE206" s="368"/>
      <c r="AF206" s="269"/>
      <c r="AG206" s="269"/>
      <c r="AH206" s="368"/>
      <c r="AI206" s="269"/>
      <c r="AJ206" s="269"/>
      <c r="AK206" s="269"/>
      <c r="AL206" s="269"/>
      <c r="AM206" s="269"/>
      <c r="AN206" s="269"/>
      <c r="AO206" s="370"/>
      <c r="AP206" s="371"/>
      <c r="AQ206" s="386"/>
    </row>
    <row r="207" spans="1:43" s="360" customFormat="1" ht="14.45" customHeight="1" x14ac:dyDescent="0.25">
      <c r="A207" s="269" t="s">
        <v>504</v>
      </c>
      <c r="B207" s="269">
        <v>660000032</v>
      </c>
      <c r="C207" s="269" t="s">
        <v>40</v>
      </c>
      <c r="D207" s="269" t="s">
        <v>41</v>
      </c>
      <c r="E207" s="269" t="s">
        <v>92</v>
      </c>
      <c r="F207" s="368"/>
      <c r="G207" s="269" t="s">
        <v>62</v>
      </c>
      <c r="H207" s="469" t="s">
        <v>69</v>
      </c>
      <c r="I207" s="363">
        <v>12</v>
      </c>
      <c r="J207" s="364" t="s">
        <v>36</v>
      </c>
      <c r="K207" s="424">
        <v>2992357</v>
      </c>
      <c r="L207" s="365">
        <v>35908284</v>
      </c>
      <c r="M207" s="269"/>
      <c r="N207" s="269"/>
      <c r="O207" s="269"/>
      <c r="P207" s="269"/>
      <c r="Q207" s="269"/>
      <c r="R207" s="269"/>
      <c r="S207" s="269"/>
      <c r="T207" s="269" t="str">
        <f>_xlfn.IFNA(VLOOKUP($AF207,Sheet7!$A$2:$B$611,2,0)," ")</f>
        <v xml:space="preserve"> </v>
      </c>
      <c r="U207" s="269"/>
      <c r="V207" s="269"/>
      <c r="W207" s="269"/>
      <c r="X207" s="269"/>
      <c r="Y207" s="269"/>
      <c r="Z207" s="269"/>
      <c r="AA207" s="368"/>
      <c r="AB207" s="368"/>
      <c r="AC207" s="269"/>
      <c r="AD207" s="269"/>
      <c r="AE207" s="368"/>
      <c r="AF207" s="269"/>
      <c r="AG207" s="269"/>
      <c r="AH207" s="368"/>
      <c r="AI207" s="269"/>
      <c r="AJ207" s="269"/>
      <c r="AK207" s="269"/>
      <c r="AL207" s="269"/>
      <c r="AM207" s="269"/>
      <c r="AN207" s="269"/>
      <c r="AO207" s="370"/>
      <c r="AP207" s="371"/>
      <c r="AQ207" s="386"/>
    </row>
    <row r="208" spans="1:43" s="360" customFormat="1" ht="14.45" customHeight="1" x14ac:dyDescent="0.25">
      <c r="A208" s="269" t="s">
        <v>504</v>
      </c>
      <c r="B208" s="269">
        <v>660000032</v>
      </c>
      <c r="C208" s="269" t="s">
        <v>40</v>
      </c>
      <c r="D208" s="269" t="s">
        <v>41</v>
      </c>
      <c r="E208" s="269" t="s">
        <v>101</v>
      </c>
      <c r="F208" s="368"/>
      <c r="G208" s="269" t="s">
        <v>62</v>
      </c>
      <c r="H208" s="469" t="s">
        <v>69</v>
      </c>
      <c r="I208" s="363">
        <v>1</v>
      </c>
      <c r="J208" s="364" t="s">
        <v>53</v>
      </c>
      <c r="K208" s="424">
        <v>17354437</v>
      </c>
      <c r="L208" s="365">
        <v>17354437</v>
      </c>
      <c r="M208" s="269"/>
      <c r="N208" s="269"/>
      <c r="O208" s="269"/>
      <c r="P208" s="269"/>
      <c r="Q208" s="269"/>
      <c r="R208" s="269"/>
      <c r="S208" s="269"/>
      <c r="T208" s="269"/>
      <c r="U208" s="269"/>
      <c r="V208" s="269"/>
      <c r="W208" s="269"/>
      <c r="X208" s="269"/>
      <c r="Y208" s="269"/>
      <c r="Z208" s="269"/>
      <c r="AA208" s="372"/>
      <c r="AB208" s="368"/>
      <c r="AC208" s="269"/>
      <c r="AD208" s="269"/>
      <c r="AE208" s="368"/>
      <c r="AF208" s="269"/>
      <c r="AG208" s="269"/>
      <c r="AH208" s="368"/>
      <c r="AI208" s="269"/>
      <c r="AJ208" s="269"/>
      <c r="AK208" s="269"/>
      <c r="AL208" s="269"/>
      <c r="AM208" s="269"/>
      <c r="AN208" s="269"/>
      <c r="AO208" s="370"/>
      <c r="AP208" s="371"/>
      <c r="AQ208" s="386"/>
    </row>
    <row r="209" spans="1:43" s="360" customFormat="1" ht="14.45" customHeight="1" x14ac:dyDescent="0.25">
      <c r="A209" s="269" t="s">
        <v>504</v>
      </c>
      <c r="B209" s="269">
        <v>660000032</v>
      </c>
      <c r="C209" s="269" t="s">
        <v>40</v>
      </c>
      <c r="D209" s="269" t="s">
        <v>41</v>
      </c>
      <c r="E209" s="269" t="s">
        <v>102</v>
      </c>
      <c r="F209" s="368"/>
      <c r="G209" s="269" t="s">
        <v>62</v>
      </c>
      <c r="H209" s="469" t="s">
        <v>69</v>
      </c>
      <c r="I209" s="363">
        <v>1</v>
      </c>
      <c r="J209" s="364" t="s">
        <v>53</v>
      </c>
      <c r="K209" s="424">
        <v>75792726</v>
      </c>
      <c r="L209" s="365">
        <v>75792726</v>
      </c>
      <c r="M209" s="269"/>
      <c r="N209" s="269"/>
      <c r="O209" s="269"/>
      <c r="P209" s="269"/>
      <c r="Q209" s="269"/>
      <c r="R209" s="269"/>
      <c r="S209" s="269"/>
      <c r="T209" s="269" t="s">
        <v>873</v>
      </c>
      <c r="U209" s="269" t="s">
        <v>874</v>
      </c>
      <c r="V209" s="269" t="s">
        <v>614</v>
      </c>
      <c r="W209" s="269" t="s">
        <v>627</v>
      </c>
      <c r="X209" s="269"/>
      <c r="Y209" s="269" t="s">
        <v>602</v>
      </c>
      <c r="Z209" s="269" t="s">
        <v>602</v>
      </c>
      <c r="AA209" s="372">
        <v>45880</v>
      </c>
      <c r="AB209" s="368"/>
      <c r="AC209" s="269" t="s">
        <v>5280</v>
      </c>
      <c r="AD209" s="269" t="s">
        <v>5281</v>
      </c>
      <c r="AE209" s="368"/>
      <c r="AF209" s="269"/>
      <c r="AG209" s="269"/>
      <c r="AH209" s="368"/>
      <c r="AI209" s="269"/>
      <c r="AJ209" s="269"/>
      <c r="AK209" s="269"/>
      <c r="AL209" s="269"/>
      <c r="AM209" s="269"/>
      <c r="AN209" s="269"/>
      <c r="AO209" s="370"/>
      <c r="AP209" s="371"/>
      <c r="AQ209" s="386"/>
    </row>
    <row r="210" spans="1:43" s="360" customFormat="1" ht="14.45" customHeight="1" x14ac:dyDescent="0.25">
      <c r="A210" s="269" t="s">
        <v>504</v>
      </c>
      <c r="B210" s="269">
        <v>660000032</v>
      </c>
      <c r="C210" s="269" t="s">
        <v>40</v>
      </c>
      <c r="D210" s="269" t="s">
        <v>41</v>
      </c>
      <c r="E210" s="269" t="s">
        <v>185</v>
      </c>
      <c r="F210" s="368"/>
      <c r="G210" s="269" t="s">
        <v>62</v>
      </c>
      <c r="H210" s="469" t="s">
        <v>69</v>
      </c>
      <c r="I210" s="363">
        <v>1</v>
      </c>
      <c r="J210" s="364" t="s">
        <v>53</v>
      </c>
      <c r="K210" s="425">
        <v>9280000</v>
      </c>
      <c r="L210" s="441">
        <v>9280000</v>
      </c>
      <c r="M210" s="269"/>
      <c r="N210" s="269"/>
      <c r="O210" s="269"/>
      <c r="P210" s="269"/>
      <c r="Q210" s="269"/>
      <c r="R210" s="269"/>
      <c r="S210" s="269"/>
      <c r="T210" s="269" t="str">
        <f>_xlfn.IFNA(VLOOKUP($AF210,Sheet7!$A$2:$B$611,2,0)," ")</f>
        <v xml:space="preserve"> </v>
      </c>
      <c r="U210" s="269"/>
      <c r="V210" s="269"/>
      <c r="W210" s="269"/>
      <c r="X210" s="269"/>
      <c r="Y210" s="269"/>
      <c r="Z210" s="269"/>
      <c r="AA210" s="368"/>
      <c r="AB210" s="368"/>
      <c r="AC210" s="269"/>
      <c r="AD210" s="269"/>
      <c r="AE210" s="368"/>
      <c r="AF210" s="269"/>
      <c r="AG210" s="269"/>
      <c r="AH210" s="368"/>
      <c r="AI210" s="269"/>
      <c r="AJ210" s="269"/>
      <c r="AK210" s="269"/>
      <c r="AL210" s="269"/>
      <c r="AM210" s="269"/>
      <c r="AN210" s="269"/>
      <c r="AO210" s="370"/>
      <c r="AP210" s="371"/>
      <c r="AQ210" s="386"/>
    </row>
    <row r="211" spans="1:43" s="360" customFormat="1" ht="14.45" customHeight="1" x14ac:dyDescent="0.25">
      <c r="A211" s="269" t="s">
        <v>504</v>
      </c>
      <c r="B211" s="269">
        <v>660000032</v>
      </c>
      <c r="C211" s="269" t="s">
        <v>40</v>
      </c>
      <c r="D211" s="269" t="s">
        <v>41</v>
      </c>
      <c r="E211" s="269" t="s">
        <v>274</v>
      </c>
      <c r="F211" s="368"/>
      <c r="G211" s="269" t="s">
        <v>62</v>
      </c>
      <c r="H211" s="469" t="s">
        <v>69</v>
      </c>
      <c r="I211" s="375">
        <v>12</v>
      </c>
      <c r="J211" s="364" t="s">
        <v>36</v>
      </c>
      <c r="K211" s="424">
        <v>2130000</v>
      </c>
      <c r="L211" s="432">
        <v>25560000</v>
      </c>
      <c r="M211" s="269"/>
      <c r="N211" s="269"/>
      <c r="O211" s="269"/>
      <c r="P211" s="269"/>
      <c r="Q211" s="269"/>
      <c r="R211" s="269"/>
      <c r="S211" s="269"/>
      <c r="T211" s="269" t="str">
        <f>_xlfn.IFNA(VLOOKUP($AF211,Sheet7!$A$2:$B$611,2,0)," ")</f>
        <v xml:space="preserve"> </v>
      </c>
      <c r="U211" s="269"/>
      <c r="V211" s="269"/>
      <c r="W211" s="269"/>
      <c r="X211" s="269"/>
      <c r="Y211" s="269"/>
      <c r="Z211" s="269"/>
      <c r="AA211" s="368"/>
      <c r="AB211" s="368"/>
      <c r="AC211" s="269"/>
      <c r="AD211" s="269"/>
      <c r="AE211" s="368"/>
      <c r="AF211" s="269"/>
      <c r="AG211" s="269"/>
      <c r="AH211" s="368"/>
      <c r="AI211" s="269"/>
      <c r="AJ211" s="269"/>
      <c r="AK211" s="269"/>
      <c r="AL211" s="269"/>
      <c r="AM211" s="269"/>
      <c r="AN211" s="269"/>
      <c r="AO211" s="370"/>
      <c r="AP211" s="371"/>
      <c r="AQ211" s="386"/>
    </row>
    <row r="212" spans="1:43" s="360" customFormat="1" ht="14.45" customHeight="1" x14ac:dyDescent="0.25">
      <c r="A212" s="269" t="s">
        <v>504</v>
      </c>
      <c r="B212" s="269">
        <v>660000032</v>
      </c>
      <c r="C212" s="269" t="s">
        <v>40</v>
      </c>
      <c r="D212" s="269" t="s">
        <v>41</v>
      </c>
      <c r="E212" s="269" t="s">
        <v>298</v>
      </c>
      <c r="F212" s="368"/>
      <c r="G212" s="269" t="s">
        <v>62</v>
      </c>
      <c r="H212" s="469" t="s">
        <v>69</v>
      </c>
      <c r="I212" s="375">
        <v>12</v>
      </c>
      <c r="J212" s="364" t="s">
        <v>36</v>
      </c>
      <c r="K212" s="424">
        <v>39063</v>
      </c>
      <c r="L212" s="432">
        <v>468750</v>
      </c>
      <c r="M212" s="269"/>
      <c r="N212" s="269"/>
      <c r="O212" s="269"/>
      <c r="P212" s="269"/>
      <c r="Q212" s="269"/>
      <c r="R212" s="269"/>
      <c r="S212" s="269"/>
      <c r="T212" s="269" t="str">
        <f>_xlfn.IFNA(VLOOKUP($AF212,Sheet7!$A$2:$B$611,2,0)," ")</f>
        <v xml:space="preserve"> </v>
      </c>
      <c r="U212" s="269"/>
      <c r="V212" s="269"/>
      <c r="W212" s="269"/>
      <c r="X212" s="269"/>
      <c r="Y212" s="269"/>
      <c r="Z212" s="269"/>
      <c r="AA212" s="368"/>
      <c r="AB212" s="368"/>
      <c r="AC212" s="269"/>
      <c r="AD212" s="269"/>
      <c r="AE212" s="368"/>
      <c r="AF212" s="269"/>
      <c r="AG212" s="269"/>
      <c r="AH212" s="368"/>
      <c r="AI212" s="269"/>
      <c r="AJ212" s="269"/>
      <c r="AK212" s="269"/>
      <c r="AL212" s="269"/>
      <c r="AM212" s="269"/>
      <c r="AN212" s="269"/>
      <c r="AO212" s="370"/>
      <c r="AP212" s="371"/>
      <c r="AQ212" s="386"/>
    </row>
    <row r="213" spans="1:43" s="360" customFormat="1" ht="14.45" customHeight="1" x14ac:dyDescent="0.25">
      <c r="A213" s="269" t="s">
        <v>504</v>
      </c>
      <c r="B213" s="269">
        <v>660000032</v>
      </c>
      <c r="C213" s="269" t="s">
        <v>40</v>
      </c>
      <c r="D213" s="269" t="s">
        <v>41</v>
      </c>
      <c r="E213" s="269" t="s">
        <v>316</v>
      </c>
      <c r="F213" s="372">
        <v>46161</v>
      </c>
      <c r="G213" s="269" t="s">
        <v>62</v>
      </c>
      <c r="H213" s="469" t="s">
        <v>69</v>
      </c>
      <c r="I213" s="375">
        <v>12</v>
      </c>
      <c r="J213" s="364" t="s">
        <v>36</v>
      </c>
      <c r="K213" s="365">
        <v>931350</v>
      </c>
      <c r="L213" s="380">
        <v>11176200</v>
      </c>
      <c r="M213" s="366"/>
      <c r="N213" s="366"/>
      <c r="O213" s="366"/>
      <c r="P213" s="366"/>
      <c r="Q213" s="366"/>
      <c r="R213" s="366"/>
      <c r="S213" s="269"/>
      <c r="T213" s="269" t="s">
        <v>131</v>
      </c>
      <c r="U213" s="376" t="s">
        <v>132</v>
      </c>
      <c r="V213" s="376" t="s">
        <v>614</v>
      </c>
      <c r="W213" s="376" t="s">
        <v>615</v>
      </c>
      <c r="X213" s="376" t="s">
        <v>853</v>
      </c>
      <c r="Y213" s="269" t="s">
        <v>602</v>
      </c>
      <c r="Z213" s="269" t="s">
        <v>603</v>
      </c>
      <c r="AA213" s="372">
        <v>45777</v>
      </c>
      <c r="AB213" s="372">
        <v>45791</v>
      </c>
      <c r="AC213" s="269" t="s">
        <v>872</v>
      </c>
      <c r="AD213" s="269" t="s">
        <v>5275</v>
      </c>
      <c r="AE213" s="368" t="s">
        <v>875</v>
      </c>
      <c r="AF213" s="269"/>
      <c r="AG213" s="269"/>
      <c r="AH213" s="368"/>
      <c r="AI213" s="269"/>
      <c r="AJ213" s="269"/>
      <c r="AK213" s="269"/>
      <c r="AL213" s="269"/>
      <c r="AM213" s="269"/>
      <c r="AN213" s="269"/>
      <c r="AO213" s="370"/>
      <c r="AP213" s="371"/>
      <c r="AQ213" s="386"/>
    </row>
    <row r="214" spans="1:43" s="360" customFormat="1" ht="14.45" customHeight="1" x14ac:dyDescent="0.25">
      <c r="A214" s="269" t="s">
        <v>504</v>
      </c>
      <c r="B214" s="269">
        <v>660000019</v>
      </c>
      <c r="C214" s="269" t="s">
        <v>31</v>
      </c>
      <c r="D214" s="269" t="s">
        <v>32</v>
      </c>
      <c r="E214" s="269" t="s">
        <v>65</v>
      </c>
      <c r="F214" s="368"/>
      <c r="G214" s="269" t="s">
        <v>34</v>
      </c>
      <c r="H214" s="469" t="s">
        <v>43</v>
      </c>
      <c r="I214" s="363">
        <v>12</v>
      </c>
      <c r="J214" s="364" t="s">
        <v>36</v>
      </c>
      <c r="K214" s="442">
        <v>1500000</v>
      </c>
      <c r="L214" s="432">
        <v>18000000</v>
      </c>
      <c r="M214" s="269"/>
      <c r="N214" s="269">
        <v>0</v>
      </c>
      <c r="O214" s="269"/>
      <c r="P214" s="269">
        <v>0</v>
      </c>
      <c r="Q214" s="269"/>
      <c r="R214" s="269"/>
      <c r="S214" s="269"/>
      <c r="T214" s="269" t="str">
        <f>_xlfn.IFNA(VLOOKUP($AF214,Sheet7!$A$2:$B$611,2,0)," ")</f>
        <v xml:space="preserve"> </v>
      </c>
      <c r="U214" s="269"/>
      <c r="V214" s="269"/>
      <c r="W214" s="269"/>
      <c r="X214" s="269"/>
      <c r="Y214" s="269"/>
      <c r="Z214" s="269"/>
      <c r="AA214" s="368"/>
      <c r="AB214" s="368"/>
      <c r="AC214" s="269"/>
      <c r="AD214" s="269"/>
      <c r="AE214" s="368"/>
      <c r="AF214" s="269"/>
      <c r="AG214" s="269"/>
      <c r="AH214" s="368"/>
      <c r="AI214" s="269"/>
      <c r="AJ214" s="269"/>
      <c r="AK214" s="269"/>
      <c r="AL214" s="269"/>
      <c r="AM214" s="269"/>
      <c r="AN214" s="269"/>
      <c r="AO214" s="370"/>
      <c r="AP214" s="371"/>
    </row>
    <row r="215" spans="1:43" s="360" customFormat="1" ht="14.45" customHeight="1" x14ac:dyDescent="0.25">
      <c r="A215" s="269" t="s">
        <v>504</v>
      </c>
      <c r="B215" s="269">
        <v>660000032</v>
      </c>
      <c r="C215" s="269" t="s">
        <v>40</v>
      </c>
      <c r="D215" s="269" t="s">
        <v>41</v>
      </c>
      <c r="E215" s="269" t="s">
        <v>42</v>
      </c>
      <c r="F215" s="406">
        <v>46022</v>
      </c>
      <c r="G215" s="269" t="s">
        <v>34</v>
      </c>
      <c r="H215" s="469" t="s">
        <v>43</v>
      </c>
      <c r="I215" s="363">
        <v>12</v>
      </c>
      <c r="J215" s="364" t="s">
        <v>36</v>
      </c>
      <c r="K215" s="442">
        <v>10000000</v>
      </c>
      <c r="L215" s="432">
        <v>120000000</v>
      </c>
      <c r="M215" s="269"/>
      <c r="N215" s="471">
        <f>8349592*12</f>
        <v>100195104</v>
      </c>
      <c r="O215" s="471">
        <f>N215-P215</f>
        <v>100195104</v>
      </c>
      <c r="P215" s="471"/>
      <c r="Q215" s="269"/>
      <c r="R215" s="269"/>
      <c r="S215" s="269"/>
      <c r="T215" s="269" t="str">
        <f>_xlfn.IFNA(VLOOKUP($AF215,Sheet7!$A$2:$B$611,2,0)," ")</f>
        <v xml:space="preserve"> </v>
      </c>
      <c r="U215" s="269"/>
      <c r="V215" s="269"/>
      <c r="W215" s="269"/>
      <c r="X215" s="269"/>
      <c r="Y215" s="269"/>
      <c r="Z215" s="269"/>
      <c r="AA215" s="368"/>
      <c r="AB215" s="368"/>
      <c r="AC215" s="269"/>
      <c r="AD215" s="269"/>
      <c r="AE215" s="368"/>
      <c r="AF215" s="269"/>
      <c r="AG215" s="269"/>
      <c r="AH215" s="368"/>
      <c r="AI215" s="269"/>
      <c r="AJ215" s="269"/>
      <c r="AK215" s="269"/>
      <c r="AL215" s="269"/>
      <c r="AM215" s="269"/>
      <c r="AN215" s="269"/>
      <c r="AO215" s="370"/>
      <c r="AP215" s="371"/>
    </row>
    <row r="216" spans="1:43" s="360" customFormat="1" x14ac:dyDescent="0.25">
      <c r="A216" s="269" t="s">
        <v>504</v>
      </c>
      <c r="B216" s="269">
        <v>660000019</v>
      </c>
      <c r="C216" s="269" t="s">
        <v>31</v>
      </c>
      <c r="D216" s="269" t="s">
        <v>32</v>
      </c>
      <c r="E216" s="269" t="s">
        <v>65</v>
      </c>
      <c r="F216" s="368"/>
      <c r="G216" s="269" t="s">
        <v>34</v>
      </c>
      <c r="H216" s="469" t="s">
        <v>45</v>
      </c>
      <c r="I216" s="363">
        <v>12</v>
      </c>
      <c r="J216" s="364" t="s">
        <v>36</v>
      </c>
      <c r="K216" s="442">
        <v>2000000</v>
      </c>
      <c r="L216" s="432">
        <v>24000000</v>
      </c>
      <c r="M216" s="269"/>
      <c r="N216" s="269">
        <v>0</v>
      </c>
      <c r="O216" s="269"/>
      <c r="P216" s="269">
        <v>0</v>
      </c>
      <c r="Q216" s="269"/>
      <c r="R216" s="269"/>
      <c r="S216" s="269"/>
      <c r="T216" s="269" t="str">
        <f>_xlfn.IFNA(VLOOKUP($AF216,Sheet7!$A$2:$B$611,2,0)," ")</f>
        <v xml:space="preserve"> </v>
      </c>
      <c r="U216" s="269"/>
      <c r="V216" s="269"/>
      <c r="W216" s="269"/>
      <c r="X216" s="269"/>
      <c r="Y216" s="269"/>
      <c r="Z216" s="269"/>
      <c r="AA216" s="368"/>
      <c r="AB216" s="368"/>
      <c r="AC216" s="269"/>
      <c r="AD216" s="269"/>
      <c r="AE216" s="368"/>
      <c r="AF216" s="269"/>
      <c r="AG216" s="269"/>
      <c r="AH216" s="368"/>
      <c r="AI216" s="269"/>
      <c r="AJ216" s="269"/>
      <c r="AK216" s="269"/>
      <c r="AL216" s="269"/>
      <c r="AM216" s="269"/>
      <c r="AN216" s="269"/>
      <c r="AO216" s="370"/>
      <c r="AP216" s="371"/>
    </row>
    <row r="217" spans="1:43" s="360" customFormat="1" x14ac:dyDescent="0.25">
      <c r="A217" s="269" t="s">
        <v>504</v>
      </c>
      <c r="B217" s="269">
        <v>660000032</v>
      </c>
      <c r="C217" s="269" t="s">
        <v>40</v>
      </c>
      <c r="D217" s="269" t="s">
        <v>41</v>
      </c>
      <c r="E217" s="269" t="s">
        <v>42</v>
      </c>
      <c r="F217" s="406">
        <v>46022</v>
      </c>
      <c r="G217" s="269" t="s">
        <v>34</v>
      </c>
      <c r="H217" s="469" t="s">
        <v>45</v>
      </c>
      <c r="I217" s="363">
        <v>12</v>
      </c>
      <c r="J217" s="364" t="s">
        <v>36</v>
      </c>
      <c r="K217" s="442">
        <v>12000000</v>
      </c>
      <c r="L217" s="432">
        <v>144000000</v>
      </c>
      <c r="M217" s="269"/>
      <c r="N217" s="471">
        <f>7697306*12</f>
        <v>92367672</v>
      </c>
      <c r="O217" s="471">
        <f>N217-P217</f>
        <v>30789223</v>
      </c>
      <c r="P217" s="471">
        <v>61578449</v>
      </c>
      <c r="Q217" s="269"/>
      <c r="R217" s="269"/>
      <c r="S217" s="269"/>
      <c r="T217" s="269" t="str">
        <f>_xlfn.IFNA(VLOOKUP($AF217,Sheet7!$A$2:$B$611,2,0)," ")</f>
        <v xml:space="preserve"> </v>
      </c>
      <c r="U217" s="269"/>
      <c r="V217" s="269"/>
      <c r="W217" s="269"/>
      <c r="X217" s="269"/>
      <c r="Y217" s="269"/>
      <c r="Z217" s="269"/>
      <c r="AA217" s="368"/>
      <c r="AB217" s="368"/>
      <c r="AC217" s="269"/>
      <c r="AD217" s="269"/>
      <c r="AE217" s="368"/>
      <c r="AF217" s="269"/>
      <c r="AG217" s="269"/>
      <c r="AH217" s="368"/>
      <c r="AI217" s="269"/>
      <c r="AJ217" s="269"/>
      <c r="AK217" s="269"/>
      <c r="AL217" s="269"/>
      <c r="AM217" s="269"/>
      <c r="AN217" s="269"/>
      <c r="AO217" s="370"/>
      <c r="AP217" s="371"/>
    </row>
    <row r="218" spans="1:43" s="360" customFormat="1" x14ac:dyDescent="0.25">
      <c r="A218" s="269" t="s">
        <v>504</v>
      </c>
      <c r="B218" s="269">
        <v>660000019</v>
      </c>
      <c r="C218" s="269" t="s">
        <v>31</v>
      </c>
      <c r="D218" s="269" t="s">
        <v>32</v>
      </c>
      <c r="E218" s="269" t="s">
        <v>65</v>
      </c>
      <c r="F218" s="368"/>
      <c r="G218" s="269" t="s">
        <v>34</v>
      </c>
      <c r="H218" s="469" t="s">
        <v>48</v>
      </c>
      <c r="I218" s="363">
        <v>12</v>
      </c>
      <c r="J218" s="364" t="s">
        <v>36</v>
      </c>
      <c r="K218" s="442">
        <v>4000000</v>
      </c>
      <c r="L218" s="432">
        <v>48000000</v>
      </c>
      <c r="M218" s="269"/>
      <c r="N218" s="269"/>
      <c r="O218" s="269"/>
      <c r="P218" s="269"/>
      <c r="Q218" s="269"/>
      <c r="R218" s="269"/>
      <c r="S218" s="269"/>
      <c r="T218" s="269" t="str">
        <f>_xlfn.IFNA(VLOOKUP($AF218,Sheet7!$A$2:$B$611,2,0)," ")</f>
        <v xml:space="preserve"> </v>
      </c>
      <c r="U218" s="269"/>
      <c r="V218" s="269"/>
      <c r="W218" s="269"/>
      <c r="X218" s="269"/>
      <c r="Y218" s="269"/>
      <c r="Z218" s="269"/>
      <c r="AA218" s="368"/>
      <c r="AB218" s="368"/>
      <c r="AC218" s="269"/>
      <c r="AD218" s="269"/>
      <c r="AE218" s="368"/>
      <c r="AF218" s="269"/>
      <c r="AG218" s="269"/>
      <c r="AH218" s="368"/>
      <c r="AI218" s="269"/>
      <c r="AJ218" s="269"/>
      <c r="AK218" s="269"/>
      <c r="AL218" s="269"/>
      <c r="AM218" s="269"/>
      <c r="AN218" s="269"/>
      <c r="AO218" s="370"/>
      <c r="AP218" s="371"/>
    </row>
    <row r="219" spans="1:43" s="360" customFormat="1" x14ac:dyDescent="0.25">
      <c r="A219" s="269" t="s">
        <v>504</v>
      </c>
      <c r="B219" s="269">
        <v>660000032</v>
      </c>
      <c r="C219" s="269" t="s">
        <v>40</v>
      </c>
      <c r="D219" s="269" t="s">
        <v>41</v>
      </c>
      <c r="E219" s="269" t="s">
        <v>42</v>
      </c>
      <c r="F219" s="406">
        <v>46022</v>
      </c>
      <c r="G219" s="269" t="s">
        <v>34</v>
      </c>
      <c r="H219" s="469" t="s">
        <v>48</v>
      </c>
      <c r="I219" s="363">
        <v>12</v>
      </c>
      <c r="J219" s="364" t="s">
        <v>36</v>
      </c>
      <c r="K219" s="442">
        <v>10000000</v>
      </c>
      <c r="L219" s="432">
        <v>120000000</v>
      </c>
      <c r="M219" s="269"/>
      <c r="N219" s="269"/>
      <c r="O219" s="269"/>
      <c r="P219" s="269"/>
      <c r="Q219" s="269"/>
      <c r="R219" s="269"/>
      <c r="S219" s="269"/>
      <c r="T219" s="269" t="str">
        <f>_xlfn.IFNA(VLOOKUP($AF219,Sheet7!$A$2:$B$611,2,0)," ")</f>
        <v xml:space="preserve"> </v>
      </c>
      <c r="U219" s="269"/>
      <c r="V219" s="269"/>
      <c r="W219" s="269"/>
      <c r="X219" s="269"/>
      <c r="Y219" s="269"/>
      <c r="Z219" s="269"/>
      <c r="AA219" s="368"/>
      <c r="AB219" s="368"/>
      <c r="AC219" s="269"/>
      <c r="AD219" s="269"/>
      <c r="AE219" s="368"/>
      <c r="AF219" s="269"/>
      <c r="AG219" s="269"/>
      <c r="AH219" s="368"/>
      <c r="AI219" s="269"/>
      <c r="AJ219" s="269"/>
      <c r="AK219" s="269"/>
      <c r="AL219" s="269"/>
      <c r="AM219" s="269"/>
      <c r="AN219" s="269"/>
      <c r="AO219" s="370"/>
      <c r="AP219" s="371"/>
    </row>
    <row r="220" spans="1:43" s="360" customFormat="1" x14ac:dyDescent="0.25">
      <c r="A220" s="269" t="s">
        <v>504</v>
      </c>
      <c r="B220" s="269">
        <v>660000019</v>
      </c>
      <c r="C220" s="269" t="s">
        <v>31</v>
      </c>
      <c r="D220" s="269" t="s">
        <v>32</v>
      </c>
      <c r="E220" s="269" t="s">
        <v>65</v>
      </c>
      <c r="F220" s="368"/>
      <c r="G220" s="269" t="s">
        <v>34</v>
      </c>
      <c r="H220" s="469" t="s">
        <v>46</v>
      </c>
      <c r="I220" s="363">
        <v>12</v>
      </c>
      <c r="J220" s="364" t="s">
        <v>36</v>
      </c>
      <c r="K220" s="442">
        <v>2500000</v>
      </c>
      <c r="L220" s="432">
        <v>30000000</v>
      </c>
      <c r="M220" s="434">
        <f>L220-P220</f>
        <v>22962600</v>
      </c>
      <c r="N220" s="269"/>
      <c r="O220" s="269"/>
      <c r="P220" s="118">
        <v>7037400</v>
      </c>
      <c r="Q220" s="269"/>
      <c r="R220" s="269"/>
      <c r="S220" s="269"/>
      <c r="T220" s="269" t="str">
        <f>_xlfn.IFNA(VLOOKUP($AF220,Sheet7!$A$2:$B$611,2,0)," ")</f>
        <v xml:space="preserve"> </v>
      </c>
      <c r="U220" s="269"/>
      <c r="V220" s="269"/>
      <c r="W220" s="269"/>
      <c r="X220" s="269"/>
      <c r="Y220" s="269"/>
      <c r="Z220" s="269"/>
      <c r="AA220" s="368"/>
      <c r="AB220" s="368"/>
      <c r="AC220" s="269"/>
      <c r="AD220" s="269"/>
      <c r="AE220" s="368"/>
      <c r="AF220" s="269"/>
      <c r="AG220" s="269"/>
      <c r="AH220" s="368"/>
      <c r="AI220" s="269"/>
      <c r="AJ220" s="269"/>
      <c r="AK220" s="269"/>
      <c r="AL220" s="269"/>
      <c r="AM220" s="269"/>
      <c r="AN220" s="269"/>
      <c r="AO220" s="370"/>
      <c r="AP220" s="371"/>
    </row>
    <row r="221" spans="1:43" s="360" customFormat="1" x14ac:dyDescent="0.25">
      <c r="A221" s="269" t="s">
        <v>504</v>
      </c>
      <c r="B221" s="269">
        <v>660000032</v>
      </c>
      <c r="C221" s="269" t="s">
        <v>40</v>
      </c>
      <c r="D221" s="269" t="s">
        <v>41</v>
      </c>
      <c r="E221" s="269" t="s">
        <v>42</v>
      </c>
      <c r="F221" s="406">
        <v>46022</v>
      </c>
      <c r="G221" s="269" t="s">
        <v>34</v>
      </c>
      <c r="H221" s="469" t="s">
        <v>46</v>
      </c>
      <c r="I221" s="363">
        <v>12</v>
      </c>
      <c r="J221" s="364" t="s">
        <v>36</v>
      </c>
      <c r="K221" s="442">
        <v>12000000</v>
      </c>
      <c r="L221" s="432">
        <v>144000000</v>
      </c>
      <c r="M221" s="269"/>
      <c r="N221" s="269"/>
      <c r="O221" s="269"/>
      <c r="P221" s="269"/>
      <c r="Q221" s="269"/>
      <c r="R221" s="269"/>
      <c r="S221" s="269"/>
      <c r="T221" s="269" t="str">
        <f>_xlfn.IFNA(VLOOKUP($AF221,Sheet7!$A$2:$B$611,2,0)," ")</f>
        <v xml:space="preserve"> </v>
      </c>
      <c r="U221" s="269"/>
      <c r="V221" s="269"/>
      <c r="W221" s="269"/>
      <c r="X221" s="269"/>
      <c r="Y221" s="269"/>
      <c r="Z221" s="269"/>
      <c r="AA221" s="368"/>
      <c r="AB221" s="368"/>
      <c r="AC221" s="269"/>
      <c r="AD221" s="269"/>
      <c r="AE221" s="368"/>
      <c r="AF221" s="269"/>
      <c r="AG221" s="269"/>
      <c r="AH221" s="368"/>
      <c r="AI221" s="269"/>
      <c r="AJ221" s="269"/>
      <c r="AK221" s="269"/>
      <c r="AL221" s="269"/>
      <c r="AM221" s="269"/>
      <c r="AN221" s="269"/>
      <c r="AO221" s="370"/>
      <c r="AP221" s="371"/>
    </row>
    <row r="222" spans="1:43" s="360" customFormat="1" x14ac:dyDescent="0.25">
      <c r="A222" s="269" t="s">
        <v>504</v>
      </c>
      <c r="B222" s="269">
        <v>660000019</v>
      </c>
      <c r="C222" s="269" t="s">
        <v>31</v>
      </c>
      <c r="D222" s="269" t="s">
        <v>32</v>
      </c>
      <c r="E222" s="269" t="s">
        <v>66</v>
      </c>
      <c r="F222" s="368"/>
      <c r="G222" s="269" t="s">
        <v>34</v>
      </c>
      <c r="H222" s="469" t="s">
        <v>47</v>
      </c>
      <c r="I222" s="363">
        <v>12</v>
      </c>
      <c r="J222" s="364" t="s">
        <v>36</v>
      </c>
      <c r="K222" s="442">
        <v>2500000</v>
      </c>
      <c r="L222" s="432">
        <v>30000000</v>
      </c>
      <c r="M222" s="434">
        <f>L222-P222</f>
        <v>22962600</v>
      </c>
      <c r="N222" s="269">
        <v>0</v>
      </c>
      <c r="O222" s="269"/>
      <c r="P222" s="118">
        <v>7037400</v>
      </c>
      <c r="Q222" s="269"/>
      <c r="R222" s="269"/>
      <c r="S222" s="269"/>
      <c r="T222" s="269"/>
      <c r="U222" s="269"/>
      <c r="V222" s="269"/>
      <c r="W222" s="269"/>
      <c r="X222" s="269"/>
      <c r="Y222" s="269"/>
      <c r="Z222" s="269"/>
      <c r="AA222" s="368"/>
      <c r="AB222" s="368"/>
      <c r="AC222" s="269"/>
      <c r="AD222" s="269"/>
      <c r="AE222" s="368"/>
      <c r="AF222" s="269"/>
      <c r="AG222" s="269"/>
      <c r="AH222" s="368"/>
      <c r="AI222" s="269"/>
      <c r="AJ222" s="269"/>
      <c r="AK222" s="269"/>
      <c r="AL222" s="269"/>
      <c r="AM222" s="269"/>
      <c r="AN222" s="269"/>
      <c r="AO222" s="370"/>
      <c r="AP222" s="371"/>
    </row>
    <row r="223" spans="1:43" s="360" customFormat="1" x14ac:dyDescent="0.25">
      <c r="A223" s="269" t="s">
        <v>504</v>
      </c>
      <c r="B223" s="269">
        <v>660000032</v>
      </c>
      <c r="C223" s="269" t="s">
        <v>40</v>
      </c>
      <c r="D223" s="269" t="s">
        <v>41</v>
      </c>
      <c r="E223" s="269" t="s">
        <v>42</v>
      </c>
      <c r="F223" s="406">
        <v>46022</v>
      </c>
      <c r="G223" s="269" t="s">
        <v>34</v>
      </c>
      <c r="H223" s="469" t="s">
        <v>47</v>
      </c>
      <c r="I223" s="363">
        <v>12</v>
      </c>
      <c r="J223" s="364" t="s">
        <v>36</v>
      </c>
      <c r="K223" s="442">
        <v>11000000</v>
      </c>
      <c r="L223" s="432">
        <v>132000000</v>
      </c>
      <c r="M223" s="269"/>
      <c r="N223" s="471">
        <v>104271748</v>
      </c>
      <c r="O223" s="471">
        <f>N223-P223</f>
        <v>104271748</v>
      </c>
      <c r="P223" s="472"/>
      <c r="Q223" s="269"/>
      <c r="R223" s="269"/>
      <c r="S223" s="269"/>
      <c r="T223" s="269" t="str">
        <f>_xlfn.IFNA(VLOOKUP($AF223,Sheet7!$A$2:$B$611,2,0)," ")</f>
        <v xml:space="preserve"> </v>
      </c>
      <c r="U223" s="269"/>
      <c r="V223" s="269"/>
      <c r="W223" s="269"/>
      <c r="X223" s="269"/>
      <c r="Y223" s="269"/>
      <c r="Z223" s="269"/>
      <c r="AA223" s="368"/>
      <c r="AB223" s="368"/>
      <c r="AC223" s="269"/>
      <c r="AD223" s="269"/>
      <c r="AE223" s="368"/>
      <c r="AF223" s="269"/>
      <c r="AG223" s="269"/>
      <c r="AH223" s="368"/>
      <c r="AI223" s="269"/>
      <c r="AJ223" s="269"/>
      <c r="AK223" s="269"/>
      <c r="AL223" s="269"/>
      <c r="AM223" s="269"/>
      <c r="AN223" s="269"/>
      <c r="AO223" s="370"/>
      <c r="AP223" s="371"/>
    </row>
    <row r="224" spans="1:43" s="360" customFormat="1" x14ac:dyDescent="0.25">
      <c r="A224" s="361" t="s">
        <v>504</v>
      </c>
      <c r="B224" s="361">
        <v>660000032</v>
      </c>
      <c r="C224" s="361" t="s">
        <v>40</v>
      </c>
      <c r="D224" s="361" t="s">
        <v>41</v>
      </c>
      <c r="E224" s="361" t="s">
        <v>76</v>
      </c>
      <c r="F224" s="387">
        <v>46124</v>
      </c>
      <c r="G224" s="361" t="s">
        <v>34</v>
      </c>
      <c r="H224" s="468" t="s">
        <v>35</v>
      </c>
      <c r="I224" s="363">
        <v>1</v>
      </c>
      <c r="J224" s="364" t="s">
        <v>53</v>
      </c>
      <c r="K224" s="424">
        <v>500000</v>
      </c>
      <c r="L224" s="432">
        <v>500000</v>
      </c>
      <c r="M224" s="434">
        <f t="shared" ref="M224:M233" si="8">L224-P224</f>
        <v>200000</v>
      </c>
      <c r="N224" s="269"/>
      <c r="O224" s="269"/>
      <c r="P224" s="474">
        <v>300000</v>
      </c>
      <c r="Q224" s="269"/>
      <c r="R224" s="269"/>
      <c r="S224" s="269"/>
      <c r="T224" s="269" t="str">
        <f>_xlfn.IFNA(VLOOKUP($AF224,Sheet7!$A$2:$B$611,2,0)," ")</f>
        <v xml:space="preserve"> </v>
      </c>
      <c r="U224" s="269"/>
      <c r="V224" s="269"/>
      <c r="W224" s="269"/>
      <c r="X224" s="269"/>
      <c r="Y224" s="269"/>
      <c r="Z224" s="269"/>
      <c r="AA224" s="368"/>
      <c r="AB224" s="368"/>
      <c r="AC224" s="269"/>
      <c r="AD224" s="269"/>
      <c r="AE224" s="368"/>
      <c r="AF224" s="269"/>
      <c r="AG224" s="269"/>
      <c r="AH224" s="368"/>
      <c r="AI224" s="269"/>
      <c r="AJ224" s="269"/>
      <c r="AK224" s="269"/>
      <c r="AL224" s="269"/>
      <c r="AM224" s="269"/>
      <c r="AN224" s="269"/>
      <c r="AO224" s="370"/>
      <c r="AP224" s="371"/>
      <c r="AQ224" s="386"/>
    </row>
    <row r="225" spans="1:43" s="360" customFormat="1" x14ac:dyDescent="0.25">
      <c r="A225" s="269" t="s">
        <v>504</v>
      </c>
      <c r="B225" s="269">
        <v>660000019</v>
      </c>
      <c r="C225" s="269" t="s">
        <v>31</v>
      </c>
      <c r="D225" s="269" t="s">
        <v>32</v>
      </c>
      <c r="E225" s="269" t="s">
        <v>33</v>
      </c>
      <c r="F225" s="406">
        <v>46022</v>
      </c>
      <c r="G225" s="269" t="s">
        <v>34</v>
      </c>
      <c r="H225" s="469" t="s">
        <v>35</v>
      </c>
      <c r="I225" s="363">
        <v>12</v>
      </c>
      <c r="J225" s="364" t="s">
        <v>36</v>
      </c>
      <c r="K225" s="442">
        <v>10000000</v>
      </c>
      <c r="L225" s="432">
        <v>120000000</v>
      </c>
      <c r="M225" s="473">
        <f t="shared" si="8"/>
        <v>67200000</v>
      </c>
      <c r="N225" s="269"/>
      <c r="O225" s="269"/>
      <c r="P225" s="118">
        <v>52800000</v>
      </c>
      <c r="Q225" s="269"/>
      <c r="R225" s="269"/>
      <c r="S225" s="269"/>
      <c r="T225" s="269" t="str">
        <f>_xlfn.IFNA(VLOOKUP($AF225,Sheet7!$A$2:$B$611,2,0)," ")</f>
        <v xml:space="preserve"> </v>
      </c>
      <c r="U225" s="269"/>
      <c r="V225" s="269"/>
      <c r="W225" s="269"/>
      <c r="X225" s="269"/>
      <c r="Y225" s="269"/>
      <c r="Z225" s="269"/>
      <c r="AA225" s="368"/>
      <c r="AB225" s="368"/>
      <c r="AC225" s="269"/>
      <c r="AD225" s="269"/>
      <c r="AE225" s="368"/>
      <c r="AF225" s="269"/>
      <c r="AG225" s="269"/>
      <c r="AH225" s="368"/>
      <c r="AI225" s="269"/>
      <c r="AJ225" s="269"/>
      <c r="AK225" s="269"/>
      <c r="AL225" s="269"/>
      <c r="AM225" s="269"/>
      <c r="AN225" s="269"/>
      <c r="AO225" s="370"/>
      <c r="AP225" s="371"/>
      <c r="AQ225" s="386"/>
    </row>
    <row r="226" spans="1:43" s="360" customFormat="1" x14ac:dyDescent="0.25">
      <c r="A226" s="269" t="s">
        <v>504</v>
      </c>
      <c r="B226" s="269">
        <v>660000019</v>
      </c>
      <c r="C226" s="269" t="s">
        <v>31</v>
      </c>
      <c r="D226" s="269" t="s">
        <v>32</v>
      </c>
      <c r="E226" s="269" t="s">
        <v>66</v>
      </c>
      <c r="F226" s="368"/>
      <c r="G226" s="269" t="s">
        <v>34</v>
      </c>
      <c r="H226" s="469" t="s">
        <v>35</v>
      </c>
      <c r="I226" s="363">
        <v>12</v>
      </c>
      <c r="J226" s="364" t="s">
        <v>36</v>
      </c>
      <c r="K226" s="442">
        <v>2000000</v>
      </c>
      <c r="L226" s="432">
        <v>24000000</v>
      </c>
      <c r="M226" s="473">
        <f t="shared" si="8"/>
        <v>24000000</v>
      </c>
      <c r="N226" s="269"/>
      <c r="O226" s="269"/>
      <c r="P226" s="269"/>
      <c r="Q226" s="269"/>
      <c r="R226" s="269"/>
      <c r="S226" s="269"/>
      <c r="T226" s="269" t="str">
        <f>_xlfn.IFNA(VLOOKUP($AF226,Sheet7!$A$2:$B$611,2,0)," ")</f>
        <v xml:space="preserve"> </v>
      </c>
      <c r="U226" s="269"/>
      <c r="V226" s="269"/>
      <c r="W226" s="269"/>
      <c r="X226" s="269"/>
      <c r="Y226" s="269"/>
      <c r="Z226" s="269"/>
      <c r="AA226" s="368"/>
      <c r="AB226" s="368"/>
      <c r="AC226" s="269"/>
      <c r="AD226" s="269"/>
      <c r="AE226" s="368"/>
      <c r="AF226" s="269"/>
      <c r="AG226" s="269"/>
      <c r="AH226" s="368"/>
      <c r="AI226" s="269"/>
      <c r="AJ226" s="269"/>
      <c r="AK226" s="269"/>
      <c r="AL226" s="269"/>
      <c r="AM226" s="269"/>
      <c r="AN226" s="269"/>
      <c r="AO226" s="370"/>
      <c r="AP226" s="371"/>
      <c r="AQ226" s="386"/>
    </row>
    <row r="227" spans="1:43" s="360" customFormat="1" x14ac:dyDescent="0.25">
      <c r="A227" s="269" t="s">
        <v>504</v>
      </c>
      <c r="B227" s="269">
        <v>660000032</v>
      </c>
      <c r="C227" s="269" t="s">
        <v>40</v>
      </c>
      <c r="D227" s="269" t="s">
        <v>41</v>
      </c>
      <c r="E227" s="269" t="s">
        <v>49</v>
      </c>
      <c r="F227" s="368"/>
      <c r="G227" s="269" t="s">
        <v>34</v>
      </c>
      <c r="H227" s="469" t="s">
        <v>35</v>
      </c>
      <c r="I227" s="363">
        <v>12</v>
      </c>
      <c r="J227" s="364" t="s">
        <v>36</v>
      </c>
      <c r="K227" s="442">
        <v>8000000</v>
      </c>
      <c r="L227" s="432">
        <v>96000000</v>
      </c>
      <c r="M227" s="473">
        <f t="shared" si="8"/>
        <v>66361549</v>
      </c>
      <c r="N227" s="269"/>
      <c r="O227" s="269"/>
      <c r="P227" s="474">
        <v>29638451</v>
      </c>
      <c r="Q227" s="269"/>
      <c r="R227" s="269"/>
      <c r="S227" s="269"/>
      <c r="T227" s="269" t="str">
        <f>_xlfn.IFNA(VLOOKUP($AF227,Sheet7!$A$2:$B$611,2,0)," ")</f>
        <v xml:space="preserve"> </v>
      </c>
      <c r="U227" s="269"/>
      <c r="V227" s="269"/>
      <c r="W227" s="269"/>
      <c r="X227" s="269"/>
      <c r="Y227" s="269"/>
      <c r="Z227" s="269"/>
      <c r="AA227" s="368"/>
      <c r="AB227" s="368"/>
      <c r="AC227" s="269"/>
      <c r="AD227" s="269"/>
      <c r="AE227" s="368"/>
      <c r="AF227" s="269"/>
      <c r="AG227" s="269"/>
      <c r="AH227" s="368"/>
      <c r="AI227" s="269"/>
      <c r="AJ227" s="269"/>
      <c r="AK227" s="269"/>
      <c r="AL227" s="269"/>
      <c r="AM227" s="269"/>
      <c r="AN227" s="269"/>
      <c r="AO227" s="370"/>
      <c r="AP227" s="371"/>
      <c r="AQ227" s="386"/>
    </row>
    <row r="228" spans="1:43" s="360" customFormat="1" ht="14.45" customHeight="1" x14ac:dyDescent="0.25">
      <c r="A228" s="269" t="s">
        <v>504</v>
      </c>
      <c r="B228" s="269">
        <v>660000032</v>
      </c>
      <c r="C228" s="269" t="s">
        <v>40</v>
      </c>
      <c r="D228" s="269" t="s">
        <v>41</v>
      </c>
      <c r="E228" s="269" t="s">
        <v>61</v>
      </c>
      <c r="F228" s="372">
        <v>46011</v>
      </c>
      <c r="G228" s="269" t="s">
        <v>34</v>
      </c>
      <c r="H228" s="469" t="s">
        <v>35</v>
      </c>
      <c r="I228" s="375">
        <v>1</v>
      </c>
      <c r="J228" s="364" t="s">
        <v>53</v>
      </c>
      <c r="K228" s="424">
        <v>5700000</v>
      </c>
      <c r="L228" s="432">
        <v>5700000</v>
      </c>
      <c r="M228" s="473">
        <f t="shared" si="8"/>
        <v>5700000</v>
      </c>
      <c r="N228" s="269"/>
      <c r="O228" s="269"/>
      <c r="P228" s="269"/>
      <c r="Q228" s="269"/>
      <c r="R228" s="269"/>
      <c r="S228" s="269"/>
      <c r="T228" s="269" t="str">
        <f>_xlfn.IFNA(VLOOKUP($AF228,Sheet7!$A$2:$B$611,2,0)," ")</f>
        <v xml:space="preserve"> </v>
      </c>
      <c r="U228" s="269"/>
      <c r="V228" s="269"/>
      <c r="W228" s="269"/>
      <c r="X228" s="269"/>
      <c r="Y228" s="269"/>
      <c r="Z228" s="269"/>
      <c r="AA228" s="368"/>
      <c r="AB228" s="368"/>
      <c r="AC228" s="269"/>
      <c r="AD228" s="433" t="s">
        <v>613</v>
      </c>
      <c r="AE228" s="368"/>
      <c r="AF228" s="269"/>
      <c r="AG228" s="269"/>
      <c r="AH228" s="368"/>
      <c r="AI228" s="269"/>
      <c r="AJ228" s="269"/>
      <c r="AK228" s="269"/>
      <c r="AL228" s="269"/>
      <c r="AM228" s="269"/>
      <c r="AN228" s="269"/>
      <c r="AO228" s="370"/>
      <c r="AP228" s="371"/>
      <c r="AQ228" s="386"/>
    </row>
    <row r="229" spans="1:43" s="360" customFormat="1" ht="14.45" customHeight="1" x14ac:dyDescent="0.25">
      <c r="A229" s="269" t="s">
        <v>504</v>
      </c>
      <c r="B229" s="269">
        <v>660000032</v>
      </c>
      <c r="C229" s="269" t="s">
        <v>40</v>
      </c>
      <c r="D229" s="269" t="s">
        <v>41</v>
      </c>
      <c r="E229" s="269" t="s">
        <v>74</v>
      </c>
      <c r="F229" s="406">
        <v>45900</v>
      </c>
      <c r="G229" s="269" t="s">
        <v>34</v>
      </c>
      <c r="H229" s="469" t="s">
        <v>35</v>
      </c>
      <c r="I229" s="363">
        <v>12</v>
      </c>
      <c r="J229" s="364" t="s">
        <v>36</v>
      </c>
      <c r="K229" s="442">
        <v>1750000</v>
      </c>
      <c r="L229" s="432">
        <v>21000000</v>
      </c>
      <c r="M229" s="434">
        <f t="shared" si="8"/>
        <v>-9753330</v>
      </c>
      <c r="N229" s="269"/>
      <c r="O229" s="269"/>
      <c r="P229" s="474">
        <v>30753330</v>
      </c>
      <c r="Q229" s="269"/>
      <c r="R229" s="269"/>
      <c r="S229" s="269"/>
      <c r="T229" s="269" t="str">
        <f>_xlfn.IFNA(VLOOKUP($AF229,Sheet7!$A$2:$B$611,2,0)," ")</f>
        <v xml:space="preserve"> </v>
      </c>
      <c r="U229" s="269"/>
      <c r="V229" s="269"/>
      <c r="W229" s="269"/>
      <c r="X229" s="269"/>
      <c r="Y229" s="269"/>
      <c r="Z229" s="269"/>
      <c r="AA229" s="368"/>
      <c r="AB229" s="368"/>
      <c r="AC229" s="269"/>
      <c r="AD229" s="269"/>
      <c r="AE229" s="368"/>
      <c r="AF229" s="269"/>
      <c r="AG229" s="269"/>
      <c r="AH229" s="368"/>
      <c r="AI229" s="269"/>
      <c r="AJ229" s="269"/>
      <c r="AK229" s="269"/>
      <c r="AL229" s="269"/>
      <c r="AM229" s="269"/>
      <c r="AN229" s="269"/>
      <c r="AO229" s="370"/>
      <c r="AP229" s="371"/>
      <c r="AQ229" s="386"/>
    </row>
    <row r="230" spans="1:43" s="360" customFormat="1" ht="14.45" customHeight="1" x14ac:dyDescent="0.25">
      <c r="A230" s="269" t="s">
        <v>504</v>
      </c>
      <c r="B230" s="269">
        <v>660000032</v>
      </c>
      <c r="C230" s="269" t="s">
        <v>40</v>
      </c>
      <c r="D230" s="269" t="s">
        <v>41</v>
      </c>
      <c r="E230" s="269" t="s">
        <v>75</v>
      </c>
      <c r="F230" s="406" t="s">
        <v>876</v>
      </c>
      <c r="G230" s="269" t="s">
        <v>34</v>
      </c>
      <c r="H230" s="469" t="s">
        <v>35</v>
      </c>
      <c r="I230" s="363">
        <v>1</v>
      </c>
      <c r="J230" s="364" t="s">
        <v>53</v>
      </c>
      <c r="K230" s="442">
        <v>1200000</v>
      </c>
      <c r="L230" s="432">
        <v>1200000</v>
      </c>
      <c r="M230" s="473">
        <f t="shared" si="8"/>
        <v>249840</v>
      </c>
      <c r="N230" s="269"/>
      <c r="O230" s="269"/>
      <c r="P230" s="474">
        <v>950160</v>
      </c>
      <c r="Q230" s="269"/>
      <c r="R230" s="269"/>
      <c r="S230" s="269"/>
      <c r="T230" s="269" t="str">
        <f>_xlfn.IFNA(VLOOKUP($AF230,Sheet7!$A$2:$B$611,2,0)," ")</f>
        <v xml:space="preserve"> </v>
      </c>
      <c r="U230" s="269"/>
      <c r="V230" s="269"/>
      <c r="W230" s="269"/>
      <c r="X230" s="269"/>
      <c r="Y230" s="269"/>
      <c r="Z230" s="269"/>
      <c r="AA230" s="368"/>
      <c r="AB230" s="368"/>
      <c r="AC230" s="269"/>
      <c r="AD230" s="269"/>
      <c r="AE230" s="368"/>
      <c r="AF230" s="269"/>
      <c r="AG230" s="269"/>
      <c r="AH230" s="368"/>
      <c r="AI230" s="269"/>
      <c r="AJ230" s="269"/>
      <c r="AK230" s="269"/>
      <c r="AL230" s="269"/>
      <c r="AM230" s="269"/>
      <c r="AN230" s="269"/>
      <c r="AO230" s="370"/>
      <c r="AP230" s="371"/>
      <c r="AQ230" s="386"/>
    </row>
    <row r="231" spans="1:43" s="360" customFormat="1" ht="14.45" customHeight="1" x14ac:dyDescent="0.25">
      <c r="A231" s="269" t="s">
        <v>504</v>
      </c>
      <c r="B231" s="269">
        <v>660000032</v>
      </c>
      <c r="C231" s="269" t="s">
        <v>40</v>
      </c>
      <c r="D231" s="269" t="s">
        <v>41</v>
      </c>
      <c r="E231" s="269" t="s">
        <v>120</v>
      </c>
      <c r="F231" s="372">
        <v>46161</v>
      </c>
      <c r="G231" s="269" t="s">
        <v>34</v>
      </c>
      <c r="H231" s="469" t="s">
        <v>35</v>
      </c>
      <c r="I231" s="363">
        <v>1</v>
      </c>
      <c r="J231" s="364" t="s">
        <v>53</v>
      </c>
      <c r="K231" s="365">
        <v>27234000</v>
      </c>
      <c r="L231" s="365">
        <v>27234000</v>
      </c>
      <c r="M231" s="473">
        <f t="shared" si="8"/>
        <v>8023896</v>
      </c>
      <c r="N231" s="366">
        <v>19210104</v>
      </c>
      <c r="O231" s="366">
        <f>N231-P231</f>
        <v>0</v>
      </c>
      <c r="P231" s="366">
        <v>19210104</v>
      </c>
      <c r="Q231" s="366"/>
      <c r="R231" s="366"/>
      <c r="S231" s="269"/>
      <c r="T231" s="269" t="s">
        <v>306</v>
      </c>
      <c r="U231" s="376" t="s">
        <v>122</v>
      </c>
      <c r="V231" s="376" t="s">
        <v>614</v>
      </c>
      <c r="W231" s="376" t="s">
        <v>615</v>
      </c>
      <c r="X231" s="376" t="s">
        <v>616</v>
      </c>
      <c r="Y231" s="269" t="s">
        <v>602</v>
      </c>
      <c r="Z231" s="269" t="s">
        <v>603</v>
      </c>
      <c r="AA231" s="372">
        <v>45700</v>
      </c>
      <c r="AB231" s="372">
        <v>45702</v>
      </c>
      <c r="AC231" s="269" t="s">
        <v>604</v>
      </c>
      <c r="AD231" s="269"/>
      <c r="AE231" s="372">
        <v>45775</v>
      </c>
      <c r="AF231" s="269" t="s">
        <v>877</v>
      </c>
      <c r="AG231" s="269" t="s">
        <v>618</v>
      </c>
      <c r="AH231" s="372">
        <v>45896</v>
      </c>
      <c r="AI231" s="269" t="s">
        <v>878</v>
      </c>
      <c r="AJ231" s="269"/>
      <c r="AK231" s="269"/>
      <c r="AL231" s="269"/>
      <c r="AM231" s="269"/>
      <c r="AN231" s="269" t="s">
        <v>621</v>
      </c>
      <c r="AO231" s="370"/>
      <c r="AP231" s="371"/>
      <c r="AQ231" s="386"/>
    </row>
    <row r="232" spans="1:43" s="360" customFormat="1" ht="14.45" customHeight="1" x14ac:dyDescent="0.25">
      <c r="A232" s="269" t="s">
        <v>504</v>
      </c>
      <c r="B232" s="269">
        <v>660000032</v>
      </c>
      <c r="C232" s="269" t="s">
        <v>40</v>
      </c>
      <c r="D232" s="269" t="s">
        <v>41</v>
      </c>
      <c r="E232" s="269" t="s">
        <v>274</v>
      </c>
      <c r="F232" s="372">
        <v>46011</v>
      </c>
      <c r="G232" s="269" t="s">
        <v>34</v>
      </c>
      <c r="H232" s="469" t="s">
        <v>35</v>
      </c>
      <c r="I232" s="375">
        <v>12</v>
      </c>
      <c r="J232" s="364" t="s">
        <v>36</v>
      </c>
      <c r="K232" s="424">
        <v>760000</v>
      </c>
      <c r="L232" s="432">
        <v>9120000</v>
      </c>
      <c r="M232" s="473">
        <f t="shared" si="8"/>
        <v>9120000</v>
      </c>
      <c r="N232" s="269"/>
      <c r="O232" s="269"/>
      <c r="P232" s="269"/>
      <c r="Q232" s="269"/>
      <c r="R232" s="269"/>
      <c r="S232" s="269"/>
      <c r="T232" s="269" t="str">
        <f>_xlfn.IFNA(VLOOKUP($AF232,Sheet7!$A$2:$B$611,2,0)," ")</f>
        <v xml:space="preserve"> </v>
      </c>
      <c r="U232" s="269"/>
      <c r="V232" s="269"/>
      <c r="W232" s="269"/>
      <c r="X232" s="269"/>
      <c r="Y232" s="269"/>
      <c r="Z232" s="269"/>
      <c r="AA232" s="368"/>
      <c r="AB232" s="368"/>
      <c r="AC232" s="269"/>
      <c r="AD232" s="269"/>
      <c r="AE232" s="368"/>
      <c r="AF232" s="269"/>
      <c r="AG232" s="269"/>
      <c r="AH232" s="368"/>
      <c r="AI232" s="269"/>
      <c r="AJ232" s="269"/>
      <c r="AK232" s="269"/>
      <c r="AL232" s="269"/>
      <c r="AM232" s="269"/>
      <c r="AN232" s="269"/>
      <c r="AO232" s="370"/>
      <c r="AP232" s="371"/>
      <c r="AQ232" s="386"/>
    </row>
    <row r="233" spans="1:43" s="360" customFormat="1" ht="14.45" customHeight="1" x14ac:dyDescent="0.25">
      <c r="A233" s="269" t="s">
        <v>504</v>
      </c>
      <c r="B233" s="269">
        <v>660000032</v>
      </c>
      <c r="C233" s="269" t="s">
        <v>40</v>
      </c>
      <c r="D233" s="269" t="s">
        <v>41</v>
      </c>
      <c r="E233" s="269" t="s">
        <v>298</v>
      </c>
      <c r="F233" s="372">
        <v>46271</v>
      </c>
      <c r="G233" s="269" t="s">
        <v>34</v>
      </c>
      <c r="H233" s="469" t="s">
        <v>35</v>
      </c>
      <c r="I233" s="375">
        <v>12</v>
      </c>
      <c r="J233" s="364" t="s">
        <v>36</v>
      </c>
      <c r="K233" s="424">
        <v>15625</v>
      </c>
      <c r="L233" s="432">
        <v>187500</v>
      </c>
      <c r="M233" s="473">
        <f t="shared" si="8"/>
        <v>187500</v>
      </c>
      <c r="N233" s="269"/>
      <c r="O233" s="269"/>
      <c r="P233" s="269"/>
      <c r="Q233" s="269"/>
      <c r="R233" s="269"/>
      <c r="S233" s="269"/>
      <c r="T233" s="269" t="str">
        <f>_xlfn.IFNA(VLOOKUP($AF233,Sheet7!$A$2:$B$611,2,0)," ")</f>
        <v xml:space="preserve"> </v>
      </c>
      <c r="U233" s="269"/>
      <c r="V233" s="269"/>
      <c r="W233" s="269"/>
      <c r="X233" s="269"/>
      <c r="Y233" s="269"/>
      <c r="Z233" s="269"/>
      <c r="AA233" s="368"/>
      <c r="AB233" s="368"/>
      <c r="AC233" s="269"/>
      <c r="AD233" s="269"/>
      <c r="AE233" s="368"/>
      <c r="AF233" s="269"/>
      <c r="AG233" s="269"/>
      <c r="AH233" s="368"/>
      <c r="AI233" s="269"/>
      <c r="AJ233" s="269"/>
      <c r="AK233" s="269"/>
      <c r="AL233" s="269"/>
      <c r="AM233" s="269"/>
      <c r="AN233" s="269"/>
      <c r="AO233" s="370"/>
      <c r="AP233" s="371"/>
      <c r="AQ233" s="386"/>
    </row>
    <row r="234" spans="1:43" s="360" customFormat="1" ht="14.45" customHeight="1" x14ac:dyDescent="0.25">
      <c r="A234" s="361" t="s">
        <v>504</v>
      </c>
      <c r="B234" s="361">
        <v>660000038</v>
      </c>
      <c r="C234" s="361" t="s">
        <v>84</v>
      </c>
      <c r="D234" s="361" t="s">
        <v>85</v>
      </c>
      <c r="E234" s="361" t="s">
        <v>86</v>
      </c>
      <c r="F234" s="387">
        <v>45869</v>
      </c>
      <c r="G234" s="361" t="s">
        <v>80</v>
      </c>
      <c r="H234" s="468" t="s">
        <v>82</v>
      </c>
      <c r="I234" s="363">
        <v>12</v>
      </c>
      <c r="J234" s="364" t="s">
        <v>36</v>
      </c>
      <c r="K234" s="365">
        <v>16000000</v>
      </c>
      <c r="L234" s="365">
        <v>192000000</v>
      </c>
      <c r="M234" s="366">
        <f>L234-(N234+N240)</f>
        <v>-90000000</v>
      </c>
      <c r="N234" s="366">
        <v>96000000</v>
      </c>
      <c r="O234" s="366">
        <f>N234-P234</f>
        <v>88000000</v>
      </c>
      <c r="P234" s="366">
        <v>8000000</v>
      </c>
      <c r="Q234" s="366"/>
      <c r="R234" s="269"/>
      <c r="S234" s="269"/>
      <c r="T234" s="269" t="str">
        <f>_xlfn.IFNA(VLOOKUP($AF234,Sheet7!$A$2:$B$611,2,0)," ")</f>
        <v>PRP/GGP/0424/946</v>
      </c>
      <c r="U234" s="269"/>
      <c r="V234" s="269"/>
      <c r="W234" s="269"/>
      <c r="X234" s="269"/>
      <c r="Y234" s="269"/>
      <c r="Z234" s="269"/>
      <c r="AA234" s="368"/>
      <c r="AB234" s="368"/>
      <c r="AC234" s="269"/>
      <c r="AD234" s="269"/>
      <c r="AE234" s="368"/>
      <c r="AF234" s="269" t="s">
        <v>879</v>
      </c>
      <c r="AG234" s="269" t="s">
        <v>880</v>
      </c>
      <c r="AH234" s="369">
        <v>45734</v>
      </c>
      <c r="AI234" s="269" t="s">
        <v>881</v>
      </c>
      <c r="AJ234" s="269"/>
      <c r="AK234" s="269" t="s">
        <v>882</v>
      </c>
      <c r="AL234" s="269"/>
      <c r="AM234" s="269"/>
      <c r="AN234" s="269"/>
      <c r="AO234" s="370"/>
      <c r="AP234" s="371"/>
      <c r="AQ234" s="386"/>
    </row>
    <row r="235" spans="1:43" s="360" customFormat="1" ht="14.45" customHeight="1" x14ac:dyDescent="0.25">
      <c r="A235" s="361" t="s">
        <v>504</v>
      </c>
      <c r="B235" s="361">
        <v>660000038</v>
      </c>
      <c r="C235" s="361" t="s">
        <v>84</v>
      </c>
      <c r="D235" s="361" t="s">
        <v>85</v>
      </c>
      <c r="E235" s="361" t="s">
        <v>86</v>
      </c>
      <c r="F235" s="387">
        <v>45869</v>
      </c>
      <c r="G235" s="361" t="s">
        <v>80</v>
      </c>
      <c r="H235" s="468" t="s">
        <v>82</v>
      </c>
      <c r="I235" s="363"/>
      <c r="J235" s="364"/>
      <c r="K235" s="365"/>
      <c r="L235" s="365"/>
      <c r="M235" s="366"/>
      <c r="N235" s="366"/>
      <c r="O235" s="366">
        <f>O234-P235</f>
        <v>80000000</v>
      </c>
      <c r="P235" s="366">
        <v>8000000</v>
      </c>
      <c r="Q235" s="366"/>
      <c r="R235" s="269"/>
      <c r="S235" s="269"/>
      <c r="T235" s="269" t="str">
        <f>_xlfn.IFNA(VLOOKUP($AF235,Sheet7!$A$2:$B$611,2,0)," ")</f>
        <v>PRP/GGP/0424/946</v>
      </c>
      <c r="U235" s="269"/>
      <c r="V235" s="269"/>
      <c r="W235" s="269"/>
      <c r="X235" s="269"/>
      <c r="Y235" s="269"/>
      <c r="Z235" s="269"/>
      <c r="AA235" s="368"/>
      <c r="AB235" s="368"/>
      <c r="AC235" s="269"/>
      <c r="AD235" s="269"/>
      <c r="AE235" s="368"/>
      <c r="AF235" s="269" t="s">
        <v>879</v>
      </c>
      <c r="AG235" s="269" t="s">
        <v>880</v>
      </c>
      <c r="AH235" s="369">
        <v>45734</v>
      </c>
      <c r="AI235" s="269" t="s">
        <v>883</v>
      </c>
      <c r="AJ235" s="269"/>
      <c r="AK235" s="269" t="s">
        <v>884</v>
      </c>
      <c r="AL235" s="269"/>
      <c r="AM235" s="269"/>
      <c r="AN235" s="269"/>
      <c r="AO235" s="370"/>
      <c r="AP235" s="371"/>
      <c r="AQ235" s="386"/>
    </row>
    <row r="236" spans="1:43" s="360" customFormat="1" ht="14.45" customHeight="1" x14ac:dyDescent="0.25">
      <c r="A236" s="361" t="s">
        <v>504</v>
      </c>
      <c r="B236" s="361">
        <v>660000038</v>
      </c>
      <c r="C236" s="361" t="s">
        <v>84</v>
      </c>
      <c r="D236" s="361" t="s">
        <v>85</v>
      </c>
      <c r="E236" s="361" t="s">
        <v>86</v>
      </c>
      <c r="F236" s="387">
        <v>45869</v>
      </c>
      <c r="G236" s="361" t="s">
        <v>80</v>
      </c>
      <c r="H236" s="468" t="s">
        <v>82</v>
      </c>
      <c r="I236" s="363"/>
      <c r="J236" s="364"/>
      <c r="K236" s="365"/>
      <c r="L236" s="365"/>
      <c r="M236" s="366"/>
      <c r="N236" s="366"/>
      <c r="O236" s="366">
        <f>O235-P236</f>
        <v>72000000</v>
      </c>
      <c r="P236" s="366">
        <v>8000000</v>
      </c>
      <c r="Q236" s="366"/>
      <c r="R236" s="269"/>
      <c r="S236" s="269"/>
      <c r="T236" s="269" t="str">
        <f>_xlfn.IFNA(VLOOKUP($AF236,Sheet7!$A$2:$B$611,2,0)," ")</f>
        <v>PRP/GGP/0424/946</v>
      </c>
      <c r="U236" s="269"/>
      <c r="V236" s="269"/>
      <c r="W236" s="269"/>
      <c r="X236" s="269"/>
      <c r="Y236" s="269"/>
      <c r="Z236" s="269"/>
      <c r="AA236" s="368"/>
      <c r="AB236" s="368"/>
      <c r="AC236" s="269"/>
      <c r="AD236" s="269"/>
      <c r="AE236" s="368"/>
      <c r="AF236" s="269" t="s">
        <v>879</v>
      </c>
      <c r="AG236" s="269" t="s">
        <v>880</v>
      </c>
      <c r="AH236" s="369">
        <v>45764</v>
      </c>
      <c r="AI236" s="269" t="s">
        <v>885</v>
      </c>
      <c r="AJ236" s="269"/>
      <c r="AK236" s="269" t="s">
        <v>886</v>
      </c>
      <c r="AL236" s="269"/>
      <c r="AM236" s="269"/>
      <c r="AN236" s="269"/>
      <c r="AO236" s="370"/>
      <c r="AP236" s="371"/>
      <c r="AQ236" s="386"/>
    </row>
    <row r="237" spans="1:43" s="360" customFormat="1" ht="14.45" customHeight="1" x14ac:dyDescent="0.25">
      <c r="A237" s="361" t="s">
        <v>504</v>
      </c>
      <c r="B237" s="361">
        <v>660000038</v>
      </c>
      <c r="C237" s="361" t="s">
        <v>84</v>
      </c>
      <c r="D237" s="361" t="s">
        <v>85</v>
      </c>
      <c r="E237" s="361" t="s">
        <v>86</v>
      </c>
      <c r="F237" s="387">
        <v>45869</v>
      </c>
      <c r="G237" s="361" t="s">
        <v>80</v>
      </c>
      <c r="H237" s="468" t="s">
        <v>82</v>
      </c>
      <c r="I237" s="363"/>
      <c r="J237" s="364"/>
      <c r="K237" s="365"/>
      <c r="L237" s="365"/>
      <c r="M237" s="366"/>
      <c r="N237" s="366"/>
      <c r="O237" s="366">
        <f>O236-P237</f>
        <v>64000000</v>
      </c>
      <c r="P237" s="366">
        <v>8000000</v>
      </c>
      <c r="Q237" s="366"/>
      <c r="R237" s="269"/>
      <c r="S237" s="269"/>
      <c r="T237" s="269" t="str">
        <f>_xlfn.IFNA(VLOOKUP($AF237,Sheet7!$A$2:$B$611,2,0)," ")</f>
        <v>PRP/GGP/0424/946</v>
      </c>
      <c r="U237" s="269"/>
      <c r="V237" s="269"/>
      <c r="W237" s="269"/>
      <c r="X237" s="269"/>
      <c r="Y237" s="269"/>
      <c r="Z237" s="269"/>
      <c r="AA237" s="368"/>
      <c r="AB237" s="368"/>
      <c r="AC237" s="269"/>
      <c r="AD237" s="269"/>
      <c r="AE237" s="368"/>
      <c r="AF237" s="269" t="s">
        <v>879</v>
      </c>
      <c r="AG237" s="269" t="s">
        <v>880</v>
      </c>
      <c r="AH237" s="369">
        <v>45797</v>
      </c>
      <c r="AI237" s="269" t="s">
        <v>887</v>
      </c>
      <c r="AJ237" s="269"/>
      <c r="AK237" s="269" t="s">
        <v>888</v>
      </c>
      <c r="AL237" s="269"/>
      <c r="AM237" s="269"/>
      <c r="AN237" s="269"/>
      <c r="AO237" s="370"/>
      <c r="AP237" s="371"/>
      <c r="AQ237" s="386"/>
    </row>
    <row r="238" spans="1:43" s="360" customFormat="1" ht="14.45" customHeight="1" x14ac:dyDescent="0.25">
      <c r="A238" s="361" t="s">
        <v>504</v>
      </c>
      <c r="B238" s="361">
        <v>660000038</v>
      </c>
      <c r="C238" s="361" t="s">
        <v>84</v>
      </c>
      <c r="D238" s="361" t="s">
        <v>85</v>
      </c>
      <c r="E238" s="361" t="s">
        <v>86</v>
      </c>
      <c r="F238" s="387">
        <v>45869</v>
      </c>
      <c r="G238" s="361" t="s">
        <v>80</v>
      </c>
      <c r="H238" s="468" t="s">
        <v>82</v>
      </c>
      <c r="I238" s="363"/>
      <c r="J238" s="364"/>
      <c r="K238" s="365"/>
      <c r="L238" s="365"/>
      <c r="M238" s="366"/>
      <c r="N238" s="366"/>
      <c r="O238" s="366">
        <f>O236-P238</f>
        <v>64000000</v>
      </c>
      <c r="P238" s="366">
        <v>8000000</v>
      </c>
      <c r="Q238" s="366"/>
      <c r="R238" s="269"/>
      <c r="S238" s="269"/>
      <c r="T238" s="269" t="str">
        <f>_xlfn.IFNA(VLOOKUP($AF238,Sheet7!$A$2:$B$611,2,0)," ")</f>
        <v>PRP/GGP/0424/946</v>
      </c>
      <c r="U238" s="269"/>
      <c r="V238" s="269"/>
      <c r="W238" s="269"/>
      <c r="X238" s="269"/>
      <c r="Y238" s="269"/>
      <c r="Z238" s="269"/>
      <c r="AA238" s="368"/>
      <c r="AB238" s="368"/>
      <c r="AC238" s="269"/>
      <c r="AD238" s="269"/>
      <c r="AE238" s="368"/>
      <c r="AF238" s="269" t="s">
        <v>879</v>
      </c>
      <c r="AG238" s="269" t="s">
        <v>880</v>
      </c>
      <c r="AH238" s="369">
        <v>45833</v>
      </c>
      <c r="AI238" s="269" t="s">
        <v>889</v>
      </c>
      <c r="AJ238" s="269"/>
      <c r="AK238" s="269" t="s">
        <v>890</v>
      </c>
      <c r="AL238" s="269"/>
      <c r="AM238" s="269"/>
      <c r="AN238" s="269"/>
      <c r="AO238" s="370"/>
      <c r="AP238" s="371"/>
      <c r="AQ238" s="386"/>
    </row>
    <row r="239" spans="1:43" s="360" customFormat="1" ht="14.45" customHeight="1" x14ac:dyDescent="0.25">
      <c r="A239" s="361" t="s">
        <v>504</v>
      </c>
      <c r="B239" s="361">
        <v>660000038</v>
      </c>
      <c r="C239" s="361" t="s">
        <v>84</v>
      </c>
      <c r="D239" s="361" t="s">
        <v>85</v>
      </c>
      <c r="E239" s="361" t="s">
        <v>86</v>
      </c>
      <c r="F239" s="387">
        <v>45869</v>
      </c>
      <c r="G239" s="361" t="s">
        <v>80</v>
      </c>
      <c r="H239" s="468" t="s">
        <v>82</v>
      </c>
      <c r="I239" s="363"/>
      <c r="J239" s="364"/>
      <c r="K239" s="365"/>
      <c r="L239" s="365"/>
      <c r="M239" s="366"/>
      <c r="N239" s="366"/>
      <c r="O239" s="366">
        <f>O237-P239</f>
        <v>56000000</v>
      </c>
      <c r="P239" s="366">
        <v>8000000</v>
      </c>
      <c r="Q239" s="366"/>
      <c r="R239" s="269"/>
      <c r="S239" s="269"/>
      <c r="T239" s="269" t="str">
        <f>_xlfn.IFNA(VLOOKUP($AF239,Sheet7!$A$2:$B$611,2,0)," ")</f>
        <v>PRP/GGP/0424/946</v>
      </c>
      <c r="U239" s="269"/>
      <c r="V239" s="269"/>
      <c r="W239" s="269"/>
      <c r="X239" s="269"/>
      <c r="Y239" s="269"/>
      <c r="Z239" s="269"/>
      <c r="AA239" s="368"/>
      <c r="AB239" s="368"/>
      <c r="AC239" s="269"/>
      <c r="AD239" s="269"/>
      <c r="AE239" s="368"/>
      <c r="AF239" s="269" t="s">
        <v>879</v>
      </c>
      <c r="AG239" s="269" t="s">
        <v>880</v>
      </c>
      <c r="AH239" s="369">
        <v>45833</v>
      </c>
      <c r="AI239" s="269" t="s">
        <v>891</v>
      </c>
      <c r="AJ239" s="269"/>
      <c r="AK239" s="269" t="s">
        <v>892</v>
      </c>
      <c r="AL239" s="269"/>
      <c r="AM239" s="269"/>
      <c r="AN239" s="269"/>
      <c r="AO239" s="370"/>
      <c r="AP239" s="371"/>
      <c r="AQ239" s="386"/>
    </row>
    <row r="240" spans="1:43" s="360" customFormat="1" ht="14.45" customHeight="1" x14ac:dyDescent="0.25">
      <c r="A240" s="361" t="s">
        <v>504</v>
      </c>
      <c r="B240" s="361">
        <v>660000038</v>
      </c>
      <c r="C240" s="361" t="s">
        <v>84</v>
      </c>
      <c r="D240" s="361" t="s">
        <v>85</v>
      </c>
      <c r="E240" s="361" t="s">
        <v>86</v>
      </c>
      <c r="F240" s="387">
        <v>45930</v>
      </c>
      <c r="G240" s="361" t="s">
        <v>80</v>
      </c>
      <c r="H240" s="468" t="s">
        <v>82</v>
      </c>
      <c r="I240" s="363"/>
      <c r="J240" s="364"/>
      <c r="K240" s="365"/>
      <c r="L240" s="365"/>
      <c r="M240" s="366"/>
      <c r="N240" s="366">
        <v>186000000</v>
      </c>
      <c r="O240" s="366">
        <f>N240-P240</f>
        <v>170500000</v>
      </c>
      <c r="P240" s="366">
        <v>15500000</v>
      </c>
      <c r="Q240" s="366"/>
      <c r="R240" s="269"/>
      <c r="S240" s="269"/>
      <c r="T240" s="269" t="str">
        <f>_xlfn.IFNA(VLOOKUP($AF240,Sheet7!$A$2:$B$611,2,0)," ")</f>
        <v>PRP/GGP/0524/021</v>
      </c>
      <c r="U240" s="269"/>
      <c r="V240" s="269"/>
      <c r="W240" s="269"/>
      <c r="X240" s="269"/>
      <c r="Y240" s="269"/>
      <c r="Z240" s="269"/>
      <c r="AA240" s="368"/>
      <c r="AB240" s="368"/>
      <c r="AC240" s="269"/>
      <c r="AD240" s="269"/>
      <c r="AE240" s="368"/>
      <c r="AF240" s="269" t="s">
        <v>893</v>
      </c>
      <c r="AG240" s="269" t="s">
        <v>579</v>
      </c>
      <c r="AH240" s="369">
        <v>45659</v>
      </c>
      <c r="AI240" s="269" t="s">
        <v>894</v>
      </c>
      <c r="AJ240" s="269"/>
      <c r="AK240" s="269" t="s">
        <v>895</v>
      </c>
      <c r="AL240" s="269"/>
      <c r="AM240" s="269"/>
      <c r="AN240" s="269"/>
      <c r="AO240" s="370"/>
      <c r="AP240" s="371"/>
      <c r="AQ240" s="386"/>
    </row>
    <row r="241" spans="1:43" s="360" customFormat="1" ht="14.45" customHeight="1" x14ac:dyDescent="0.25">
      <c r="A241" s="361" t="s">
        <v>504</v>
      </c>
      <c r="B241" s="361">
        <v>660000038</v>
      </c>
      <c r="C241" s="361" t="s">
        <v>84</v>
      </c>
      <c r="D241" s="361" t="s">
        <v>85</v>
      </c>
      <c r="E241" s="361" t="s">
        <v>86</v>
      </c>
      <c r="F241" s="387">
        <v>45930</v>
      </c>
      <c r="G241" s="361" t="s">
        <v>80</v>
      </c>
      <c r="H241" s="468" t="s">
        <v>82</v>
      </c>
      <c r="I241" s="363"/>
      <c r="J241" s="364"/>
      <c r="K241" s="365"/>
      <c r="L241" s="365"/>
      <c r="M241" s="366"/>
      <c r="N241" s="366"/>
      <c r="O241" s="366">
        <f t="shared" ref="O241:O247" si="9">O240-P241</f>
        <v>155000000</v>
      </c>
      <c r="P241" s="366">
        <v>15500000</v>
      </c>
      <c r="Q241" s="366"/>
      <c r="R241" s="269"/>
      <c r="S241" s="269"/>
      <c r="T241" s="269" t="str">
        <f>_xlfn.IFNA(VLOOKUP($AF241,Sheet7!$A$2:$B$611,2,0)," ")</f>
        <v>PRP/GGP/0524/021</v>
      </c>
      <c r="U241" s="269"/>
      <c r="V241" s="269"/>
      <c r="W241" s="269"/>
      <c r="X241" s="269"/>
      <c r="Y241" s="269"/>
      <c r="Z241" s="269"/>
      <c r="AA241" s="368"/>
      <c r="AB241" s="368"/>
      <c r="AC241" s="269"/>
      <c r="AD241" s="269"/>
      <c r="AE241" s="368"/>
      <c r="AF241" s="269" t="s">
        <v>893</v>
      </c>
      <c r="AG241" s="269" t="s">
        <v>579</v>
      </c>
      <c r="AH241" s="369">
        <v>45734</v>
      </c>
      <c r="AI241" s="269" t="s">
        <v>896</v>
      </c>
      <c r="AJ241" s="269"/>
      <c r="AK241" s="269" t="s">
        <v>897</v>
      </c>
      <c r="AL241" s="269"/>
      <c r="AM241" s="269"/>
      <c r="AN241" s="269"/>
      <c r="AO241" s="370"/>
      <c r="AP241" s="371"/>
      <c r="AQ241" s="386"/>
    </row>
    <row r="242" spans="1:43" s="360" customFormat="1" ht="14.45" customHeight="1" x14ac:dyDescent="0.25">
      <c r="A242" s="361" t="s">
        <v>504</v>
      </c>
      <c r="B242" s="361">
        <v>660000038</v>
      </c>
      <c r="C242" s="361" t="s">
        <v>84</v>
      </c>
      <c r="D242" s="361" t="s">
        <v>85</v>
      </c>
      <c r="E242" s="361" t="s">
        <v>86</v>
      </c>
      <c r="F242" s="387">
        <v>45930</v>
      </c>
      <c r="G242" s="361" t="s">
        <v>80</v>
      </c>
      <c r="H242" s="468" t="s">
        <v>82</v>
      </c>
      <c r="I242" s="363"/>
      <c r="J242" s="364"/>
      <c r="K242" s="365"/>
      <c r="L242" s="365"/>
      <c r="M242" s="366"/>
      <c r="N242" s="366"/>
      <c r="O242" s="366">
        <f t="shared" si="9"/>
        <v>144000000</v>
      </c>
      <c r="P242" s="366">
        <v>11000000</v>
      </c>
      <c r="Q242" s="366"/>
      <c r="R242" s="269"/>
      <c r="S242" s="269"/>
      <c r="T242" s="269" t="str">
        <f>_xlfn.IFNA(VLOOKUP($AF242,Sheet7!$A$2:$B$611,2,0)," ")</f>
        <v>PRP/GGP/0524/021</v>
      </c>
      <c r="U242" s="269"/>
      <c r="V242" s="269"/>
      <c r="W242" s="269"/>
      <c r="X242" s="269"/>
      <c r="Y242" s="269"/>
      <c r="Z242" s="269"/>
      <c r="AA242" s="368"/>
      <c r="AB242" s="368"/>
      <c r="AC242" s="269"/>
      <c r="AD242" s="269"/>
      <c r="AE242" s="368"/>
      <c r="AF242" s="269" t="s">
        <v>893</v>
      </c>
      <c r="AG242" s="269" t="s">
        <v>579</v>
      </c>
      <c r="AH242" s="369">
        <v>45782</v>
      </c>
      <c r="AI242" s="269" t="s">
        <v>898</v>
      </c>
      <c r="AJ242" s="269"/>
      <c r="AK242" s="269" t="s">
        <v>899</v>
      </c>
      <c r="AL242" s="269"/>
      <c r="AM242" s="269"/>
      <c r="AN242" s="269"/>
      <c r="AO242" s="370"/>
      <c r="AP242" s="371"/>
      <c r="AQ242" s="386"/>
    </row>
    <row r="243" spans="1:43" s="360" customFormat="1" ht="14.45" customHeight="1" x14ac:dyDescent="0.25">
      <c r="A243" s="361" t="s">
        <v>504</v>
      </c>
      <c r="B243" s="361">
        <v>660000038</v>
      </c>
      <c r="C243" s="361" t="s">
        <v>84</v>
      </c>
      <c r="D243" s="361" t="s">
        <v>85</v>
      </c>
      <c r="E243" s="361" t="s">
        <v>86</v>
      </c>
      <c r="F243" s="387">
        <v>45930</v>
      </c>
      <c r="G243" s="361" t="s">
        <v>80</v>
      </c>
      <c r="H243" s="468" t="s">
        <v>82</v>
      </c>
      <c r="I243" s="363"/>
      <c r="J243" s="364"/>
      <c r="K243" s="424"/>
      <c r="L243" s="432"/>
      <c r="M243" s="269"/>
      <c r="N243" s="269"/>
      <c r="O243" s="366">
        <f t="shared" si="9"/>
        <v>133000000</v>
      </c>
      <c r="P243" s="366">
        <v>11000000</v>
      </c>
      <c r="Q243" s="366"/>
      <c r="R243" s="269"/>
      <c r="S243" s="269"/>
      <c r="T243" s="269" t="str">
        <f>_xlfn.IFNA(VLOOKUP($AF243,Sheet7!$A$2:$B$611,2,0)," ")</f>
        <v>PRP/GGP/0524/021</v>
      </c>
      <c r="U243" s="269"/>
      <c r="V243" s="269"/>
      <c r="W243" s="269"/>
      <c r="X243" s="269"/>
      <c r="Y243" s="269"/>
      <c r="Z243" s="269"/>
      <c r="AA243" s="368"/>
      <c r="AB243" s="368"/>
      <c r="AC243" s="269"/>
      <c r="AD243" s="269"/>
      <c r="AE243" s="368"/>
      <c r="AF243" s="269" t="s">
        <v>893</v>
      </c>
      <c r="AG243" s="269" t="s">
        <v>579</v>
      </c>
      <c r="AH243" s="369">
        <v>45813</v>
      </c>
      <c r="AI243" s="269" t="s">
        <v>900</v>
      </c>
      <c r="AJ243" s="269"/>
      <c r="AK243" s="269" t="s">
        <v>901</v>
      </c>
      <c r="AL243" s="269"/>
      <c r="AM243" s="269"/>
      <c r="AN243" s="269"/>
      <c r="AO243" s="370"/>
      <c r="AP243" s="371"/>
      <c r="AQ243" s="386"/>
    </row>
    <row r="244" spans="1:43" s="360" customFormat="1" ht="14.45" customHeight="1" x14ac:dyDescent="0.25">
      <c r="A244" s="361" t="s">
        <v>504</v>
      </c>
      <c r="B244" s="361">
        <v>660000038</v>
      </c>
      <c r="C244" s="361" t="s">
        <v>84</v>
      </c>
      <c r="D244" s="361" t="s">
        <v>85</v>
      </c>
      <c r="E244" s="361" t="s">
        <v>86</v>
      </c>
      <c r="F244" s="387">
        <v>45930</v>
      </c>
      <c r="G244" s="361" t="s">
        <v>80</v>
      </c>
      <c r="H244" s="468" t="s">
        <v>82</v>
      </c>
      <c r="I244" s="363"/>
      <c r="J244" s="364"/>
      <c r="K244" s="424"/>
      <c r="L244" s="432"/>
      <c r="M244" s="269"/>
      <c r="N244" s="269"/>
      <c r="O244" s="366">
        <f t="shared" si="9"/>
        <v>122000000</v>
      </c>
      <c r="P244" s="366">
        <v>11000000</v>
      </c>
      <c r="Q244" s="366"/>
      <c r="R244" s="269"/>
      <c r="S244" s="269"/>
      <c r="T244" s="269" t="str">
        <f>_xlfn.IFNA(VLOOKUP($AF244,Sheet7!$A$2:$B$611,2,0)," ")</f>
        <v>PRP/GGP/0524/021</v>
      </c>
      <c r="U244" s="269"/>
      <c r="V244" s="269"/>
      <c r="W244" s="269"/>
      <c r="X244" s="269"/>
      <c r="Y244" s="269"/>
      <c r="Z244" s="269"/>
      <c r="AA244" s="368"/>
      <c r="AB244" s="368"/>
      <c r="AC244" s="269"/>
      <c r="AD244" s="269"/>
      <c r="AE244" s="368"/>
      <c r="AF244" s="269" t="s">
        <v>893</v>
      </c>
      <c r="AG244" s="269" t="s">
        <v>579</v>
      </c>
      <c r="AH244" s="369">
        <v>45833</v>
      </c>
      <c r="AI244" s="269" t="s">
        <v>902</v>
      </c>
      <c r="AJ244" s="269"/>
      <c r="AK244" s="269" t="s">
        <v>903</v>
      </c>
      <c r="AL244" s="269"/>
      <c r="AM244" s="269"/>
      <c r="AN244" s="269"/>
      <c r="AO244" s="370"/>
      <c r="AP244" s="371"/>
      <c r="AQ244" s="386"/>
    </row>
    <row r="245" spans="1:43" s="360" customFormat="1" ht="14.45" customHeight="1" x14ac:dyDescent="0.25">
      <c r="A245" s="361" t="s">
        <v>504</v>
      </c>
      <c r="B245" s="361">
        <v>660000038</v>
      </c>
      <c r="C245" s="361" t="s">
        <v>84</v>
      </c>
      <c r="D245" s="361" t="s">
        <v>85</v>
      </c>
      <c r="E245" s="361" t="s">
        <v>86</v>
      </c>
      <c r="F245" s="387">
        <v>45930</v>
      </c>
      <c r="G245" s="361" t="s">
        <v>80</v>
      </c>
      <c r="H245" s="468" t="s">
        <v>82</v>
      </c>
      <c r="I245" s="363"/>
      <c r="J245" s="364"/>
      <c r="K245" s="424"/>
      <c r="L245" s="432"/>
      <c r="M245" s="269"/>
      <c r="N245" s="269"/>
      <c r="O245" s="366">
        <f t="shared" si="9"/>
        <v>111000000</v>
      </c>
      <c r="P245" s="366">
        <v>11000000</v>
      </c>
      <c r="Q245" s="366"/>
      <c r="R245" s="269"/>
      <c r="S245" s="269"/>
      <c r="T245" s="269" t="str">
        <f>_xlfn.IFNA(VLOOKUP($AF245,Sheet7!$A$2:$B$611,2,0)," ")</f>
        <v>PRP/GGP/0524/021</v>
      </c>
      <c r="U245" s="269"/>
      <c r="V245" s="269"/>
      <c r="W245" s="269"/>
      <c r="X245" s="269"/>
      <c r="Y245" s="269"/>
      <c r="Z245" s="269"/>
      <c r="AA245" s="368"/>
      <c r="AB245" s="368"/>
      <c r="AC245" s="269"/>
      <c r="AD245" s="269"/>
      <c r="AE245" s="368"/>
      <c r="AF245" s="269" t="s">
        <v>893</v>
      </c>
      <c r="AG245" s="269" t="s">
        <v>579</v>
      </c>
      <c r="AH245" s="369">
        <v>45873</v>
      </c>
      <c r="AI245" s="269" t="s">
        <v>904</v>
      </c>
      <c r="AJ245" s="269"/>
      <c r="AK245" s="269" t="s">
        <v>905</v>
      </c>
      <c r="AL245" s="269"/>
      <c r="AM245" s="269"/>
      <c r="AN245" s="269"/>
      <c r="AO245" s="370"/>
      <c r="AP245" s="371"/>
      <c r="AQ245" s="386"/>
    </row>
    <row r="246" spans="1:43" s="360" customFormat="1" ht="14.45" customHeight="1" x14ac:dyDescent="0.25">
      <c r="A246" s="361" t="s">
        <v>504</v>
      </c>
      <c r="B246" s="361">
        <v>660000038</v>
      </c>
      <c r="C246" s="361" t="s">
        <v>84</v>
      </c>
      <c r="D246" s="361" t="s">
        <v>85</v>
      </c>
      <c r="E246" s="361" t="s">
        <v>86</v>
      </c>
      <c r="F246" s="387">
        <v>45930</v>
      </c>
      <c r="G246" s="361" t="s">
        <v>80</v>
      </c>
      <c r="H246" s="468" t="s">
        <v>82</v>
      </c>
      <c r="I246" s="363"/>
      <c r="J246" s="364"/>
      <c r="K246" s="424"/>
      <c r="L246" s="432"/>
      <c r="M246" s="269"/>
      <c r="N246" s="269"/>
      <c r="O246" s="366">
        <f t="shared" si="9"/>
        <v>100000000</v>
      </c>
      <c r="P246" s="366">
        <v>11000000</v>
      </c>
      <c r="Q246" s="366"/>
      <c r="R246" s="269"/>
      <c r="S246" s="269"/>
      <c r="T246" s="269"/>
      <c r="U246" s="269"/>
      <c r="V246" s="269"/>
      <c r="W246" s="269"/>
      <c r="X246" s="269"/>
      <c r="Y246" s="269"/>
      <c r="Z246" s="269"/>
      <c r="AA246" s="368"/>
      <c r="AB246" s="368"/>
      <c r="AC246" s="269"/>
      <c r="AD246" s="269"/>
      <c r="AE246" s="368"/>
      <c r="AF246" s="269" t="s">
        <v>893</v>
      </c>
      <c r="AG246" s="269" t="s">
        <v>579</v>
      </c>
      <c r="AH246" s="369">
        <v>45901</v>
      </c>
      <c r="AI246" s="269" t="s">
        <v>906</v>
      </c>
      <c r="AJ246" s="269"/>
      <c r="AK246" s="269" t="s">
        <v>907</v>
      </c>
      <c r="AL246" s="269" t="s">
        <v>592</v>
      </c>
      <c r="AM246" s="269"/>
      <c r="AN246" s="269"/>
      <c r="AO246" s="370"/>
      <c r="AP246" s="371"/>
      <c r="AQ246" s="386"/>
    </row>
    <row r="247" spans="1:43" s="360" customFormat="1" ht="14.45" customHeight="1" x14ac:dyDescent="0.25">
      <c r="A247" s="361" t="s">
        <v>504</v>
      </c>
      <c r="B247" s="361">
        <v>660000038</v>
      </c>
      <c r="C247" s="361" t="s">
        <v>84</v>
      </c>
      <c r="D247" s="361" t="s">
        <v>85</v>
      </c>
      <c r="E247" s="361" t="s">
        <v>86</v>
      </c>
      <c r="F247" s="387">
        <v>45930</v>
      </c>
      <c r="G247" s="361" t="s">
        <v>80</v>
      </c>
      <c r="H247" s="468" t="s">
        <v>82</v>
      </c>
      <c r="I247" s="363"/>
      <c r="J247" s="364"/>
      <c r="K247" s="424"/>
      <c r="L247" s="432"/>
      <c r="M247" s="269"/>
      <c r="N247" s="269"/>
      <c r="O247" s="366">
        <f t="shared" si="9"/>
        <v>89000000</v>
      </c>
      <c r="P247" s="366">
        <v>11000000</v>
      </c>
      <c r="Q247" s="366"/>
      <c r="R247" s="269"/>
      <c r="S247" s="269"/>
      <c r="T247" s="269"/>
      <c r="U247" s="269"/>
      <c r="V247" s="269"/>
      <c r="W247" s="269"/>
      <c r="X247" s="269"/>
      <c r="Y247" s="269"/>
      <c r="Z247" s="269"/>
      <c r="AA247" s="368"/>
      <c r="AB247" s="368"/>
      <c r="AC247" s="269"/>
      <c r="AD247" s="269"/>
      <c r="AE247" s="368"/>
      <c r="AF247" s="269" t="s">
        <v>893</v>
      </c>
      <c r="AG247" s="269" t="s">
        <v>579</v>
      </c>
      <c r="AH247" s="369">
        <v>45923</v>
      </c>
      <c r="AI247" s="391" t="s">
        <v>908</v>
      </c>
      <c r="AJ247" s="269"/>
      <c r="AK247" s="269" t="s">
        <v>909</v>
      </c>
      <c r="AL247" s="269"/>
      <c r="AM247" s="269" t="s">
        <v>595</v>
      </c>
      <c r="AN247" s="269"/>
      <c r="AO247" s="370"/>
      <c r="AP247" s="371"/>
      <c r="AQ247" s="386"/>
    </row>
    <row r="248" spans="1:43" s="360" customFormat="1" ht="14.45" customHeight="1" x14ac:dyDescent="0.25">
      <c r="A248" s="361" t="s">
        <v>504</v>
      </c>
      <c r="B248" s="361">
        <v>660000038</v>
      </c>
      <c r="C248" s="361" t="s">
        <v>84</v>
      </c>
      <c r="D248" s="361" t="s">
        <v>85</v>
      </c>
      <c r="E248" s="361" t="s">
        <v>86</v>
      </c>
      <c r="F248" s="387">
        <v>45930</v>
      </c>
      <c r="G248" s="361" t="s">
        <v>80</v>
      </c>
      <c r="H248" s="468" t="s">
        <v>82</v>
      </c>
      <c r="I248" s="363"/>
      <c r="J248" s="364"/>
      <c r="K248" s="424"/>
      <c r="L248" s="432"/>
      <c r="M248" s="269"/>
      <c r="N248" s="269"/>
      <c r="O248" s="366"/>
      <c r="P248" s="366"/>
      <c r="Q248" s="366"/>
      <c r="R248" s="269"/>
      <c r="S248" s="269"/>
      <c r="T248" s="269" t="s">
        <v>910</v>
      </c>
      <c r="U248" s="269" t="s">
        <v>911</v>
      </c>
      <c r="V248" s="269" t="s">
        <v>600</v>
      </c>
      <c r="W248" s="269" t="s">
        <v>601</v>
      </c>
      <c r="X248" s="269"/>
      <c r="Y248" s="269" t="s">
        <v>602</v>
      </c>
      <c r="Z248" s="269" t="s">
        <v>602</v>
      </c>
      <c r="AA248" s="372">
        <v>374575</v>
      </c>
      <c r="AB248" s="372">
        <v>45862</v>
      </c>
      <c r="AC248" s="269" t="s">
        <v>604</v>
      </c>
      <c r="AD248" s="269" t="s">
        <v>912</v>
      </c>
      <c r="AE248" s="368"/>
      <c r="AF248" s="269"/>
      <c r="AG248" s="269"/>
      <c r="AH248" s="369"/>
      <c r="AI248" s="269"/>
      <c r="AJ248" s="269"/>
      <c r="AK248" s="269"/>
      <c r="AL248" s="269"/>
      <c r="AM248" s="269"/>
      <c r="AN248" s="269"/>
      <c r="AO248" s="370"/>
      <c r="AP248" s="371"/>
      <c r="AQ248" s="386"/>
    </row>
    <row r="249" spans="1:43" s="360" customFormat="1" ht="14.45" customHeight="1" x14ac:dyDescent="0.25">
      <c r="A249" s="361" t="s">
        <v>504</v>
      </c>
      <c r="B249" s="361">
        <v>660000032</v>
      </c>
      <c r="C249" s="361" t="s">
        <v>40</v>
      </c>
      <c r="D249" s="361" t="s">
        <v>41</v>
      </c>
      <c r="E249" s="361" t="s">
        <v>273</v>
      </c>
      <c r="F249" s="387">
        <v>46012</v>
      </c>
      <c r="G249" s="361" t="s">
        <v>80</v>
      </c>
      <c r="H249" s="468" t="s">
        <v>82</v>
      </c>
      <c r="I249" s="363">
        <v>1</v>
      </c>
      <c r="J249" s="364" t="s">
        <v>53</v>
      </c>
      <c r="K249" s="424">
        <v>80000000</v>
      </c>
      <c r="L249" s="441">
        <v>80000000</v>
      </c>
      <c r="M249" s="269"/>
      <c r="N249" s="269"/>
      <c r="O249" s="269"/>
      <c r="P249" s="269"/>
      <c r="Q249" s="269"/>
      <c r="R249" s="269"/>
      <c r="S249" s="269"/>
      <c r="T249" s="269" t="s">
        <v>913</v>
      </c>
      <c r="U249" s="269" t="s">
        <v>914</v>
      </c>
      <c r="V249" s="269" t="s">
        <v>600</v>
      </c>
      <c r="W249" s="269" t="s">
        <v>601</v>
      </c>
      <c r="X249" s="269"/>
      <c r="Y249" s="269" t="s">
        <v>602</v>
      </c>
      <c r="Z249" s="269" t="s">
        <v>602</v>
      </c>
      <c r="AA249" s="372">
        <v>45858</v>
      </c>
      <c r="AB249" s="372">
        <v>45873</v>
      </c>
      <c r="AC249" s="269" t="s">
        <v>604</v>
      </c>
      <c r="AD249" s="269" t="s">
        <v>5276</v>
      </c>
      <c r="AE249" s="368"/>
      <c r="AF249" s="269"/>
      <c r="AG249" s="269"/>
      <c r="AH249" s="368"/>
      <c r="AI249" s="269"/>
      <c r="AJ249" s="269"/>
      <c r="AK249" s="269"/>
      <c r="AL249" s="269"/>
      <c r="AM249" s="269"/>
      <c r="AN249" s="269"/>
      <c r="AO249" s="370"/>
      <c r="AP249" s="371"/>
      <c r="AQ249" s="386"/>
    </row>
    <row r="250" spans="1:43" s="360" customFormat="1" ht="14.45" customHeight="1" x14ac:dyDescent="0.25">
      <c r="A250" s="361" t="s">
        <v>504</v>
      </c>
      <c r="B250" s="361">
        <v>660000032</v>
      </c>
      <c r="C250" s="361" t="s">
        <v>40</v>
      </c>
      <c r="D250" s="361" t="s">
        <v>41</v>
      </c>
      <c r="E250" s="361" t="s">
        <v>78</v>
      </c>
      <c r="F250" s="387">
        <v>45963</v>
      </c>
      <c r="G250" s="361" t="s">
        <v>80</v>
      </c>
      <c r="H250" s="468" t="s">
        <v>82</v>
      </c>
      <c r="I250" s="363">
        <v>1</v>
      </c>
      <c r="J250" s="364" t="s">
        <v>53</v>
      </c>
      <c r="K250" s="424">
        <v>300000</v>
      </c>
      <c r="L250" s="432">
        <v>300000</v>
      </c>
      <c r="M250" s="269"/>
      <c r="N250" s="269"/>
      <c r="O250" s="269"/>
      <c r="P250" s="269"/>
      <c r="Q250" s="269"/>
      <c r="R250" s="269"/>
      <c r="S250" s="269"/>
      <c r="T250" s="269" t="str">
        <f>_xlfn.IFNA(VLOOKUP($AF250,Sheet7!$A$2:$B$611,2,0)," ")</f>
        <v xml:space="preserve"> </v>
      </c>
      <c r="U250" s="269"/>
      <c r="V250" s="269"/>
      <c r="W250" s="269"/>
      <c r="X250" s="269"/>
      <c r="Y250" s="269"/>
      <c r="Z250" s="269"/>
      <c r="AA250" s="368"/>
      <c r="AB250" s="368"/>
      <c r="AC250" s="269"/>
      <c r="AD250" s="269"/>
      <c r="AE250" s="368"/>
      <c r="AF250" s="269"/>
      <c r="AG250" s="269"/>
      <c r="AH250" s="368"/>
      <c r="AI250" s="269"/>
      <c r="AJ250" s="269"/>
      <c r="AK250" s="269"/>
      <c r="AL250" s="269"/>
      <c r="AM250" s="269"/>
      <c r="AN250" s="269"/>
      <c r="AO250" s="370"/>
      <c r="AP250" s="371"/>
      <c r="AQ250" s="386"/>
    </row>
    <row r="251" spans="1:43" s="360" customFormat="1" ht="14.45" customHeight="1" x14ac:dyDescent="0.25">
      <c r="A251" s="269" t="s">
        <v>504</v>
      </c>
      <c r="B251" s="269">
        <v>660000019</v>
      </c>
      <c r="C251" s="269" t="s">
        <v>31</v>
      </c>
      <c r="D251" s="269" t="s">
        <v>32</v>
      </c>
      <c r="E251" s="269" t="s">
        <v>39</v>
      </c>
      <c r="F251" s="372">
        <v>45991</v>
      </c>
      <c r="G251" s="269" t="s">
        <v>80</v>
      </c>
      <c r="H251" s="469" t="s">
        <v>82</v>
      </c>
      <c r="I251" s="375">
        <v>12</v>
      </c>
      <c r="J251" s="364" t="s">
        <v>36</v>
      </c>
      <c r="K251" s="424">
        <v>1791667</v>
      </c>
      <c r="L251" s="432">
        <v>21500000</v>
      </c>
      <c r="M251" s="269"/>
      <c r="N251" s="269"/>
      <c r="O251" s="269"/>
      <c r="P251" s="269"/>
      <c r="Q251" s="269"/>
      <c r="R251" s="269"/>
      <c r="S251" s="269"/>
      <c r="T251" s="269" t="str">
        <f>_xlfn.IFNA(VLOOKUP($AF251,Sheet7!$A$2:$B$611,2,0)," ")</f>
        <v xml:space="preserve"> </v>
      </c>
      <c r="U251" s="269"/>
      <c r="V251" s="269"/>
      <c r="W251" s="269"/>
      <c r="X251" s="269"/>
      <c r="Y251" s="269"/>
      <c r="Z251" s="269"/>
      <c r="AA251" s="368"/>
      <c r="AB251" s="368"/>
      <c r="AC251" s="269"/>
      <c r="AD251" s="269"/>
      <c r="AE251" s="368"/>
      <c r="AF251" s="269"/>
      <c r="AG251" s="269"/>
      <c r="AH251" s="368"/>
      <c r="AI251" s="269"/>
      <c r="AJ251" s="269"/>
      <c r="AK251" s="269"/>
      <c r="AL251" s="269"/>
      <c r="AM251" s="269"/>
      <c r="AN251" s="269"/>
      <c r="AO251" s="370"/>
      <c r="AP251" s="371"/>
      <c r="AQ251" s="386"/>
    </row>
    <row r="252" spans="1:43" s="360" customFormat="1" ht="14.45" customHeight="1" x14ac:dyDescent="0.25">
      <c r="A252" s="269" t="s">
        <v>504</v>
      </c>
      <c r="B252" s="269">
        <v>660000032</v>
      </c>
      <c r="C252" s="269" t="s">
        <v>40</v>
      </c>
      <c r="D252" s="269" t="s">
        <v>41</v>
      </c>
      <c r="E252" s="269" t="s">
        <v>61</v>
      </c>
      <c r="F252" s="372">
        <v>46011</v>
      </c>
      <c r="G252" s="269" t="s">
        <v>80</v>
      </c>
      <c r="H252" s="469" t="s">
        <v>82</v>
      </c>
      <c r="I252" s="375">
        <v>1</v>
      </c>
      <c r="J252" s="364" t="s">
        <v>53</v>
      </c>
      <c r="K252" s="424">
        <v>18240000</v>
      </c>
      <c r="L252" s="432">
        <v>18240000</v>
      </c>
      <c r="M252" s="269"/>
      <c r="N252" s="269"/>
      <c r="O252" s="269"/>
      <c r="P252" s="269"/>
      <c r="Q252" s="269"/>
      <c r="R252" s="269"/>
      <c r="S252" s="269"/>
      <c r="T252" s="269" t="str">
        <f>_xlfn.IFNA(VLOOKUP($AF252,Sheet7!$A$2:$B$611,2,0)," ")</f>
        <v xml:space="preserve"> </v>
      </c>
      <c r="U252" s="269"/>
      <c r="V252" s="269"/>
      <c r="W252" s="269"/>
      <c r="X252" s="269"/>
      <c r="Y252" s="269"/>
      <c r="Z252" s="269"/>
      <c r="AA252" s="368"/>
      <c r="AB252" s="368"/>
      <c r="AC252" s="269"/>
      <c r="AD252" s="433" t="s">
        <v>613</v>
      </c>
      <c r="AE252" s="368"/>
      <c r="AF252" s="269"/>
      <c r="AG252" s="269"/>
      <c r="AH252" s="368"/>
      <c r="AI252" s="269"/>
      <c r="AJ252" s="269"/>
      <c r="AK252" s="269"/>
      <c r="AL252" s="269"/>
      <c r="AM252" s="269"/>
      <c r="AN252" s="269"/>
      <c r="AO252" s="370"/>
      <c r="AP252" s="371"/>
      <c r="AQ252" s="386"/>
    </row>
    <row r="253" spans="1:43" s="360" customFormat="1" ht="14.45" customHeight="1" x14ac:dyDescent="0.25">
      <c r="A253" s="269" t="s">
        <v>504</v>
      </c>
      <c r="B253" s="269">
        <v>660000032</v>
      </c>
      <c r="C253" s="269" t="s">
        <v>40</v>
      </c>
      <c r="D253" s="269" t="s">
        <v>41</v>
      </c>
      <c r="E253" s="269" t="s">
        <v>120</v>
      </c>
      <c r="F253" s="372">
        <v>46161</v>
      </c>
      <c r="G253" s="269" t="s">
        <v>80</v>
      </c>
      <c r="H253" s="469" t="s">
        <v>82</v>
      </c>
      <c r="I253" s="363">
        <v>1</v>
      </c>
      <c r="J253" s="364" t="s">
        <v>53</v>
      </c>
      <c r="K253" s="365">
        <v>34016400</v>
      </c>
      <c r="L253" s="380">
        <v>34016400</v>
      </c>
      <c r="M253" s="366"/>
      <c r="N253" s="366">
        <v>26875140</v>
      </c>
      <c r="O253" s="366"/>
      <c r="P253" s="366"/>
      <c r="Q253" s="366"/>
      <c r="R253" s="366"/>
      <c r="S253" s="269"/>
      <c r="T253" s="269" t="str">
        <f>_xlfn.IFNA(VLOOKUP($AF253,Sheet7!$A$2:$B$611,2,0)," ")</f>
        <v xml:space="preserve"> </v>
      </c>
      <c r="U253" s="376" t="s">
        <v>137</v>
      </c>
      <c r="V253" s="376" t="s">
        <v>614</v>
      </c>
      <c r="W253" s="376" t="s">
        <v>615</v>
      </c>
      <c r="X253" s="376" t="s">
        <v>616</v>
      </c>
      <c r="Y253" s="269" t="s">
        <v>915</v>
      </c>
      <c r="Z253" s="269" t="s">
        <v>603</v>
      </c>
      <c r="AA253" s="368"/>
      <c r="AB253" s="368"/>
      <c r="AC253" s="269" t="s">
        <v>604</v>
      </c>
      <c r="AD253" s="269"/>
      <c r="AE253" s="368"/>
      <c r="AF253" s="269" t="s">
        <v>916</v>
      </c>
      <c r="AG253" s="269" t="s">
        <v>618</v>
      </c>
      <c r="AH253" s="368"/>
      <c r="AI253" s="269"/>
      <c r="AJ253" s="269"/>
      <c r="AK253" s="269"/>
      <c r="AL253" s="269"/>
      <c r="AM253" s="269"/>
      <c r="AN253" s="269"/>
      <c r="AO253" s="370"/>
      <c r="AP253" s="371"/>
      <c r="AQ253" s="386"/>
    </row>
    <row r="254" spans="1:43" s="360" customFormat="1" ht="14.45" customHeight="1" x14ac:dyDescent="0.25">
      <c r="A254" s="269" t="s">
        <v>504</v>
      </c>
      <c r="B254" s="269">
        <v>660000032</v>
      </c>
      <c r="C254" s="269" t="s">
        <v>40</v>
      </c>
      <c r="D254" s="269" t="s">
        <v>41</v>
      </c>
      <c r="E254" s="269" t="s">
        <v>185</v>
      </c>
      <c r="F254" s="368"/>
      <c r="G254" s="269" t="s">
        <v>80</v>
      </c>
      <c r="H254" s="469" t="s">
        <v>82</v>
      </c>
      <c r="I254" s="363">
        <v>1</v>
      </c>
      <c r="J254" s="364" t="s">
        <v>53</v>
      </c>
      <c r="K254" s="424">
        <v>30240000</v>
      </c>
      <c r="L254" s="441">
        <v>30240000</v>
      </c>
      <c r="M254" s="269"/>
      <c r="N254" s="269"/>
      <c r="O254" s="269"/>
      <c r="P254" s="269"/>
      <c r="Q254" s="269"/>
      <c r="R254" s="269"/>
      <c r="S254" s="269"/>
      <c r="T254" s="269" t="s">
        <v>917</v>
      </c>
      <c r="U254" s="269" t="s">
        <v>623</v>
      </c>
      <c r="V254" s="269" t="s">
        <v>614</v>
      </c>
      <c r="W254" s="269" t="s">
        <v>615</v>
      </c>
      <c r="X254" s="269"/>
      <c r="Y254" s="269" t="s">
        <v>602</v>
      </c>
      <c r="Z254" s="269" t="s">
        <v>603</v>
      </c>
      <c r="AA254" s="368"/>
      <c r="AB254" s="368"/>
      <c r="AC254" s="269" t="s">
        <v>604</v>
      </c>
      <c r="AD254" s="269" t="s">
        <v>624</v>
      </c>
      <c r="AE254" s="368"/>
      <c r="AF254" s="269"/>
      <c r="AG254" s="269"/>
      <c r="AH254" s="368"/>
      <c r="AI254" s="269"/>
      <c r="AJ254" s="269"/>
      <c r="AK254" s="269"/>
      <c r="AL254" s="269"/>
      <c r="AM254" s="269"/>
      <c r="AN254" s="269"/>
      <c r="AO254" s="370"/>
      <c r="AP254" s="371"/>
      <c r="AQ254" s="386"/>
    </row>
    <row r="255" spans="1:43" s="360" customFormat="1" ht="14.45" customHeight="1" x14ac:dyDescent="0.25">
      <c r="A255" s="269" t="s">
        <v>504</v>
      </c>
      <c r="B255" s="269">
        <v>660000032</v>
      </c>
      <c r="C255" s="269" t="s">
        <v>40</v>
      </c>
      <c r="D255" s="269" t="s">
        <v>41</v>
      </c>
      <c r="E255" s="269" t="s">
        <v>92</v>
      </c>
      <c r="F255" s="368"/>
      <c r="G255" s="269" t="s">
        <v>80</v>
      </c>
      <c r="H255" s="469" t="s">
        <v>82</v>
      </c>
      <c r="I255" s="363">
        <v>12</v>
      </c>
      <c r="J255" s="364" t="s">
        <v>36</v>
      </c>
      <c r="K255" s="424">
        <v>4952866</v>
      </c>
      <c r="L255" s="424">
        <v>59434395</v>
      </c>
      <c r="M255" s="269"/>
      <c r="N255" s="269"/>
      <c r="O255" s="269"/>
      <c r="P255" s="269"/>
      <c r="Q255" s="269"/>
      <c r="R255" s="269"/>
      <c r="S255" s="269"/>
      <c r="T255" s="269" t="str">
        <f>_xlfn.IFNA(VLOOKUP($AF255,Sheet7!$A$2:$B$611,2,0)," ")</f>
        <v xml:space="preserve"> </v>
      </c>
      <c r="U255" s="269"/>
      <c r="V255" s="269"/>
      <c r="W255" s="269"/>
      <c r="X255" s="269"/>
      <c r="Y255" s="269"/>
      <c r="Z255" s="269"/>
      <c r="AA255" s="368"/>
      <c r="AB255" s="368"/>
      <c r="AC255" s="269"/>
      <c r="AD255" s="269"/>
      <c r="AE255" s="368"/>
      <c r="AF255" s="269"/>
      <c r="AG255" s="269"/>
      <c r="AH255" s="368"/>
      <c r="AI255" s="269"/>
      <c r="AJ255" s="269"/>
      <c r="AK255" s="269"/>
      <c r="AL255" s="269"/>
      <c r="AM255" s="269"/>
      <c r="AN255" s="269"/>
      <c r="AO255" s="370"/>
      <c r="AP255" s="371"/>
      <c r="AQ255" s="386"/>
    </row>
    <row r="256" spans="1:43" s="360" customFormat="1" ht="14.45" customHeight="1" x14ac:dyDescent="0.25">
      <c r="A256" s="269" t="s">
        <v>504</v>
      </c>
      <c r="B256" s="269">
        <v>660000032</v>
      </c>
      <c r="C256" s="269" t="s">
        <v>40</v>
      </c>
      <c r="D256" s="269" t="s">
        <v>41</v>
      </c>
      <c r="E256" s="269" t="s">
        <v>101</v>
      </c>
      <c r="F256" s="368"/>
      <c r="G256" s="269" t="s">
        <v>80</v>
      </c>
      <c r="H256" s="469" t="s">
        <v>82</v>
      </c>
      <c r="I256" s="363">
        <v>5</v>
      </c>
      <c r="J256" s="364" t="s">
        <v>36</v>
      </c>
      <c r="K256" s="424">
        <v>2393716</v>
      </c>
      <c r="L256" s="432">
        <v>11968577.5</v>
      </c>
      <c r="M256" s="269"/>
      <c r="N256" s="269"/>
      <c r="O256" s="269"/>
      <c r="P256" s="269"/>
      <c r="Q256" s="269"/>
      <c r="R256" s="269"/>
      <c r="S256" s="269"/>
      <c r="T256" s="269" t="str">
        <f>_xlfn.IFNA(VLOOKUP($AF256,Sheet7!$A$2:$B$611,2,0)," ")</f>
        <v xml:space="preserve"> </v>
      </c>
      <c r="U256" s="269"/>
      <c r="V256" s="269"/>
      <c r="W256" s="269"/>
      <c r="X256" s="269"/>
      <c r="Y256" s="269"/>
      <c r="Z256" s="269"/>
      <c r="AA256" s="368"/>
      <c r="AB256" s="368"/>
      <c r="AC256" s="269"/>
      <c r="AD256" s="269"/>
      <c r="AE256" s="368"/>
      <c r="AF256" s="269"/>
      <c r="AG256" s="269"/>
      <c r="AH256" s="368"/>
      <c r="AI256" s="269"/>
      <c r="AJ256" s="269"/>
      <c r="AK256" s="269"/>
      <c r="AL256" s="269"/>
      <c r="AM256" s="269"/>
      <c r="AN256" s="269"/>
      <c r="AO256" s="370"/>
      <c r="AP256" s="371"/>
      <c r="AQ256" s="386"/>
    </row>
    <row r="257" spans="1:43" s="360" customFormat="1" ht="14.45" customHeight="1" x14ac:dyDescent="0.25">
      <c r="A257" s="269" t="s">
        <v>504</v>
      </c>
      <c r="B257" s="269">
        <v>660000014</v>
      </c>
      <c r="C257" s="269" t="s">
        <v>228</v>
      </c>
      <c r="D257" s="269" t="s">
        <v>240</v>
      </c>
      <c r="E257" s="269" t="s">
        <v>279</v>
      </c>
      <c r="F257" s="368"/>
      <c r="G257" s="269" t="s">
        <v>80</v>
      </c>
      <c r="H257" s="469" t="s">
        <v>82</v>
      </c>
      <c r="I257" s="363">
        <v>1</v>
      </c>
      <c r="J257" s="364" t="s">
        <v>6</v>
      </c>
      <c r="K257" s="424">
        <v>4050000</v>
      </c>
      <c r="L257" s="432">
        <v>4050000</v>
      </c>
      <c r="M257" s="269"/>
      <c r="N257" s="269"/>
      <c r="O257" s="269"/>
      <c r="P257" s="269"/>
      <c r="Q257" s="269"/>
      <c r="R257" s="269"/>
      <c r="S257" s="269"/>
      <c r="T257" s="269" t="str">
        <f>_xlfn.IFNA(VLOOKUP($AF257,Sheet7!$A$2:$B$611,2,0)," ")</f>
        <v xml:space="preserve"> </v>
      </c>
      <c r="U257" s="269"/>
      <c r="V257" s="269"/>
      <c r="W257" s="269"/>
      <c r="X257" s="269"/>
      <c r="Y257" s="269"/>
      <c r="Z257" s="269"/>
      <c r="AA257" s="368"/>
      <c r="AB257" s="368"/>
      <c r="AC257" s="269"/>
      <c r="AD257" s="269"/>
      <c r="AE257" s="368"/>
      <c r="AF257" s="269"/>
      <c r="AG257" s="269"/>
      <c r="AH257" s="368"/>
      <c r="AI257" s="269"/>
      <c r="AJ257" s="269"/>
      <c r="AK257" s="269"/>
      <c r="AL257" s="269"/>
      <c r="AM257" s="269"/>
      <c r="AN257" s="269"/>
      <c r="AO257" s="370"/>
      <c r="AP257" s="371"/>
      <c r="AQ257" s="386"/>
    </row>
    <row r="258" spans="1:43" s="360" customFormat="1" ht="14.45" customHeight="1" x14ac:dyDescent="0.25">
      <c r="A258" s="269" t="s">
        <v>504</v>
      </c>
      <c r="B258" s="269">
        <v>660000014</v>
      </c>
      <c r="C258" s="269" t="s">
        <v>228</v>
      </c>
      <c r="D258" s="269" t="s">
        <v>240</v>
      </c>
      <c r="E258" s="269" t="s">
        <v>243</v>
      </c>
      <c r="F258" s="368"/>
      <c r="G258" s="269" t="s">
        <v>80</v>
      </c>
      <c r="H258" s="469" t="s">
        <v>82</v>
      </c>
      <c r="I258" s="363">
        <v>1</v>
      </c>
      <c r="J258" s="364" t="s">
        <v>6</v>
      </c>
      <c r="K258" s="424">
        <v>3815000</v>
      </c>
      <c r="L258" s="432">
        <v>3815000</v>
      </c>
      <c r="M258" s="269"/>
      <c r="N258" s="269"/>
      <c r="O258" s="269"/>
      <c r="P258" s="269"/>
      <c r="Q258" s="269"/>
      <c r="R258" s="269"/>
      <c r="S258" s="269"/>
      <c r="T258" s="269" t="str">
        <f>_xlfn.IFNA(VLOOKUP($AF258,Sheet7!$A$2:$B$611,2,0)," ")</f>
        <v xml:space="preserve"> </v>
      </c>
      <c r="U258" s="269"/>
      <c r="V258" s="269"/>
      <c r="W258" s="269"/>
      <c r="X258" s="269"/>
      <c r="Y258" s="269"/>
      <c r="Z258" s="269"/>
      <c r="AA258" s="368"/>
      <c r="AB258" s="368"/>
      <c r="AC258" s="269"/>
      <c r="AD258" s="269"/>
      <c r="AE258" s="368"/>
      <c r="AF258" s="269"/>
      <c r="AG258" s="269"/>
      <c r="AH258" s="368"/>
      <c r="AI258" s="269"/>
      <c r="AJ258" s="269"/>
      <c r="AK258" s="269"/>
      <c r="AL258" s="269"/>
      <c r="AM258" s="269"/>
      <c r="AN258" s="269"/>
      <c r="AO258" s="370"/>
      <c r="AP258" s="371"/>
      <c r="AQ258" s="386"/>
    </row>
    <row r="259" spans="1:43" s="360" customFormat="1" ht="14.45" customHeight="1" x14ac:dyDescent="0.25">
      <c r="A259" s="269" t="s">
        <v>504</v>
      </c>
      <c r="B259" s="269">
        <v>660000030</v>
      </c>
      <c r="C259" s="269" t="s">
        <v>219</v>
      </c>
      <c r="D259" s="269" t="s">
        <v>249</v>
      </c>
      <c r="E259" s="269" t="s">
        <v>109</v>
      </c>
      <c r="F259" s="436" t="s">
        <v>918</v>
      </c>
      <c r="G259" s="269" t="s">
        <v>80</v>
      </c>
      <c r="H259" s="469" t="s">
        <v>82</v>
      </c>
      <c r="I259" s="416">
        <v>12</v>
      </c>
      <c r="J259" s="417" t="s">
        <v>36</v>
      </c>
      <c r="K259" s="418">
        <v>600000</v>
      </c>
      <c r="L259" s="443">
        <v>7200000</v>
      </c>
      <c r="M259" s="389">
        <f>L259-N260</f>
        <v>7200000</v>
      </c>
      <c r="N259" s="438">
        <v>1900000</v>
      </c>
      <c r="O259" s="366">
        <f>N259-P259</f>
        <v>1425000</v>
      </c>
      <c r="P259" s="366">
        <v>475000</v>
      </c>
      <c r="Q259" s="366"/>
      <c r="R259" s="366"/>
      <c r="S259" s="269"/>
      <c r="T259" s="269" t="str">
        <f>_xlfn.IFNA(VLOOKUP($AF259,Sheet7!$A$2:$B$611,2,0)," ")</f>
        <v xml:space="preserve"> </v>
      </c>
      <c r="U259" s="376" t="s">
        <v>111</v>
      </c>
      <c r="V259" s="376" t="s">
        <v>629</v>
      </c>
      <c r="W259" s="376" t="s">
        <v>630</v>
      </c>
      <c r="X259" s="376"/>
      <c r="Y259" s="269"/>
      <c r="Z259" s="269"/>
      <c r="AA259" s="372"/>
      <c r="AB259" s="372"/>
      <c r="AC259" s="269"/>
      <c r="AD259" s="269"/>
      <c r="AE259" s="368"/>
      <c r="AF259" s="439" t="s">
        <v>919</v>
      </c>
      <c r="AG259" s="269"/>
      <c r="AH259" s="415">
        <v>45735</v>
      </c>
      <c r="AI259" s="269" t="s">
        <v>920</v>
      </c>
      <c r="AJ259" s="269"/>
      <c r="AK259" s="269" t="s">
        <v>921</v>
      </c>
      <c r="AL259" s="269"/>
      <c r="AM259" s="269"/>
      <c r="AN259" s="269"/>
      <c r="AO259" s="370"/>
      <c r="AP259" s="371"/>
      <c r="AQ259" s="386"/>
    </row>
    <row r="260" spans="1:43" s="360" customFormat="1" ht="14.45" customHeight="1" x14ac:dyDescent="0.25">
      <c r="A260" s="269" t="s">
        <v>504</v>
      </c>
      <c r="B260" s="269">
        <v>660000030</v>
      </c>
      <c r="C260" s="269" t="s">
        <v>219</v>
      </c>
      <c r="D260" s="269" t="s">
        <v>249</v>
      </c>
      <c r="E260" s="269" t="s">
        <v>109</v>
      </c>
      <c r="F260" s="436" t="s">
        <v>918</v>
      </c>
      <c r="G260" s="269" t="s">
        <v>80</v>
      </c>
      <c r="H260" s="469" t="s">
        <v>82</v>
      </c>
      <c r="I260" s="375"/>
      <c r="J260" s="364"/>
      <c r="K260" s="365"/>
      <c r="L260" s="380"/>
      <c r="M260" s="366"/>
      <c r="N260" s="366"/>
      <c r="O260" s="366">
        <f>N260-P260</f>
        <v>-475000</v>
      </c>
      <c r="P260" s="366">
        <v>475000</v>
      </c>
      <c r="Q260" s="366"/>
      <c r="R260" s="366"/>
      <c r="S260" s="269"/>
      <c r="T260" s="269" t="str">
        <f>_xlfn.IFNA(VLOOKUP($AF260,Sheet7!$A$2:$B$611,2,0)," ")</f>
        <v xml:space="preserve"> </v>
      </c>
      <c r="U260" s="376" t="s">
        <v>111</v>
      </c>
      <c r="V260" s="376" t="s">
        <v>629</v>
      </c>
      <c r="W260" s="376" t="s">
        <v>630</v>
      </c>
      <c r="X260" s="376"/>
      <c r="Y260" s="269"/>
      <c r="Z260" s="269"/>
      <c r="AA260" s="372"/>
      <c r="AB260" s="372"/>
      <c r="AC260" s="269"/>
      <c r="AD260" s="269"/>
      <c r="AE260" s="368"/>
      <c r="AF260" s="439" t="s">
        <v>919</v>
      </c>
      <c r="AG260" s="269"/>
      <c r="AH260" s="415">
        <v>45768</v>
      </c>
      <c r="AI260" s="269" t="s">
        <v>922</v>
      </c>
      <c r="AJ260" s="269"/>
      <c r="AK260" s="269" t="s">
        <v>923</v>
      </c>
      <c r="AL260" s="269"/>
      <c r="AM260" s="269"/>
      <c r="AN260" s="269"/>
      <c r="AO260" s="370"/>
      <c r="AP260" s="371"/>
      <c r="AQ260" s="386"/>
    </row>
    <row r="261" spans="1:43" s="360" customFormat="1" ht="14.45" customHeight="1" x14ac:dyDescent="0.25">
      <c r="A261" s="269" t="s">
        <v>504</v>
      </c>
      <c r="B261" s="269">
        <v>660000030</v>
      </c>
      <c r="C261" s="269" t="s">
        <v>219</v>
      </c>
      <c r="D261" s="269" t="s">
        <v>249</v>
      </c>
      <c r="E261" s="269" t="s">
        <v>109</v>
      </c>
      <c r="F261" s="436" t="s">
        <v>918</v>
      </c>
      <c r="G261" s="269" t="s">
        <v>80</v>
      </c>
      <c r="H261" s="469" t="s">
        <v>82</v>
      </c>
      <c r="I261" s="375"/>
      <c r="J261" s="364"/>
      <c r="K261" s="365"/>
      <c r="L261" s="380"/>
      <c r="M261" s="366"/>
      <c r="N261" s="366"/>
      <c r="O261" s="366">
        <f>O260-P261</f>
        <v>-950000</v>
      </c>
      <c r="P261" s="366">
        <v>475000</v>
      </c>
      <c r="Q261" s="366"/>
      <c r="R261" s="366"/>
      <c r="S261" s="269"/>
      <c r="T261" s="269" t="str">
        <f>_xlfn.IFNA(VLOOKUP($AF261,Sheet7!$A$2:$B$611,2,0)," ")</f>
        <v xml:space="preserve"> </v>
      </c>
      <c r="U261" s="376" t="s">
        <v>111</v>
      </c>
      <c r="V261" s="376" t="s">
        <v>629</v>
      </c>
      <c r="W261" s="376" t="s">
        <v>630</v>
      </c>
      <c r="X261" s="376"/>
      <c r="Y261" s="269"/>
      <c r="Z261" s="269"/>
      <c r="AA261" s="372"/>
      <c r="AB261" s="372"/>
      <c r="AC261" s="269"/>
      <c r="AD261" s="269"/>
      <c r="AE261" s="368"/>
      <c r="AF261" s="439" t="s">
        <v>919</v>
      </c>
      <c r="AG261" s="269"/>
      <c r="AH261" s="415">
        <v>45797</v>
      </c>
      <c r="AI261" s="269" t="s">
        <v>924</v>
      </c>
      <c r="AJ261" s="269"/>
      <c r="AK261" s="269" t="s">
        <v>925</v>
      </c>
      <c r="AL261" s="269"/>
      <c r="AM261" s="269"/>
      <c r="AN261" s="269"/>
      <c r="AO261" s="370"/>
      <c r="AP261" s="371"/>
      <c r="AQ261" s="386"/>
    </row>
    <row r="262" spans="1:43" s="360" customFormat="1" ht="14.45" customHeight="1" x14ac:dyDescent="0.25">
      <c r="A262" s="269" t="s">
        <v>504</v>
      </c>
      <c r="B262" s="269">
        <v>660000030</v>
      </c>
      <c r="C262" s="269" t="s">
        <v>219</v>
      </c>
      <c r="D262" s="269" t="s">
        <v>249</v>
      </c>
      <c r="E262" s="269" t="s">
        <v>109</v>
      </c>
      <c r="F262" s="436" t="s">
        <v>918</v>
      </c>
      <c r="G262" s="269" t="s">
        <v>80</v>
      </c>
      <c r="H262" s="469" t="s">
        <v>82</v>
      </c>
      <c r="I262" s="375"/>
      <c r="J262" s="364"/>
      <c r="K262" s="365"/>
      <c r="L262" s="380"/>
      <c r="M262" s="366"/>
      <c r="N262" s="366"/>
      <c r="O262" s="366">
        <f>O260-P262</f>
        <v>-950000</v>
      </c>
      <c r="P262" s="366">
        <v>475000</v>
      </c>
      <c r="Q262" s="366"/>
      <c r="R262" s="366"/>
      <c r="S262" s="269"/>
      <c r="T262" s="269" t="str">
        <f>_xlfn.IFNA(VLOOKUP($AF262,Sheet7!$A$2:$B$611,2,0)," ")</f>
        <v xml:space="preserve"> </v>
      </c>
      <c r="U262" s="376" t="s">
        <v>111</v>
      </c>
      <c r="V262" s="376" t="s">
        <v>629</v>
      </c>
      <c r="W262" s="376" t="s">
        <v>630</v>
      </c>
      <c r="X262" s="376"/>
      <c r="Y262" s="269"/>
      <c r="Z262" s="269"/>
      <c r="AA262" s="372"/>
      <c r="AB262" s="372"/>
      <c r="AC262" s="269"/>
      <c r="AD262" s="269"/>
      <c r="AE262" s="368"/>
      <c r="AF262" s="439" t="s">
        <v>919</v>
      </c>
      <c r="AG262" s="269"/>
      <c r="AH262" s="415">
        <v>45814</v>
      </c>
      <c r="AI262" s="269" t="s">
        <v>926</v>
      </c>
      <c r="AJ262" s="269"/>
      <c r="AK262" s="269" t="s">
        <v>927</v>
      </c>
      <c r="AL262" s="269"/>
      <c r="AM262" s="269"/>
      <c r="AN262" s="269"/>
      <c r="AO262" s="370"/>
      <c r="AP262" s="371"/>
      <c r="AQ262" s="386"/>
    </row>
    <row r="263" spans="1:43" s="360" customFormat="1" ht="14.45" customHeight="1" x14ac:dyDescent="0.25">
      <c r="A263" s="269" t="s">
        <v>504</v>
      </c>
      <c r="B263" s="269">
        <v>660000030</v>
      </c>
      <c r="C263" s="269" t="s">
        <v>219</v>
      </c>
      <c r="D263" s="269" t="s">
        <v>249</v>
      </c>
      <c r="E263" s="269" t="s">
        <v>109</v>
      </c>
      <c r="F263" s="436" t="s">
        <v>918</v>
      </c>
      <c r="G263" s="269" t="s">
        <v>80</v>
      </c>
      <c r="H263" s="469" t="s">
        <v>82</v>
      </c>
      <c r="I263" s="375"/>
      <c r="J263" s="364"/>
      <c r="K263" s="365"/>
      <c r="L263" s="380"/>
      <c r="M263" s="366"/>
      <c r="N263" s="366"/>
      <c r="O263" s="366"/>
      <c r="P263" s="366"/>
      <c r="Q263" s="366"/>
      <c r="R263" s="366"/>
      <c r="S263" s="269"/>
      <c r="T263" s="269" t="s">
        <v>272</v>
      </c>
      <c r="U263" s="376" t="s">
        <v>111</v>
      </c>
      <c r="V263" s="376" t="s">
        <v>629</v>
      </c>
      <c r="W263" s="376" t="s">
        <v>630</v>
      </c>
      <c r="X263" s="376"/>
      <c r="Y263" s="269"/>
      <c r="Z263" s="269"/>
      <c r="AA263" s="372"/>
      <c r="AB263" s="372"/>
      <c r="AC263" s="269"/>
      <c r="AD263" s="269"/>
      <c r="AE263" s="368"/>
      <c r="AF263" s="439" t="s">
        <v>5262</v>
      </c>
      <c r="AG263" s="269"/>
      <c r="AH263" s="415">
        <v>45946</v>
      </c>
      <c r="AI263" s="269" t="s">
        <v>5431</v>
      </c>
      <c r="AJ263" s="269"/>
      <c r="AK263" s="269" t="s">
        <v>5263</v>
      </c>
      <c r="AL263" s="269"/>
      <c r="AM263" s="269"/>
      <c r="AN263" s="269"/>
      <c r="AO263" s="370"/>
      <c r="AP263" s="371"/>
      <c r="AQ263" s="386"/>
    </row>
    <row r="264" spans="1:43" s="360" customFormat="1" ht="14.45" customHeight="1" x14ac:dyDescent="0.25">
      <c r="A264" s="269"/>
      <c r="B264" s="269"/>
      <c r="C264" s="269"/>
      <c r="D264" s="269"/>
      <c r="E264" s="269"/>
      <c r="F264" s="382"/>
      <c r="G264" s="269"/>
      <c r="H264" s="469"/>
      <c r="I264" s="375"/>
      <c r="J264" s="364"/>
      <c r="K264" s="365"/>
      <c r="L264" s="380"/>
      <c r="M264" s="366"/>
      <c r="N264" s="366"/>
      <c r="O264" s="366"/>
      <c r="P264" s="366"/>
      <c r="Q264" s="366"/>
      <c r="R264" s="366"/>
      <c r="S264" s="269"/>
      <c r="T264" s="269"/>
      <c r="U264" s="376"/>
      <c r="V264" s="376"/>
      <c r="W264" s="376"/>
      <c r="X264" s="376"/>
      <c r="Y264" s="269"/>
      <c r="Z264" s="269"/>
      <c r="AA264" s="372"/>
      <c r="AB264" s="372"/>
      <c r="AC264" s="269"/>
      <c r="AD264" s="269"/>
      <c r="AE264" s="368"/>
      <c r="AF264" s="439" t="s">
        <v>5262</v>
      </c>
      <c r="AG264" s="269"/>
      <c r="AH264" s="415">
        <v>45946</v>
      </c>
      <c r="AI264" s="269" t="s">
        <v>5432</v>
      </c>
      <c r="AJ264" s="269"/>
      <c r="AK264" s="269" t="s">
        <v>5264</v>
      </c>
      <c r="AL264" s="269"/>
      <c r="AM264" s="269"/>
      <c r="AN264" s="269"/>
      <c r="AO264" s="370"/>
      <c r="AP264" s="371"/>
      <c r="AQ264" s="386"/>
    </row>
    <row r="265" spans="1:43" s="360" customFormat="1" ht="14.45" customHeight="1" x14ac:dyDescent="0.25">
      <c r="A265" s="269"/>
      <c r="B265" s="269"/>
      <c r="C265" s="269"/>
      <c r="D265" s="269"/>
      <c r="E265" s="269"/>
      <c r="F265" s="382"/>
      <c r="G265" s="269"/>
      <c r="H265" s="469"/>
      <c r="I265" s="375"/>
      <c r="J265" s="364"/>
      <c r="K265" s="365"/>
      <c r="L265" s="380"/>
      <c r="M265" s="366"/>
      <c r="N265" s="366"/>
      <c r="O265" s="366"/>
      <c r="P265" s="366"/>
      <c r="Q265" s="366"/>
      <c r="R265" s="366"/>
      <c r="S265" s="269"/>
      <c r="T265" s="269"/>
      <c r="U265" s="376"/>
      <c r="V265" s="376"/>
      <c r="W265" s="376"/>
      <c r="X265" s="376"/>
      <c r="Y265" s="269"/>
      <c r="Z265" s="269"/>
      <c r="AA265" s="372"/>
      <c r="AB265" s="372"/>
      <c r="AC265" s="269"/>
      <c r="AD265" s="269"/>
      <c r="AE265" s="368"/>
      <c r="AF265" s="439" t="s">
        <v>5262</v>
      </c>
      <c r="AG265" s="269"/>
      <c r="AH265" s="415">
        <v>45946</v>
      </c>
      <c r="AI265" s="269" t="s">
        <v>5433</v>
      </c>
      <c r="AJ265" s="269"/>
      <c r="AK265" s="269" t="s">
        <v>5265</v>
      </c>
      <c r="AL265" s="269"/>
      <c r="AM265" s="269"/>
      <c r="AN265" s="269"/>
      <c r="AO265" s="370"/>
      <c r="AP265" s="371"/>
      <c r="AQ265" s="386"/>
    </row>
    <row r="266" spans="1:43" s="360" customFormat="1" ht="14.45" customHeight="1" x14ac:dyDescent="0.25">
      <c r="A266" s="361" t="s">
        <v>504</v>
      </c>
      <c r="B266" s="361">
        <v>660000038</v>
      </c>
      <c r="C266" s="361" t="s">
        <v>84</v>
      </c>
      <c r="D266" s="361" t="s">
        <v>85</v>
      </c>
      <c r="E266" s="361" t="s">
        <v>86</v>
      </c>
      <c r="F266" s="387">
        <v>45930</v>
      </c>
      <c r="G266" s="361" t="s">
        <v>80</v>
      </c>
      <c r="H266" s="468" t="s">
        <v>83</v>
      </c>
      <c r="I266" s="363">
        <v>12</v>
      </c>
      <c r="J266" s="364" t="s">
        <v>36</v>
      </c>
      <c r="K266" s="444">
        <v>10000000</v>
      </c>
      <c r="L266" s="444">
        <v>120000000</v>
      </c>
      <c r="M266" s="367">
        <f>L266-N266</f>
        <v>12000000</v>
      </c>
      <c r="N266" s="367">
        <v>108000000</v>
      </c>
      <c r="O266" s="366">
        <f>N266-P266</f>
        <v>99000000</v>
      </c>
      <c r="P266" s="445">
        <v>9000000</v>
      </c>
      <c r="Q266" s="445"/>
      <c r="R266" s="269"/>
      <c r="S266" s="269"/>
      <c r="T266" s="269" t="str">
        <f>_xlfn.IFNA(VLOOKUP($AF266,Sheet7!$A$2:$B$611,2,0)," ")</f>
        <v>PR/HUB/0124/011</v>
      </c>
      <c r="U266" s="269"/>
      <c r="V266" s="269"/>
      <c r="W266" s="269"/>
      <c r="X266" s="269"/>
      <c r="Y266" s="269"/>
      <c r="Z266" s="269"/>
      <c r="AA266" s="368"/>
      <c r="AB266" s="368"/>
      <c r="AC266" s="269"/>
      <c r="AD266" s="269"/>
      <c r="AE266" s="368"/>
      <c r="AF266" s="269" t="s">
        <v>928</v>
      </c>
      <c r="AG266" s="269" t="s">
        <v>579</v>
      </c>
      <c r="AH266" s="369">
        <v>45659</v>
      </c>
      <c r="AI266" s="269" t="s">
        <v>929</v>
      </c>
      <c r="AJ266" s="269"/>
      <c r="AK266" s="269" t="s">
        <v>930</v>
      </c>
      <c r="AL266" s="269"/>
      <c r="AM266" s="269"/>
      <c r="AN266" s="269"/>
      <c r="AO266" s="370"/>
      <c r="AP266" s="371"/>
    </row>
    <row r="267" spans="1:43" s="360" customFormat="1" ht="14.45" customHeight="1" x14ac:dyDescent="0.25">
      <c r="A267" s="361" t="s">
        <v>504</v>
      </c>
      <c r="B267" s="361">
        <v>660000038</v>
      </c>
      <c r="C267" s="361" t="s">
        <v>84</v>
      </c>
      <c r="D267" s="361" t="s">
        <v>85</v>
      </c>
      <c r="E267" s="361" t="s">
        <v>86</v>
      </c>
      <c r="F267" s="387">
        <v>45930</v>
      </c>
      <c r="G267" s="361" t="s">
        <v>80</v>
      </c>
      <c r="H267" s="468" t="s">
        <v>83</v>
      </c>
      <c r="I267" s="363"/>
      <c r="J267" s="364"/>
      <c r="K267" s="444"/>
      <c r="L267" s="444"/>
      <c r="M267" s="367"/>
      <c r="N267" s="367"/>
      <c r="O267" s="366">
        <f t="shared" ref="O267:O273" si="10">O266-P267</f>
        <v>90000000</v>
      </c>
      <c r="P267" s="445">
        <v>9000000</v>
      </c>
      <c r="Q267" s="445"/>
      <c r="R267" s="269"/>
      <c r="S267" s="269"/>
      <c r="T267" s="269" t="str">
        <f>_xlfn.IFNA(VLOOKUP($AF267,Sheet7!$A$2:$B$611,2,0)," ")</f>
        <v>PR/HUB/0124/011</v>
      </c>
      <c r="U267" s="269"/>
      <c r="V267" s="269"/>
      <c r="W267" s="269"/>
      <c r="X267" s="269"/>
      <c r="Y267" s="269"/>
      <c r="Z267" s="269"/>
      <c r="AA267" s="368"/>
      <c r="AB267" s="368"/>
      <c r="AC267" s="269"/>
      <c r="AD267" s="269"/>
      <c r="AE267" s="368"/>
      <c r="AF267" s="269" t="s">
        <v>928</v>
      </c>
      <c r="AG267" s="269" t="s">
        <v>579</v>
      </c>
      <c r="AH267" s="369">
        <v>45699</v>
      </c>
      <c r="AI267" s="269" t="s">
        <v>931</v>
      </c>
      <c r="AJ267" s="269"/>
      <c r="AK267" s="269" t="s">
        <v>932</v>
      </c>
      <c r="AL267" s="269"/>
      <c r="AM267" s="269"/>
      <c r="AN267" s="269"/>
      <c r="AO267" s="370"/>
      <c r="AP267" s="371"/>
    </row>
    <row r="268" spans="1:43" s="360" customFormat="1" ht="14.45" customHeight="1" x14ac:dyDescent="0.25">
      <c r="A268" s="361" t="s">
        <v>504</v>
      </c>
      <c r="B268" s="361">
        <v>660000038</v>
      </c>
      <c r="C268" s="361" t="s">
        <v>84</v>
      </c>
      <c r="D268" s="361" t="s">
        <v>85</v>
      </c>
      <c r="E268" s="361" t="s">
        <v>86</v>
      </c>
      <c r="F268" s="387">
        <v>45930</v>
      </c>
      <c r="G268" s="361" t="s">
        <v>80</v>
      </c>
      <c r="H268" s="468" t="s">
        <v>83</v>
      </c>
      <c r="I268" s="363"/>
      <c r="J268" s="364"/>
      <c r="K268" s="444"/>
      <c r="L268" s="444"/>
      <c r="M268" s="367"/>
      <c r="N268" s="367"/>
      <c r="O268" s="366">
        <f t="shared" si="10"/>
        <v>81000000</v>
      </c>
      <c r="P268" s="445">
        <v>9000000</v>
      </c>
      <c r="Q268" s="445"/>
      <c r="R268" s="269"/>
      <c r="S268" s="269"/>
      <c r="T268" s="269" t="str">
        <f>_xlfn.IFNA(VLOOKUP($AF268,Sheet7!$A$2:$B$611,2,0)," ")</f>
        <v>PR/HUB/0124/011</v>
      </c>
      <c r="U268" s="269"/>
      <c r="V268" s="269"/>
      <c r="W268" s="269"/>
      <c r="X268" s="269"/>
      <c r="Y268" s="269"/>
      <c r="Z268" s="269"/>
      <c r="AA268" s="368"/>
      <c r="AB268" s="368"/>
      <c r="AC268" s="269"/>
      <c r="AD268" s="269"/>
      <c r="AE268" s="368"/>
      <c r="AF268" s="269" t="s">
        <v>928</v>
      </c>
      <c r="AG268" s="269" t="s">
        <v>579</v>
      </c>
      <c r="AH268" s="369">
        <v>45734</v>
      </c>
      <c r="AI268" s="269" t="s">
        <v>933</v>
      </c>
      <c r="AJ268" s="269"/>
      <c r="AK268" s="269" t="s">
        <v>934</v>
      </c>
      <c r="AL268" s="269"/>
      <c r="AM268" s="269"/>
      <c r="AN268" s="269"/>
      <c r="AO268" s="370"/>
      <c r="AP268" s="371"/>
    </row>
    <row r="269" spans="1:43" s="360" customFormat="1" ht="14.45" customHeight="1" x14ac:dyDescent="0.25">
      <c r="A269" s="361" t="s">
        <v>504</v>
      </c>
      <c r="B269" s="361">
        <v>660000038</v>
      </c>
      <c r="C269" s="361" t="s">
        <v>84</v>
      </c>
      <c r="D269" s="361" t="s">
        <v>85</v>
      </c>
      <c r="E269" s="361" t="s">
        <v>86</v>
      </c>
      <c r="F269" s="387">
        <v>45930</v>
      </c>
      <c r="G269" s="361" t="s">
        <v>80</v>
      </c>
      <c r="H269" s="468" t="s">
        <v>83</v>
      </c>
      <c r="I269" s="363"/>
      <c r="J269" s="364"/>
      <c r="K269" s="444"/>
      <c r="L269" s="444"/>
      <c r="M269" s="367"/>
      <c r="N269" s="367"/>
      <c r="O269" s="366">
        <f t="shared" si="10"/>
        <v>72000000</v>
      </c>
      <c r="P269" s="445">
        <v>9000000</v>
      </c>
      <c r="Q269" s="445"/>
      <c r="R269" s="269"/>
      <c r="S269" s="269"/>
      <c r="T269" s="269" t="str">
        <f>_xlfn.IFNA(VLOOKUP($AF269,Sheet7!$A$2:$B$611,2,0)," ")</f>
        <v>PR/HUB/0124/011</v>
      </c>
      <c r="U269" s="269"/>
      <c r="V269" s="269"/>
      <c r="W269" s="269"/>
      <c r="X269" s="269"/>
      <c r="Y269" s="269"/>
      <c r="Z269" s="269"/>
      <c r="AA269" s="368"/>
      <c r="AB269" s="368"/>
      <c r="AC269" s="269"/>
      <c r="AD269" s="269"/>
      <c r="AE269" s="368"/>
      <c r="AF269" s="269" t="s">
        <v>928</v>
      </c>
      <c r="AG269" s="269" t="s">
        <v>579</v>
      </c>
      <c r="AH269" s="369">
        <v>45764</v>
      </c>
      <c r="AI269" s="269" t="s">
        <v>935</v>
      </c>
      <c r="AJ269" s="269"/>
      <c r="AK269" s="269" t="s">
        <v>936</v>
      </c>
      <c r="AL269" s="269"/>
      <c r="AM269" s="269"/>
      <c r="AN269" s="269"/>
      <c r="AO269" s="370"/>
      <c r="AP269" s="371"/>
    </row>
    <row r="270" spans="1:43" s="360" customFormat="1" ht="14.45" customHeight="1" x14ac:dyDescent="0.25">
      <c r="A270" s="361" t="s">
        <v>504</v>
      </c>
      <c r="B270" s="361">
        <v>660000038</v>
      </c>
      <c r="C270" s="361" t="s">
        <v>84</v>
      </c>
      <c r="D270" s="361" t="s">
        <v>85</v>
      </c>
      <c r="E270" s="361" t="s">
        <v>86</v>
      </c>
      <c r="F270" s="387">
        <v>45930</v>
      </c>
      <c r="G270" s="361" t="s">
        <v>80</v>
      </c>
      <c r="H270" s="468" t="s">
        <v>83</v>
      </c>
      <c r="I270" s="363"/>
      <c r="J270" s="364"/>
      <c r="K270" s="444"/>
      <c r="L270" s="444"/>
      <c r="M270" s="367"/>
      <c r="N270" s="367"/>
      <c r="O270" s="366">
        <f t="shared" si="10"/>
        <v>63000000</v>
      </c>
      <c r="P270" s="445">
        <v>9000000</v>
      </c>
      <c r="Q270" s="445"/>
      <c r="R270" s="269"/>
      <c r="S270" s="269"/>
      <c r="T270" s="269" t="str">
        <f>_xlfn.IFNA(VLOOKUP($AF270,Sheet7!$A$2:$B$611,2,0)," ")</f>
        <v>PR/HUB/0124/011</v>
      </c>
      <c r="U270" s="269"/>
      <c r="V270" s="269"/>
      <c r="W270" s="269"/>
      <c r="X270" s="269"/>
      <c r="Y270" s="269"/>
      <c r="Z270" s="269"/>
      <c r="AA270" s="368"/>
      <c r="AB270" s="368"/>
      <c r="AC270" s="269"/>
      <c r="AD270" s="269"/>
      <c r="AE270" s="368"/>
      <c r="AF270" s="269" t="s">
        <v>928</v>
      </c>
      <c r="AG270" s="269" t="s">
        <v>579</v>
      </c>
      <c r="AH270" s="369">
        <v>45797</v>
      </c>
      <c r="AI270" s="269" t="s">
        <v>937</v>
      </c>
      <c r="AJ270" s="269"/>
      <c r="AK270" s="269" t="s">
        <v>938</v>
      </c>
      <c r="AL270" s="269"/>
      <c r="AM270" s="269"/>
      <c r="AN270" s="269"/>
      <c r="AO270" s="370"/>
      <c r="AP270" s="371"/>
    </row>
    <row r="271" spans="1:43" s="360" customFormat="1" ht="14.45" customHeight="1" x14ac:dyDescent="0.25">
      <c r="A271" s="361" t="s">
        <v>504</v>
      </c>
      <c r="B271" s="361">
        <v>660000038</v>
      </c>
      <c r="C271" s="361" t="s">
        <v>84</v>
      </c>
      <c r="D271" s="361" t="s">
        <v>85</v>
      </c>
      <c r="E271" s="361" t="s">
        <v>86</v>
      </c>
      <c r="F271" s="387">
        <v>45930</v>
      </c>
      <c r="G271" s="361" t="s">
        <v>80</v>
      </c>
      <c r="H271" s="468" t="s">
        <v>83</v>
      </c>
      <c r="I271" s="363"/>
      <c r="J271" s="364"/>
      <c r="K271" s="444"/>
      <c r="L271" s="444"/>
      <c r="M271" s="367"/>
      <c r="N271" s="367"/>
      <c r="O271" s="366">
        <f t="shared" si="10"/>
        <v>54000000</v>
      </c>
      <c r="P271" s="445">
        <v>9000000</v>
      </c>
      <c r="Q271" s="445"/>
      <c r="R271" s="269"/>
      <c r="S271" s="269"/>
      <c r="T271" s="269" t="str">
        <f>_xlfn.IFNA(VLOOKUP($AF271,Sheet7!$A$2:$B$611,2,0)," ")</f>
        <v>PR/HUB/0124/011</v>
      </c>
      <c r="U271" s="269"/>
      <c r="V271" s="269"/>
      <c r="W271" s="269"/>
      <c r="X271" s="269"/>
      <c r="Y271" s="269"/>
      <c r="Z271" s="269"/>
      <c r="AA271" s="368"/>
      <c r="AB271" s="368"/>
      <c r="AC271" s="269"/>
      <c r="AD271" s="269"/>
      <c r="AE271" s="368"/>
      <c r="AF271" s="269" t="s">
        <v>928</v>
      </c>
      <c r="AG271" s="269" t="s">
        <v>579</v>
      </c>
      <c r="AH271" s="369">
        <v>45833</v>
      </c>
      <c r="AI271" s="269" t="s">
        <v>939</v>
      </c>
      <c r="AJ271" s="269"/>
      <c r="AK271" s="269" t="s">
        <v>940</v>
      </c>
      <c r="AL271" s="269"/>
      <c r="AM271" s="269"/>
      <c r="AN271" s="269"/>
      <c r="AO271" s="370"/>
      <c r="AP271" s="371"/>
    </row>
    <row r="272" spans="1:43" s="360" customFormat="1" ht="14.45" customHeight="1" x14ac:dyDescent="0.25">
      <c r="A272" s="361" t="s">
        <v>504</v>
      </c>
      <c r="B272" s="361">
        <v>660000038</v>
      </c>
      <c r="C272" s="361" t="s">
        <v>84</v>
      </c>
      <c r="D272" s="361" t="s">
        <v>85</v>
      </c>
      <c r="E272" s="361" t="s">
        <v>86</v>
      </c>
      <c r="F272" s="387">
        <v>45930</v>
      </c>
      <c r="G272" s="361" t="s">
        <v>80</v>
      </c>
      <c r="H272" s="468" t="s">
        <v>83</v>
      </c>
      <c r="I272" s="363"/>
      <c r="J272" s="364"/>
      <c r="K272" s="444"/>
      <c r="L272" s="444"/>
      <c r="M272" s="367"/>
      <c r="N272" s="367"/>
      <c r="O272" s="366">
        <f t="shared" si="10"/>
        <v>45000000</v>
      </c>
      <c r="P272" s="445">
        <v>9000000</v>
      </c>
      <c r="Q272" s="445"/>
      <c r="R272" s="269"/>
      <c r="S272" s="269"/>
      <c r="T272" s="269"/>
      <c r="U272" s="269"/>
      <c r="V272" s="269"/>
      <c r="W272" s="269"/>
      <c r="X272" s="269"/>
      <c r="Y272" s="269"/>
      <c r="Z272" s="269"/>
      <c r="AA272" s="368"/>
      <c r="AB272" s="368"/>
      <c r="AC272" s="269"/>
      <c r="AD272" s="269"/>
      <c r="AE272" s="368"/>
      <c r="AF272" s="269" t="s">
        <v>928</v>
      </c>
      <c r="AG272" s="269" t="s">
        <v>579</v>
      </c>
      <c r="AH272" s="369">
        <v>45901</v>
      </c>
      <c r="AI272" s="269" t="s">
        <v>941</v>
      </c>
      <c r="AJ272" s="269"/>
      <c r="AK272" s="269" t="s">
        <v>942</v>
      </c>
      <c r="AL272" s="269"/>
      <c r="AM272" s="269" t="s">
        <v>592</v>
      </c>
      <c r="AN272" s="269"/>
      <c r="AO272" s="370"/>
      <c r="AP272" s="371"/>
    </row>
    <row r="273" spans="1:42" s="360" customFormat="1" ht="14.45" customHeight="1" x14ac:dyDescent="0.25">
      <c r="A273" s="361" t="s">
        <v>504</v>
      </c>
      <c r="B273" s="361">
        <v>660000038</v>
      </c>
      <c r="C273" s="361" t="s">
        <v>84</v>
      </c>
      <c r="D273" s="361" t="s">
        <v>85</v>
      </c>
      <c r="E273" s="361" t="s">
        <v>86</v>
      </c>
      <c r="F273" s="387">
        <v>45930</v>
      </c>
      <c r="G273" s="361" t="s">
        <v>80</v>
      </c>
      <c r="H273" s="468" t="s">
        <v>83</v>
      </c>
      <c r="I273" s="363"/>
      <c r="J273" s="364"/>
      <c r="K273" s="444"/>
      <c r="L273" s="444"/>
      <c r="M273" s="367"/>
      <c r="N273" s="367"/>
      <c r="O273" s="366">
        <f t="shared" si="10"/>
        <v>36000000</v>
      </c>
      <c r="P273" s="445">
        <v>9000000</v>
      </c>
      <c r="Q273" s="445"/>
      <c r="R273" s="269"/>
      <c r="S273" s="269"/>
      <c r="T273" s="269"/>
      <c r="U273" s="269"/>
      <c r="V273" s="269"/>
      <c r="W273" s="269"/>
      <c r="X273" s="269"/>
      <c r="Y273" s="269"/>
      <c r="Z273" s="269"/>
      <c r="AA273" s="368"/>
      <c r="AB273" s="368"/>
      <c r="AC273" s="269"/>
      <c r="AD273" s="269"/>
      <c r="AE273" s="368"/>
      <c r="AF273" s="269" t="s">
        <v>928</v>
      </c>
      <c r="AG273" s="269" t="s">
        <v>579</v>
      </c>
      <c r="AH273" s="369">
        <v>45923</v>
      </c>
      <c r="AI273" s="269" t="s">
        <v>943</v>
      </c>
      <c r="AJ273" s="269"/>
      <c r="AK273" s="269" t="s">
        <v>944</v>
      </c>
      <c r="AL273" s="269"/>
      <c r="AM273" s="269" t="s">
        <v>595</v>
      </c>
      <c r="AN273" s="269"/>
      <c r="AO273" s="370"/>
      <c r="AP273" s="371"/>
    </row>
    <row r="274" spans="1:42" s="360" customFormat="1" ht="14.45" customHeight="1" x14ac:dyDescent="0.25">
      <c r="A274" s="361" t="s">
        <v>504</v>
      </c>
      <c r="B274" s="361">
        <v>660000038</v>
      </c>
      <c r="C274" s="361" t="s">
        <v>84</v>
      </c>
      <c r="D274" s="361" t="s">
        <v>85</v>
      </c>
      <c r="E274" s="361" t="s">
        <v>86</v>
      </c>
      <c r="F274" s="387">
        <v>45930</v>
      </c>
      <c r="G274" s="361" t="s">
        <v>80</v>
      </c>
      <c r="H274" s="468" t="s">
        <v>83</v>
      </c>
      <c r="I274" s="363"/>
      <c r="J274" s="364"/>
      <c r="K274" s="444"/>
      <c r="L274" s="444"/>
      <c r="M274" s="367"/>
      <c r="N274" s="367"/>
      <c r="O274" s="366"/>
      <c r="P274" s="445"/>
      <c r="Q274" s="445"/>
      <c r="R274" s="269"/>
      <c r="S274" s="269"/>
      <c r="T274" s="269" t="s">
        <v>945</v>
      </c>
      <c r="U274" s="269" t="s">
        <v>946</v>
      </c>
      <c r="V274" s="269" t="s">
        <v>600</v>
      </c>
      <c r="W274" s="269" t="s">
        <v>601</v>
      </c>
      <c r="X274" s="269"/>
      <c r="Y274" s="269" t="s">
        <v>602</v>
      </c>
      <c r="Z274" s="269" t="s">
        <v>602</v>
      </c>
      <c r="AA274" s="372">
        <v>45857</v>
      </c>
      <c r="AB274" s="372">
        <v>45862</v>
      </c>
      <c r="AC274" s="269" t="s">
        <v>604</v>
      </c>
      <c r="AD274" s="269" t="s">
        <v>947</v>
      </c>
      <c r="AE274" s="368"/>
      <c r="AF274" s="269"/>
      <c r="AG274" s="269"/>
      <c r="AH274" s="369"/>
      <c r="AI274" s="269"/>
      <c r="AJ274" s="269"/>
      <c r="AK274" s="269"/>
      <c r="AL274" s="269"/>
      <c r="AM274" s="269"/>
      <c r="AN274" s="269"/>
      <c r="AO274" s="370"/>
      <c r="AP274" s="371"/>
    </row>
    <row r="275" spans="1:42" s="360" customFormat="1" ht="14.45" customHeight="1" x14ac:dyDescent="0.25">
      <c r="A275" s="361" t="s">
        <v>504</v>
      </c>
      <c r="B275" s="361">
        <v>660000032</v>
      </c>
      <c r="C275" s="361" t="s">
        <v>40</v>
      </c>
      <c r="D275" s="361" t="s">
        <v>41</v>
      </c>
      <c r="E275" s="361" t="s">
        <v>273</v>
      </c>
      <c r="F275" s="387">
        <v>46012</v>
      </c>
      <c r="G275" s="361" t="s">
        <v>80</v>
      </c>
      <c r="H275" s="468" t="s">
        <v>83</v>
      </c>
      <c r="I275" s="363">
        <v>1</v>
      </c>
      <c r="J275" s="364" t="s">
        <v>53</v>
      </c>
      <c r="K275" s="424">
        <v>80000000</v>
      </c>
      <c r="L275" s="424">
        <v>80000000</v>
      </c>
      <c r="M275" s="269"/>
      <c r="N275" s="269"/>
      <c r="O275" s="269"/>
      <c r="P275" s="269"/>
      <c r="Q275" s="269"/>
      <c r="R275" s="269"/>
      <c r="S275" s="269"/>
      <c r="T275" s="269" t="s">
        <v>948</v>
      </c>
      <c r="U275" s="269" t="s">
        <v>949</v>
      </c>
      <c r="V275" s="269" t="s">
        <v>600</v>
      </c>
      <c r="W275" s="269" t="s">
        <v>601</v>
      </c>
      <c r="X275" s="269"/>
      <c r="Y275" s="269" t="s">
        <v>602</v>
      </c>
      <c r="Z275" s="269" t="s">
        <v>602</v>
      </c>
      <c r="AA275" s="372">
        <v>45858</v>
      </c>
      <c r="AB275" s="372">
        <v>45873</v>
      </c>
      <c r="AC275" s="269" t="s">
        <v>604</v>
      </c>
      <c r="AD275" s="269" t="s">
        <v>5276</v>
      </c>
      <c r="AE275" s="368"/>
      <c r="AF275" s="269"/>
      <c r="AG275" s="269"/>
      <c r="AH275" s="368"/>
      <c r="AI275" s="269"/>
      <c r="AJ275" s="269"/>
      <c r="AK275" s="269"/>
      <c r="AL275" s="269"/>
      <c r="AM275" s="269"/>
      <c r="AN275" s="269"/>
      <c r="AO275" s="370"/>
      <c r="AP275" s="371"/>
    </row>
    <row r="276" spans="1:42" s="360" customFormat="1" ht="14.45" customHeight="1" x14ac:dyDescent="0.25">
      <c r="A276" s="361" t="s">
        <v>504</v>
      </c>
      <c r="B276" s="361">
        <v>660000032</v>
      </c>
      <c r="C276" s="361" t="s">
        <v>40</v>
      </c>
      <c r="D276" s="361" t="s">
        <v>41</v>
      </c>
      <c r="E276" s="361" t="s">
        <v>78</v>
      </c>
      <c r="F276" s="387">
        <v>46197</v>
      </c>
      <c r="G276" s="361" t="s">
        <v>80</v>
      </c>
      <c r="H276" s="468" t="s">
        <v>83</v>
      </c>
      <c r="I276" s="363">
        <v>1</v>
      </c>
      <c r="J276" s="364" t="s">
        <v>53</v>
      </c>
      <c r="K276" s="424">
        <v>800000</v>
      </c>
      <c r="L276" s="432">
        <v>800000</v>
      </c>
      <c r="M276" s="269"/>
      <c r="N276" s="269"/>
      <c r="O276" s="269"/>
      <c r="P276" s="269"/>
      <c r="Q276" s="269"/>
      <c r="R276" s="269"/>
      <c r="S276" s="269"/>
      <c r="T276" s="269" t="str">
        <f>_xlfn.IFNA(VLOOKUP($AF276,Sheet7!$A$2:$B$611,2,0)," ")</f>
        <v xml:space="preserve"> </v>
      </c>
      <c r="U276" s="269"/>
      <c r="V276" s="269"/>
      <c r="W276" s="269"/>
      <c r="X276" s="269"/>
      <c r="Y276" s="269"/>
      <c r="Z276" s="269"/>
      <c r="AA276" s="368"/>
      <c r="AB276" s="368"/>
      <c r="AC276" s="269"/>
      <c r="AD276" s="269"/>
      <c r="AE276" s="368"/>
      <c r="AF276" s="269"/>
      <c r="AG276" s="269"/>
      <c r="AH276" s="368"/>
      <c r="AI276" s="269"/>
      <c r="AJ276" s="269"/>
      <c r="AK276" s="269"/>
      <c r="AL276" s="269"/>
      <c r="AM276" s="269"/>
      <c r="AN276" s="269"/>
      <c r="AO276" s="370"/>
      <c r="AP276" s="371"/>
    </row>
    <row r="277" spans="1:42" s="360" customFormat="1" ht="14.45" customHeight="1" x14ac:dyDescent="0.25">
      <c r="A277" s="269" t="s">
        <v>504</v>
      </c>
      <c r="B277" s="269">
        <v>660000019</v>
      </c>
      <c r="C277" s="269" t="s">
        <v>31</v>
      </c>
      <c r="D277" s="269" t="s">
        <v>32</v>
      </c>
      <c r="E277" s="269" t="s">
        <v>39</v>
      </c>
      <c r="F277" s="372">
        <v>45991</v>
      </c>
      <c r="G277" s="269" t="s">
        <v>80</v>
      </c>
      <c r="H277" s="469" t="s">
        <v>83</v>
      </c>
      <c r="I277" s="375">
        <v>12</v>
      </c>
      <c r="J277" s="364" t="s">
        <v>36</v>
      </c>
      <c r="K277" s="425">
        <v>1833333</v>
      </c>
      <c r="L277" s="446">
        <v>22000000</v>
      </c>
      <c r="M277" s="269"/>
      <c r="N277" s="269"/>
      <c r="O277" s="269"/>
      <c r="P277" s="269"/>
      <c r="Q277" s="269"/>
      <c r="R277" s="269"/>
      <c r="S277" s="269"/>
      <c r="T277" s="269" t="str">
        <f>_xlfn.IFNA(VLOOKUP($AF277,Sheet7!$A$2:$B$611,2,0)," ")</f>
        <v xml:space="preserve"> </v>
      </c>
      <c r="U277" s="376"/>
      <c r="V277" s="376"/>
      <c r="W277" s="376"/>
      <c r="X277" s="376"/>
      <c r="Y277" s="269"/>
      <c r="Z277" s="269"/>
      <c r="AA277" s="368"/>
      <c r="AB277" s="368"/>
      <c r="AC277" s="269"/>
      <c r="AD277" s="269"/>
      <c r="AE277" s="368"/>
      <c r="AF277" s="269"/>
      <c r="AG277" s="269"/>
      <c r="AH277" s="368"/>
      <c r="AI277" s="269"/>
      <c r="AJ277" s="269"/>
      <c r="AK277" s="269"/>
      <c r="AL277" s="269"/>
      <c r="AM277" s="269"/>
      <c r="AN277" s="269"/>
      <c r="AO277" s="370"/>
      <c r="AP277" s="371"/>
    </row>
    <row r="278" spans="1:42" s="360" customFormat="1" ht="14.45" customHeight="1" x14ac:dyDescent="0.25">
      <c r="A278" s="269" t="s">
        <v>504</v>
      </c>
      <c r="B278" s="269">
        <v>660000032</v>
      </c>
      <c r="C278" s="269" t="s">
        <v>40</v>
      </c>
      <c r="D278" s="269" t="s">
        <v>41</v>
      </c>
      <c r="E278" s="269" t="s">
        <v>61</v>
      </c>
      <c r="F278" s="372">
        <v>46011</v>
      </c>
      <c r="G278" s="269" t="s">
        <v>80</v>
      </c>
      <c r="H278" s="469" t="s">
        <v>83</v>
      </c>
      <c r="I278" s="375">
        <v>1</v>
      </c>
      <c r="J278" s="364" t="s">
        <v>53</v>
      </c>
      <c r="K278" s="424">
        <v>9120000</v>
      </c>
      <c r="L278" s="432">
        <v>9120000</v>
      </c>
      <c r="M278" s="269"/>
      <c r="N278" s="269"/>
      <c r="O278" s="269"/>
      <c r="P278" s="269"/>
      <c r="Q278" s="269"/>
      <c r="R278" s="269"/>
      <c r="S278" s="269"/>
      <c r="T278" s="269" t="str">
        <f>_xlfn.IFNA(VLOOKUP($AF278,Sheet7!$A$2:$B$611,2,0)," ")</f>
        <v xml:space="preserve"> </v>
      </c>
      <c r="U278" s="269"/>
      <c r="V278" s="269"/>
      <c r="W278" s="269"/>
      <c r="X278" s="269"/>
      <c r="Y278" s="269"/>
      <c r="Z278" s="269"/>
      <c r="AA278" s="368"/>
      <c r="AB278" s="368"/>
      <c r="AC278" s="269"/>
      <c r="AD278" s="433" t="s">
        <v>613</v>
      </c>
      <c r="AE278" s="368"/>
      <c r="AF278" s="269"/>
      <c r="AG278" s="269"/>
      <c r="AH278" s="368"/>
      <c r="AI278" s="269"/>
      <c r="AJ278" s="269"/>
      <c r="AK278" s="269"/>
      <c r="AL278" s="269"/>
      <c r="AM278" s="269"/>
      <c r="AN278" s="269"/>
      <c r="AO278" s="370"/>
      <c r="AP278" s="371"/>
    </row>
    <row r="279" spans="1:42" s="360" customFormat="1" ht="14.45" customHeight="1" x14ac:dyDescent="0.25">
      <c r="A279" s="269" t="s">
        <v>504</v>
      </c>
      <c r="B279" s="269">
        <v>660000032</v>
      </c>
      <c r="C279" s="269" t="s">
        <v>40</v>
      </c>
      <c r="D279" s="269" t="s">
        <v>41</v>
      </c>
      <c r="E279" s="269" t="s">
        <v>120</v>
      </c>
      <c r="F279" s="372">
        <v>46161</v>
      </c>
      <c r="G279" s="269" t="s">
        <v>80</v>
      </c>
      <c r="H279" s="469" t="s">
        <v>83</v>
      </c>
      <c r="I279" s="363">
        <v>1</v>
      </c>
      <c r="J279" s="364" t="s">
        <v>53</v>
      </c>
      <c r="K279" s="365">
        <v>22334400</v>
      </c>
      <c r="L279" s="380">
        <v>26258400</v>
      </c>
      <c r="M279" s="366">
        <f>L279-N279</f>
        <v>3653268</v>
      </c>
      <c r="N279" s="366">
        <v>22605132</v>
      </c>
      <c r="O279" s="366">
        <f>N279-P279</f>
        <v>0</v>
      </c>
      <c r="P279" s="366">
        <v>22605132</v>
      </c>
      <c r="Q279" s="366"/>
      <c r="R279" s="366"/>
      <c r="S279" s="269"/>
      <c r="T279" s="269" t="s">
        <v>138</v>
      </c>
      <c r="U279" s="376" t="s">
        <v>139</v>
      </c>
      <c r="V279" s="376" t="s">
        <v>614</v>
      </c>
      <c r="W279" s="376" t="s">
        <v>615</v>
      </c>
      <c r="X279" s="376" t="s">
        <v>616</v>
      </c>
      <c r="Y279" s="269" t="s">
        <v>602</v>
      </c>
      <c r="Z279" s="269" t="s">
        <v>603</v>
      </c>
      <c r="AA279" s="372">
        <v>45777</v>
      </c>
      <c r="AB279" s="372">
        <v>45796</v>
      </c>
      <c r="AC279" s="269" t="s">
        <v>604</v>
      </c>
      <c r="AD279" s="269"/>
      <c r="AE279" s="372">
        <v>45803</v>
      </c>
      <c r="AF279" s="269" t="s">
        <v>950</v>
      </c>
      <c r="AG279" s="269" t="s">
        <v>618</v>
      </c>
      <c r="AH279" s="372">
        <v>45896</v>
      </c>
      <c r="AI279" s="269" t="s">
        <v>951</v>
      </c>
      <c r="AJ279" s="269"/>
      <c r="AK279" s="269" t="s">
        <v>952</v>
      </c>
      <c r="AL279" s="269"/>
      <c r="AM279" s="269"/>
      <c r="AN279" s="269" t="s">
        <v>953</v>
      </c>
      <c r="AO279" s="370"/>
      <c r="AP279" s="371"/>
    </row>
    <row r="280" spans="1:42" s="360" customFormat="1" ht="14.45" customHeight="1" x14ac:dyDescent="0.25">
      <c r="A280" s="269" t="s">
        <v>504</v>
      </c>
      <c r="B280" s="269">
        <v>660000032</v>
      </c>
      <c r="C280" s="269" t="s">
        <v>40</v>
      </c>
      <c r="D280" s="269" t="s">
        <v>41</v>
      </c>
      <c r="E280" s="269" t="s">
        <v>185</v>
      </c>
      <c r="F280" s="368"/>
      <c r="G280" s="269" t="s">
        <v>80</v>
      </c>
      <c r="H280" s="469" t="s">
        <v>83</v>
      </c>
      <c r="I280" s="363">
        <v>1</v>
      </c>
      <c r="J280" s="364" t="s">
        <v>53</v>
      </c>
      <c r="K280" s="425">
        <v>30240000</v>
      </c>
      <c r="L280" s="424">
        <v>30240000</v>
      </c>
      <c r="M280" s="269"/>
      <c r="N280" s="269"/>
      <c r="O280" s="269"/>
      <c r="P280" s="269"/>
      <c r="Q280" s="269"/>
      <c r="R280" s="269"/>
      <c r="S280" s="269"/>
      <c r="T280" s="269" t="s">
        <v>954</v>
      </c>
      <c r="U280" s="269" t="s">
        <v>623</v>
      </c>
      <c r="V280" s="269" t="s">
        <v>614</v>
      </c>
      <c r="W280" s="269" t="s">
        <v>615</v>
      </c>
      <c r="X280" s="269"/>
      <c r="Y280" s="269" t="s">
        <v>602</v>
      </c>
      <c r="Z280" s="269" t="s">
        <v>603</v>
      </c>
      <c r="AA280" s="368"/>
      <c r="AB280" s="368"/>
      <c r="AC280" s="269"/>
      <c r="AD280" s="269"/>
      <c r="AE280" s="368"/>
      <c r="AF280" s="269"/>
      <c r="AG280" s="269"/>
      <c r="AH280" s="368"/>
      <c r="AI280" s="269"/>
      <c r="AJ280" s="269"/>
      <c r="AK280" s="269"/>
      <c r="AL280" s="269"/>
      <c r="AM280" s="269"/>
      <c r="AN280" s="269"/>
      <c r="AO280" s="370"/>
      <c r="AP280" s="371"/>
    </row>
    <row r="281" spans="1:42" s="360" customFormat="1" ht="14.45" customHeight="1" x14ac:dyDescent="0.25">
      <c r="A281" s="269" t="s">
        <v>504</v>
      </c>
      <c r="B281" s="269">
        <v>660000032</v>
      </c>
      <c r="C281" s="269" t="s">
        <v>40</v>
      </c>
      <c r="D281" s="269" t="s">
        <v>41</v>
      </c>
      <c r="E281" s="269" t="s">
        <v>274</v>
      </c>
      <c r="F281" s="368"/>
      <c r="G281" s="269" t="s">
        <v>80</v>
      </c>
      <c r="H281" s="469" t="s">
        <v>83</v>
      </c>
      <c r="I281" s="375">
        <v>12</v>
      </c>
      <c r="J281" s="364" t="s">
        <v>36</v>
      </c>
      <c r="K281" s="424">
        <v>1140000</v>
      </c>
      <c r="L281" s="432">
        <v>13680000</v>
      </c>
      <c r="M281" s="269"/>
      <c r="N281" s="269"/>
      <c r="O281" s="269"/>
      <c r="P281" s="269"/>
      <c r="Q281" s="269"/>
      <c r="R281" s="269"/>
      <c r="S281" s="269"/>
      <c r="T281" s="269" t="str">
        <f>_xlfn.IFNA(VLOOKUP($AF281,Sheet7!$A$2:$B$611,2,0)," ")</f>
        <v xml:space="preserve"> </v>
      </c>
      <c r="U281" s="269"/>
      <c r="V281" s="269"/>
      <c r="W281" s="269"/>
      <c r="X281" s="269"/>
      <c r="Y281" s="269"/>
      <c r="Z281" s="269"/>
      <c r="AA281" s="368"/>
      <c r="AB281" s="368"/>
      <c r="AC281" s="269"/>
      <c r="AD281" s="269"/>
      <c r="AE281" s="368"/>
      <c r="AF281" s="269"/>
      <c r="AG281" s="269"/>
      <c r="AH281" s="368"/>
      <c r="AI281" s="269"/>
      <c r="AJ281" s="269"/>
      <c r="AK281" s="269"/>
      <c r="AL281" s="269"/>
      <c r="AM281" s="269"/>
      <c r="AN281" s="269"/>
      <c r="AO281" s="370"/>
      <c r="AP281" s="371"/>
    </row>
    <row r="282" spans="1:42" s="360" customFormat="1" ht="14.45" customHeight="1" x14ac:dyDescent="0.25">
      <c r="A282" s="269" t="s">
        <v>504</v>
      </c>
      <c r="B282" s="269">
        <v>660000032</v>
      </c>
      <c r="C282" s="269" t="s">
        <v>40</v>
      </c>
      <c r="D282" s="269" t="s">
        <v>41</v>
      </c>
      <c r="E282" s="269" t="s">
        <v>92</v>
      </c>
      <c r="F282" s="368"/>
      <c r="G282" s="269" t="s">
        <v>80</v>
      </c>
      <c r="H282" s="469" t="s">
        <v>83</v>
      </c>
      <c r="I282" s="363">
        <v>12</v>
      </c>
      <c r="J282" s="364" t="s">
        <v>36</v>
      </c>
      <c r="K282" s="424">
        <v>2476433</v>
      </c>
      <c r="L282" s="424">
        <v>29717197</v>
      </c>
      <c r="M282" s="269"/>
      <c r="N282" s="269"/>
      <c r="O282" s="269"/>
      <c r="P282" s="269"/>
      <c r="Q282" s="269"/>
      <c r="R282" s="269"/>
      <c r="S282" s="269"/>
      <c r="T282" s="269" t="str">
        <f>_xlfn.IFNA(VLOOKUP($AF282,Sheet7!$A$2:$B$611,2,0)," ")</f>
        <v xml:space="preserve"> </v>
      </c>
      <c r="U282" s="269"/>
      <c r="V282" s="269"/>
      <c r="W282" s="269"/>
      <c r="X282" s="269"/>
      <c r="Y282" s="269"/>
      <c r="Z282" s="269"/>
      <c r="AA282" s="368"/>
      <c r="AB282" s="368"/>
      <c r="AC282" s="269"/>
      <c r="AD282" s="269"/>
      <c r="AE282" s="368"/>
      <c r="AF282" s="269"/>
      <c r="AG282" s="269"/>
      <c r="AH282" s="368"/>
      <c r="AI282" s="269"/>
      <c r="AJ282" s="269"/>
      <c r="AK282" s="269"/>
      <c r="AL282" s="269"/>
      <c r="AM282" s="269"/>
      <c r="AN282" s="269"/>
      <c r="AO282" s="370"/>
      <c r="AP282" s="371"/>
    </row>
    <row r="283" spans="1:42" s="360" customFormat="1" ht="14.45" customHeight="1" x14ac:dyDescent="0.25">
      <c r="A283" s="269" t="s">
        <v>504</v>
      </c>
      <c r="B283" s="269">
        <v>660000032</v>
      </c>
      <c r="C283" s="269" t="s">
        <v>40</v>
      </c>
      <c r="D283" s="269" t="s">
        <v>41</v>
      </c>
      <c r="E283" s="269" t="s">
        <v>101</v>
      </c>
      <c r="F283" s="368"/>
      <c r="G283" s="269" t="s">
        <v>80</v>
      </c>
      <c r="H283" s="469" t="s">
        <v>83</v>
      </c>
      <c r="I283" s="363">
        <v>5</v>
      </c>
      <c r="J283" s="364" t="s">
        <v>36</v>
      </c>
      <c r="K283" s="424">
        <v>1196858</v>
      </c>
      <c r="L283" s="432">
        <v>5984288.75</v>
      </c>
      <c r="M283" s="269"/>
      <c r="N283" s="269"/>
      <c r="O283" s="269"/>
      <c r="P283" s="269"/>
      <c r="Q283" s="269"/>
      <c r="R283" s="269"/>
      <c r="S283" s="269"/>
      <c r="T283" s="269" t="str">
        <f>_xlfn.IFNA(VLOOKUP($AF283,Sheet7!$A$2:$B$611,2,0)," ")</f>
        <v xml:space="preserve"> </v>
      </c>
      <c r="U283" s="269"/>
      <c r="V283" s="269"/>
      <c r="W283" s="269"/>
      <c r="X283" s="269"/>
      <c r="Y283" s="269"/>
      <c r="Z283" s="269"/>
      <c r="AA283" s="368"/>
      <c r="AB283" s="368"/>
      <c r="AC283" s="269"/>
      <c r="AD283" s="269"/>
      <c r="AE283" s="368"/>
      <c r="AF283" s="269"/>
      <c r="AG283" s="269"/>
      <c r="AH283" s="368"/>
      <c r="AI283" s="269"/>
      <c r="AJ283" s="269"/>
      <c r="AK283" s="269"/>
      <c r="AL283" s="269"/>
      <c r="AM283" s="269"/>
      <c r="AN283" s="269"/>
      <c r="AO283" s="370"/>
      <c r="AP283" s="371"/>
    </row>
    <row r="284" spans="1:42" s="360" customFormat="1" ht="14.45" customHeight="1" x14ac:dyDescent="0.25">
      <c r="A284" s="269" t="s">
        <v>504</v>
      </c>
      <c r="B284" s="269">
        <v>660000032</v>
      </c>
      <c r="C284" s="269" t="s">
        <v>40</v>
      </c>
      <c r="D284" s="269" t="s">
        <v>41</v>
      </c>
      <c r="E284" s="269" t="s">
        <v>298</v>
      </c>
      <c r="F284" s="368"/>
      <c r="G284" s="269" t="s">
        <v>80</v>
      </c>
      <c r="H284" s="469" t="s">
        <v>83</v>
      </c>
      <c r="I284" s="375">
        <v>12</v>
      </c>
      <c r="J284" s="364" t="s">
        <v>36</v>
      </c>
      <c r="K284" s="424">
        <v>23438</v>
      </c>
      <c r="L284" s="432">
        <v>281256</v>
      </c>
      <c r="M284" s="269"/>
      <c r="N284" s="269"/>
      <c r="O284" s="269"/>
      <c r="P284" s="269"/>
      <c r="Q284" s="269"/>
      <c r="R284" s="269"/>
      <c r="S284" s="269"/>
      <c r="T284" s="269" t="str">
        <f>_xlfn.IFNA(VLOOKUP($AF284,Sheet7!$A$2:$B$611,2,0)," ")</f>
        <v xml:space="preserve"> </v>
      </c>
      <c r="U284" s="269"/>
      <c r="V284" s="269"/>
      <c r="W284" s="269"/>
      <c r="X284" s="269"/>
      <c r="Y284" s="269"/>
      <c r="Z284" s="269"/>
      <c r="AA284" s="368"/>
      <c r="AB284" s="368"/>
      <c r="AC284" s="269"/>
      <c r="AD284" s="269"/>
      <c r="AE284" s="368"/>
      <c r="AF284" s="269"/>
      <c r="AG284" s="269"/>
      <c r="AH284" s="368"/>
      <c r="AI284" s="269"/>
      <c r="AJ284" s="269"/>
      <c r="AK284" s="269"/>
      <c r="AL284" s="269"/>
      <c r="AM284" s="269"/>
      <c r="AN284" s="269"/>
      <c r="AO284" s="370"/>
      <c r="AP284" s="371"/>
    </row>
    <row r="285" spans="1:42" s="360" customFormat="1" ht="14.45" customHeight="1" x14ac:dyDescent="0.25">
      <c r="A285" s="269" t="s">
        <v>504</v>
      </c>
      <c r="B285" s="269">
        <v>660000030</v>
      </c>
      <c r="C285" s="269" t="s">
        <v>219</v>
      </c>
      <c r="D285" s="269" t="s">
        <v>220</v>
      </c>
      <c r="E285" s="269" t="s">
        <v>109</v>
      </c>
      <c r="F285" s="436" t="s">
        <v>955</v>
      </c>
      <c r="G285" s="269" t="s">
        <v>80</v>
      </c>
      <c r="H285" s="469" t="s">
        <v>83</v>
      </c>
      <c r="I285" s="416">
        <v>12</v>
      </c>
      <c r="J285" s="417" t="s">
        <v>36</v>
      </c>
      <c r="K285" s="418">
        <v>600000</v>
      </c>
      <c r="L285" s="443">
        <v>7200000</v>
      </c>
      <c r="M285" s="389">
        <f>L285-(SUM(N285:N291))</f>
        <v>-78225000</v>
      </c>
      <c r="N285" s="389">
        <v>1425000</v>
      </c>
      <c r="O285" s="366">
        <f>N285-P285</f>
        <v>950000</v>
      </c>
      <c r="P285" s="366">
        <v>475000</v>
      </c>
      <c r="Q285" s="366"/>
      <c r="R285" s="366"/>
      <c r="S285" s="269"/>
      <c r="T285" s="269" t="str">
        <f>_xlfn.IFNA(VLOOKUP($AF285,Sheet7!$A$2:$B$611,2,0)," ")</f>
        <v xml:space="preserve"> </v>
      </c>
      <c r="U285" s="376" t="s">
        <v>111</v>
      </c>
      <c r="V285" s="376"/>
      <c r="W285" s="376"/>
      <c r="X285" s="376"/>
      <c r="Y285" s="269"/>
      <c r="Z285" s="269"/>
      <c r="AA285" s="372"/>
      <c r="AB285" s="372"/>
      <c r="AC285" s="269"/>
      <c r="AD285" s="269"/>
      <c r="AE285" s="368"/>
      <c r="AF285" s="439" t="s">
        <v>956</v>
      </c>
      <c r="AG285" s="269"/>
      <c r="AH285" s="415">
        <v>45728</v>
      </c>
      <c r="AI285" s="269" t="s">
        <v>957</v>
      </c>
      <c r="AJ285" s="269"/>
      <c r="AK285" s="269" t="s">
        <v>958</v>
      </c>
      <c r="AL285" s="269"/>
      <c r="AM285" s="269"/>
      <c r="AN285" s="269"/>
      <c r="AO285" s="370"/>
      <c r="AP285" s="371"/>
    </row>
    <row r="286" spans="1:42" s="360" customFormat="1" ht="14.45" customHeight="1" x14ac:dyDescent="0.25">
      <c r="A286" s="269" t="s">
        <v>504</v>
      </c>
      <c r="B286" s="269">
        <v>660000030</v>
      </c>
      <c r="C286" s="269" t="s">
        <v>219</v>
      </c>
      <c r="D286" s="269" t="s">
        <v>220</v>
      </c>
      <c r="E286" s="269" t="s">
        <v>109</v>
      </c>
      <c r="F286" s="436" t="s">
        <v>955</v>
      </c>
      <c r="G286" s="269" t="s">
        <v>80</v>
      </c>
      <c r="H286" s="469" t="s">
        <v>83</v>
      </c>
      <c r="I286" s="375"/>
      <c r="J286" s="364"/>
      <c r="K286" s="365"/>
      <c r="L286" s="380"/>
      <c r="M286" s="366"/>
      <c r="N286" s="389"/>
      <c r="O286" s="366">
        <f>O285-P286</f>
        <v>475000</v>
      </c>
      <c r="P286" s="366">
        <v>475000</v>
      </c>
      <c r="Q286" s="366"/>
      <c r="R286" s="366"/>
      <c r="S286" s="269"/>
      <c r="T286" s="269" t="str">
        <f>_xlfn.IFNA(VLOOKUP($AF286,Sheet7!$A$2:$B$611,2,0)," ")</f>
        <v xml:space="preserve"> </v>
      </c>
      <c r="U286" s="376" t="s">
        <v>111</v>
      </c>
      <c r="V286" s="376"/>
      <c r="W286" s="376"/>
      <c r="X286" s="376"/>
      <c r="Y286" s="269"/>
      <c r="Z286" s="269"/>
      <c r="AA286" s="372"/>
      <c r="AB286" s="372"/>
      <c r="AC286" s="269"/>
      <c r="AD286" s="269"/>
      <c r="AE286" s="368"/>
      <c r="AF286" s="439" t="s">
        <v>956</v>
      </c>
      <c r="AG286" s="269"/>
      <c r="AH286" s="415">
        <v>45768</v>
      </c>
      <c r="AI286" s="269" t="s">
        <v>959</v>
      </c>
      <c r="AJ286" s="269"/>
      <c r="AK286" s="269" t="s">
        <v>960</v>
      </c>
      <c r="AL286" s="269"/>
      <c r="AM286" s="269"/>
      <c r="AN286" s="269"/>
      <c r="AO286" s="370"/>
      <c r="AP286" s="371"/>
    </row>
    <row r="287" spans="1:42" s="360" customFormat="1" ht="14.45" customHeight="1" x14ac:dyDescent="0.25">
      <c r="A287" s="269" t="s">
        <v>504</v>
      </c>
      <c r="B287" s="269">
        <v>660000030</v>
      </c>
      <c r="C287" s="269" t="s">
        <v>219</v>
      </c>
      <c r="D287" s="269" t="s">
        <v>220</v>
      </c>
      <c r="E287" s="269" t="s">
        <v>109</v>
      </c>
      <c r="F287" s="436" t="s">
        <v>955</v>
      </c>
      <c r="G287" s="269" t="s">
        <v>80</v>
      </c>
      <c r="H287" s="469" t="s">
        <v>83</v>
      </c>
      <c r="I287" s="375"/>
      <c r="J287" s="364"/>
      <c r="K287" s="365"/>
      <c r="L287" s="380"/>
      <c r="M287" s="366"/>
      <c r="N287" s="389"/>
      <c r="O287" s="366">
        <f>O285-P287</f>
        <v>475000</v>
      </c>
      <c r="P287" s="366">
        <v>475000</v>
      </c>
      <c r="Q287" s="366"/>
      <c r="R287" s="366"/>
      <c r="S287" s="269"/>
      <c r="T287" s="269" t="str">
        <f>_xlfn.IFNA(VLOOKUP($AF287,Sheet7!$A$2:$B$611,2,0)," ")</f>
        <v xml:space="preserve"> </v>
      </c>
      <c r="U287" s="376" t="s">
        <v>111</v>
      </c>
      <c r="V287" s="376"/>
      <c r="W287" s="376"/>
      <c r="X287" s="376"/>
      <c r="Y287" s="269"/>
      <c r="Z287" s="269"/>
      <c r="AA287" s="372"/>
      <c r="AB287" s="372"/>
      <c r="AC287" s="269"/>
      <c r="AD287" s="269"/>
      <c r="AE287" s="368"/>
      <c r="AF287" s="439" t="s">
        <v>956</v>
      </c>
      <c r="AG287" s="269"/>
      <c r="AH287" s="415">
        <v>45817</v>
      </c>
      <c r="AI287" s="269" t="s">
        <v>961</v>
      </c>
      <c r="AJ287" s="269"/>
      <c r="AK287" s="269" t="s">
        <v>962</v>
      </c>
      <c r="AL287" s="269"/>
      <c r="AM287" s="269"/>
      <c r="AN287" s="269"/>
      <c r="AO287" s="370"/>
      <c r="AP287" s="371"/>
    </row>
    <row r="288" spans="1:42" s="360" customFormat="1" ht="14.45" customHeight="1" x14ac:dyDescent="0.25">
      <c r="A288" s="269" t="s">
        <v>504</v>
      </c>
      <c r="B288" s="269">
        <v>660000030</v>
      </c>
      <c r="C288" s="269" t="s">
        <v>219</v>
      </c>
      <c r="D288" s="269" t="s">
        <v>220</v>
      </c>
      <c r="E288" s="269" t="s">
        <v>109</v>
      </c>
      <c r="F288" s="436" t="s">
        <v>955</v>
      </c>
      <c r="G288" s="269" t="s">
        <v>80</v>
      </c>
      <c r="H288" s="469" t="s">
        <v>83</v>
      </c>
      <c r="I288" s="375"/>
      <c r="J288" s="364"/>
      <c r="K288" s="365"/>
      <c r="L288" s="380"/>
      <c r="M288" s="366"/>
      <c r="N288" s="389"/>
      <c r="O288" s="366">
        <f>O286-P288</f>
        <v>0</v>
      </c>
      <c r="P288" s="366">
        <v>475000</v>
      </c>
      <c r="Q288" s="366"/>
      <c r="R288" s="366"/>
      <c r="S288" s="269"/>
      <c r="T288" s="269" t="str">
        <f>_xlfn.IFNA(VLOOKUP($AF288,Sheet7!$A$2:$B$611,2,0)," ")</f>
        <v xml:space="preserve"> </v>
      </c>
      <c r="U288" s="376" t="s">
        <v>111</v>
      </c>
      <c r="V288" s="376"/>
      <c r="W288" s="376"/>
      <c r="X288" s="376"/>
      <c r="Y288" s="269"/>
      <c r="Z288" s="269"/>
      <c r="AA288" s="372"/>
      <c r="AB288" s="372"/>
      <c r="AC288" s="269"/>
      <c r="AD288" s="269"/>
      <c r="AE288" s="368"/>
      <c r="AF288" s="439" t="s">
        <v>956</v>
      </c>
      <c r="AG288" s="269"/>
      <c r="AH288" s="415">
        <v>45817</v>
      </c>
      <c r="AI288" s="269" t="s">
        <v>5295</v>
      </c>
      <c r="AJ288" s="269"/>
      <c r="AK288" s="269" t="s">
        <v>963</v>
      </c>
      <c r="AL288" s="269"/>
      <c r="AM288" s="269"/>
      <c r="AN288" s="269"/>
      <c r="AO288" s="370"/>
      <c r="AP288" s="371"/>
    </row>
    <row r="289" spans="1:43" s="360" customFormat="1" ht="14.45" customHeight="1" x14ac:dyDescent="0.25">
      <c r="A289" s="269" t="s">
        <v>504</v>
      </c>
      <c r="B289" s="269">
        <v>660000030</v>
      </c>
      <c r="C289" s="269" t="s">
        <v>219</v>
      </c>
      <c r="D289" s="269" t="s">
        <v>220</v>
      </c>
      <c r="E289" s="269" t="s">
        <v>109</v>
      </c>
      <c r="F289" s="436" t="s">
        <v>955</v>
      </c>
      <c r="G289" s="269" t="s">
        <v>80</v>
      </c>
      <c r="H289" s="469" t="s">
        <v>83</v>
      </c>
      <c r="I289" s="375"/>
      <c r="J289" s="364"/>
      <c r="K289" s="365"/>
      <c r="L289" s="380"/>
      <c r="M289" s="366"/>
      <c r="N289" s="389"/>
      <c r="O289" s="366">
        <f>O286-P289</f>
        <v>0</v>
      </c>
      <c r="P289" s="366">
        <v>475000</v>
      </c>
      <c r="Q289" s="366"/>
      <c r="R289" s="366"/>
      <c r="S289" s="269"/>
      <c r="T289" s="269" t="s">
        <v>301</v>
      </c>
      <c r="U289" s="376" t="s">
        <v>111</v>
      </c>
      <c r="V289" s="376"/>
      <c r="W289" s="376"/>
      <c r="X289" s="376"/>
      <c r="Y289" s="269"/>
      <c r="Z289" s="269"/>
      <c r="AA289" s="372"/>
      <c r="AB289" s="372"/>
      <c r="AC289" s="269"/>
      <c r="AD289" s="269"/>
      <c r="AE289" s="368"/>
      <c r="AF289" s="439" t="s">
        <v>5260</v>
      </c>
      <c r="AG289" s="269"/>
      <c r="AH289" s="415">
        <v>45817</v>
      </c>
      <c r="AI289" s="269" t="s">
        <v>5296</v>
      </c>
      <c r="AJ289" s="269"/>
      <c r="AK289" s="269" t="s">
        <v>964</v>
      </c>
      <c r="AL289" s="269"/>
      <c r="AM289" s="122" t="s">
        <v>604</v>
      </c>
      <c r="AN289" s="269"/>
      <c r="AO289" s="370"/>
      <c r="AP289" s="371"/>
    </row>
    <row r="290" spans="1:43" s="360" customFormat="1" ht="14.45" customHeight="1" x14ac:dyDescent="0.25">
      <c r="A290" s="269" t="s">
        <v>504</v>
      </c>
      <c r="B290" s="269">
        <v>660000030</v>
      </c>
      <c r="C290" s="269" t="s">
        <v>219</v>
      </c>
      <c r="D290" s="269" t="s">
        <v>220</v>
      </c>
      <c r="E290" s="269" t="s">
        <v>109</v>
      </c>
      <c r="F290" s="436" t="s">
        <v>955</v>
      </c>
      <c r="G290" s="269" t="s">
        <v>80</v>
      </c>
      <c r="H290" s="469" t="s">
        <v>83</v>
      </c>
      <c r="I290" s="375"/>
      <c r="J290" s="364"/>
      <c r="K290" s="365"/>
      <c r="L290" s="380"/>
      <c r="M290" s="366"/>
      <c r="N290" s="389"/>
      <c r="O290" s="366">
        <f>O287-P290</f>
        <v>0</v>
      </c>
      <c r="P290" s="366">
        <v>475000</v>
      </c>
      <c r="Q290" s="366"/>
      <c r="R290" s="366"/>
      <c r="S290" s="269"/>
      <c r="T290" s="269" t="s">
        <v>301</v>
      </c>
      <c r="U290" s="376" t="s">
        <v>111</v>
      </c>
      <c r="V290" s="376"/>
      <c r="W290" s="376"/>
      <c r="X290" s="376"/>
      <c r="Y290" s="269"/>
      <c r="Z290" s="269"/>
      <c r="AA290" s="372"/>
      <c r="AB290" s="372"/>
      <c r="AC290" s="269"/>
      <c r="AD290" s="269"/>
      <c r="AE290" s="368"/>
      <c r="AF290" s="439" t="s">
        <v>5260</v>
      </c>
      <c r="AG290" s="269"/>
      <c r="AH290" s="415">
        <v>45929</v>
      </c>
      <c r="AI290" s="391" t="s">
        <v>5430</v>
      </c>
      <c r="AJ290" s="269"/>
      <c r="AK290" s="269" t="s">
        <v>5259</v>
      </c>
      <c r="AL290" s="269"/>
      <c r="AM290" s="269" t="s">
        <v>5261</v>
      </c>
      <c r="AN290" s="269"/>
      <c r="AO290" s="370"/>
      <c r="AP290" s="371"/>
    </row>
    <row r="291" spans="1:43" s="360" customFormat="1" ht="14.45" customHeight="1" x14ac:dyDescent="0.25">
      <c r="A291" s="361" t="s">
        <v>504</v>
      </c>
      <c r="B291" s="361">
        <v>660000038</v>
      </c>
      <c r="C291" s="361" t="s">
        <v>84</v>
      </c>
      <c r="D291" s="361" t="s">
        <v>85</v>
      </c>
      <c r="E291" s="361" t="s">
        <v>86</v>
      </c>
      <c r="F291" s="387">
        <v>45715</v>
      </c>
      <c r="G291" s="361" t="s">
        <v>80</v>
      </c>
      <c r="H291" s="468" t="s">
        <v>87</v>
      </c>
      <c r="I291" s="363">
        <v>12</v>
      </c>
      <c r="J291" s="364" t="s">
        <v>36</v>
      </c>
      <c r="K291" s="365">
        <v>19000000</v>
      </c>
      <c r="L291" s="365">
        <v>228000000</v>
      </c>
      <c r="M291" s="366">
        <f>L291-(N291+N299)</f>
        <v>0</v>
      </c>
      <c r="N291" s="366">
        <v>84000000</v>
      </c>
      <c r="O291" s="366">
        <f>N291-P291</f>
        <v>77000000</v>
      </c>
      <c r="P291" s="366">
        <v>7000000</v>
      </c>
      <c r="Q291" s="366"/>
      <c r="R291" s="366"/>
      <c r="S291" s="269"/>
      <c r="T291" s="269" t="str">
        <f>_xlfn.IFNA(VLOOKUP($AF291,Sheet7!$A$2:$B$611,2,0)," ")</f>
        <v>PR/MOI/1123/015</v>
      </c>
      <c r="U291" s="269" t="s">
        <v>965</v>
      </c>
      <c r="V291" s="269"/>
      <c r="W291" s="269"/>
      <c r="X291" s="269"/>
      <c r="Y291" s="269"/>
      <c r="Z291" s="269"/>
      <c r="AA291" s="368"/>
      <c r="AB291" s="368"/>
      <c r="AC291" s="269"/>
      <c r="AD291" s="269"/>
      <c r="AE291" s="368"/>
      <c r="AF291" s="269" t="s">
        <v>966</v>
      </c>
      <c r="AG291" s="269" t="s">
        <v>967</v>
      </c>
      <c r="AH291" s="415">
        <v>45659</v>
      </c>
      <c r="AI291" s="269" t="s">
        <v>968</v>
      </c>
      <c r="AJ291" s="269"/>
      <c r="AK291" s="269" t="s">
        <v>969</v>
      </c>
      <c r="AL291" s="269"/>
      <c r="AM291" s="269"/>
      <c r="AN291" s="269"/>
      <c r="AO291" s="370"/>
      <c r="AP291" s="371"/>
      <c r="AQ291" s="448"/>
    </row>
    <row r="292" spans="1:43" s="360" customFormat="1" ht="14.45" customHeight="1" x14ac:dyDescent="0.25">
      <c r="A292" s="361" t="s">
        <v>504</v>
      </c>
      <c r="B292" s="361">
        <v>660000038</v>
      </c>
      <c r="C292" s="361" t="s">
        <v>84</v>
      </c>
      <c r="D292" s="361" t="s">
        <v>85</v>
      </c>
      <c r="E292" s="361" t="s">
        <v>86</v>
      </c>
      <c r="F292" s="387">
        <v>45715</v>
      </c>
      <c r="G292" s="361" t="s">
        <v>80</v>
      </c>
      <c r="H292" s="468" t="s">
        <v>87</v>
      </c>
      <c r="I292" s="363"/>
      <c r="J292" s="364"/>
      <c r="K292" s="365"/>
      <c r="L292" s="365"/>
      <c r="M292" s="366"/>
      <c r="N292" s="366"/>
      <c r="O292" s="366">
        <f t="shared" ref="O292:O298" si="11">O291-P292</f>
        <v>70000000</v>
      </c>
      <c r="P292" s="366">
        <v>7000000</v>
      </c>
      <c r="Q292" s="366"/>
      <c r="R292" s="366"/>
      <c r="S292" s="269"/>
      <c r="T292" s="269" t="str">
        <f>_xlfn.IFNA(VLOOKUP($AF292,Sheet7!$A$2:$B$611,2,0)," ")</f>
        <v>PR/MOI/1123/015</v>
      </c>
      <c r="U292" s="269" t="s">
        <v>965</v>
      </c>
      <c r="V292" s="269"/>
      <c r="W292" s="269"/>
      <c r="X292" s="269"/>
      <c r="Y292" s="269"/>
      <c r="Z292" s="269"/>
      <c r="AA292" s="368"/>
      <c r="AB292" s="368"/>
      <c r="AC292" s="269"/>
      <c r="AD292" s="269"/>
      <c r="AE292" s="368"/>
      <c r="AF292" s="269" t="s">
        <v>966</v>
      </c>
      <c r="AG292" s="269" t="s">
        <v>967</v>
      </c>
      <c r="AH292" s="415">
        <v>45699</v>
      </c>
      <c r="AI292" s="269" t="s">
        <v>970</v>
      </c>
      <c r="AJ292" s="269"/>
      <c r="AK292" s="269" t="s">
        <v>971</v>
      </c>
      <c r="AL292" s="269"/>
      <c r="AM292" s="269"/>
      <c r="AN292" s="269"/>
      <c r="AO292" s="370"/>
      <c r="AP292" s="371"/>
      <c r="AQ292" s="448"/>
    </row>
    <row r="293" spans="1:43" s="360" customFormat="1" ht="14.45" customHeight="1" x14ac:dyDescent="0.25">
      <c r="A293" s="361" t="s">
        <v>504</v>
      </c>
      <c r="B293" s="361">
        <v>660000038</v>
      </c>
      <c r="C293" s="361" t="s">
        <v>84</v>
      </c>
      <c r="D293" s="361" t="s">
        <v>85</v>
      </c>
      <c r="E293" s="361" t="s">
        <v>86</v>
      </c>
      <c r="F293" s="387">
        <v>46079</v>
      </c>
      <c r="G293" s="361" t="s">
        <v>80</v>
      </c>
      <c r="H293" s="468" t="s">
        <v>87</v>
      </c>
      <c r="I293" s="363"/>
      <c r="J293" s="364"/>
      <c r="K293" s="365"/>
      <c r="L293" s="365"/>
      <c r="M293" s="366"/>
      <c r="N293" s="366"/>
      <c r="O293" s="366">
        <f t="shared" si="11"/>
        <v>63000000</v>
      </c>
      <c r="P293" s="366">
        <v>7000000</v>
      </c>
      <c r="Q293" s="366"/>
      <c r="R293" s="366"/>
      <c r="S293" s="269"/>
      <c r="T293" s="269" t="str">
        <f>_xlfn.IFNA(VLOOKUP($AF293,Sheet7!$A$2:$B$611,2,0)," ")</f>
        <v>PR/MOI/1124/038</v>
      </c>
      <c r="U293" s="376" t="s">
        <v>309</v>
      </c>
      <c r="V293" s="376" t="s">
        <v>600</v>
      </c>
      <c r="W293" s="376" t="s">
        <v>601</v>
      </c>
      <c r="X293" s="376" t="s">
        <v>972</v>
      </c>
      <c r="Y293" s="269" t="s">
        <v>602</v>
      </c>
      <c r="Z293" s="269" t="s">
        <v>602</v>
      </c>
      <c r="AA293" s="372">
        <v>45610</v>
      </c>
      <c r="AB293" s="372">
        <v>45611</v>
      </c>
      <c r="AC293" s="269" t="s">
        <v>604</v>
      </c>
      <c r="AD293" s="269"/>
      <c r="AE293" s="372">
        <v>45645</v>
      </c>
      <c r="AF293" s="269" t="s">
        <v>973</v>
      </c>
      <c r="AG293" s="269" t="s">
        <v>967</v>
      </c>
      <c r="AH293" s="401">
        <v>45735</v>
      </c>
      <c r="AI293" s="269" t="s">
        <v>974</v>
      </c>
      <c r="AJ293" s="269"/>
      <c r="AK293" s="269" t="s">
        <v>975</v>
      </c>
      <c r="AL293" s="269"/>
      <c r="AM293" s="269"/>
      <c r="AN293" s="269"/>
      <c r="AO293" s="370"/>
      <c r="AP293" s="371"/>
      <c r="AQ293" s="448"/>
    </row>
    <row r="294" spans="1:43" s="360" customFormat="1" ht="14.45" customHeight="1" x14ac:dyDescent="0.25">
      <c r="A294" s="361" t="s">
        <v>504</v>
      </c>
      <c r="B294" s="361">
        <v>660000038</v>
      </c>
      <c r="C294" s="361" t="s">
        <v>84</v>
      </c>
      <c r="D294" s="361" t="s">
        <v>85</v>
      </c>
      <c r="E294" s="361" t="s">
        <v>86</v>
      </c>
      <c r="F294" s="387">
        <v>46079</v>
      </c>
      <c r="G294" s="361" t="s">
        <v>80</v>
      </c>
      <c r="H294" s="468" t="s">
        <v>87</v>
      </c>
      <c r="I294" s="363"/>
      <c r="J294" s="364"/>
      <c r="K294" s="365"/>
      <c r="L294" s="365"/>
      <c r="M294" s="366"/>
      <c r="N294" s="366"/>
      <c r="O294" s="366">
        <f t="shared" si="11"/>
        <v>56000000</v>
      </c>
      <c r="P294" s="366">
        <v>7000000</v>
      </c>
      <c r="Q294" s="366"/>
      <c r="R294" s="366"/>
      <c r="S294" s="269"/>
      <c r="T294" s="269" t="str">
        <f>_xlfn.IFNA(VLOOKUP($AF294,Sheet7!$A$2:$B$611,2,0)," ")</f>
        <v>PR/MOI/1124/038</v>
      </c>
      <c r="U294" s="376" t="s">
        <v>309</v>
      </c>
      <c r="V294" s="376" t="s">
        <v>600</v>
      </c>
      <c r="W294" s="376" t="s">
        <v>601</v>
      </c>
      <c r="X294" s="376" t="s">
        <v>972</v>
      </c>
      <c r="Y294" s="269" t="s">
        <v>602</v>
      </c>
      <c r="Z294" s="269" t="s">
        <v>602</v>
      </c>
      <c r="AA294" s="372">
        <v>45610</v>
      </c>
      <c r="AB294" s="372">
        <v>45611</v>
      </c>
      <c r="AC294" s="269" t="s">
        <v>604</v>
      </c>
      <c r="AD294" s="269"/>
      <c r="AE294" s="368"/>
      <c r="AF294" s="269" t="s">
        <v>973</v>
      </c>
      <c r="AG294" s="269" t="s">
        <v>967</v>
      </c>
      <c r="AH294" s="415">
        <v>45735</v>
      </c>
      <c r="AI294" s="269" t="s">
        <v>976</v>
      </c>
      <c r="AJ294" s="269"/>
      <c r="AK294" s="269" t="s">
        <v>977</v>
      </c>
      <c r="AL294" s="269"/>
      <c r="AM294" s="269"/>
      <c r="AN294" s="269"/>
      <c r="AO294" s="370"/>
      <c r="AP294" s="371"/>
      <c r="AQ294" s="448"/>
    </row>
    <row r="295" spans="1:43" s="360" customFormat="1" ht="14.45" customHeight="1" x14ac:dyDescent="0.25">
      <c r="A295" s="361" t="s">
        <v>504</v>
      </c>
      <c r="B295" s="361">
        <v>660000038</v>
      </c>
      <c r="C295" s="361" t="s">
        <v>84</v>
      </c>
      <c r="D295" s="361" t="s">
        <v>85</v>
      </c>
      <c r="E295" s="361" t="s">
        <v>86</v>
      </c>
      <c r="F295" s="387">
        <v>46079</v>
      </c>
      <c r="G295" s="361" t="s">
        <v>80</v>
      </c>
      <c r="H295" s="468" t="s">
        <v>87</v>
      </c>
      <c r="I295" s="363"/>
      <c r="J295" s="364"/>
      <c r="K295" s="365"/>
      <c r="L295" s="365"/>
      <c r="M295" s="366"/>
      <c r="N295" s="366"/>
      <c r="O295" s="366">
        <f t="shared" si="11"/>
        <v>49000000</v>
      </c>
      <c r="P295" s="366">
        <v>7000000</v>
      </c>
      <c r="Q295" s="366"/>
      <c r="R295" s="366"/>
      <c r="S295" s="269"/>
      <c r="T295" s="269" t="str">
        <f>_xlfn.IFNA(VLOOKUP($AF295,Sheet7!$A$2:$B$611,2,0)," ")</f>
        <v>PR/MOI/1124/038</v>
      </c>
      <c r="U295" s="376" t="s">
        <v>309</v>
      </c>
      <c r="V295" s="376" t="s">
        <v>600</v>
      </c>
      <c r="W295" s="376" t="s">
        <v>601</v>
      </c>
      <c r="X295" s="376" t="s">
        <v>972</v>
      </c>
      <c r="Y295" s="269" t="s">
        <v>602</v>
      </c>
      <c r="Z295" s="269" t="s">
        <v>602</v>
      </c>
      <c r="AA295" s="372">
        <v>45610</v>
      </c>
      <c r="AB295" s="372">
        <v>45611</v>
      </c>
      <c r="AC295" s="269" t="s">
        <v>604</v>
      </c>
      <c r="AD295" s="269"/>
      <c r="AE295" s="368"/>
      <c r="AF295" s="269" t="s">
        <v>973</v>
      </c>
      <c r="AG295" s="269" t="s">
        <v>967</v>
      </c>
      <c r="AH295" s="415">
        <v>45764</v>
      </c>
      <c r="AI295" s="269" t="s">
        <v>978</v>
      </c>
      <c r="AJ295" s="269"/>
      <c r="AK295" s="269" t="s">
        <v>979</v>
      </c>
      <c r="AL295" s="269"/>
      <c r="AM295" s="269"/>
      <c r="AN295" s="269"/>
      <c r="AO295" s="370"/>
      <c r="AP295" s="371"/>
      <c r="AQ295" s="448"/>
    </row>
    <row r="296" spans="1:43" s="360" customFormat="1" ht="14.45" customHeight="1" x14ac:dyDescent="0.25">
      <c r="A296" s="361" t="s">
        <v>504</v>
      </c>
      <c r="B296" s="361">
        <v>660000038</v>
      </c>
      <c r="C296" s="361" t="s">
        <v>84</v>
      </c>
      <c r="D296" s="361" t="s">
        <v>85</v>
      </c>
      <c r="E296" s="361" t="s">
        <v>86</v>
      </c>
      <c r="F296" s="387">
        <v>46079</v>
      </c>
      <c r="G296" s="361" t="s">
        <v>80</v>
      </c>
      <c r="H296" s="468" t="s">
        <v>87</v>
      </c>
      <c r="I296" s="363"/>
      <c r="J296" s="364"/>
      <c r="K296" s="365"/>
      <c r="L296" s="365"/>
      <c r="M296" s="366"/>
      <c r="N296" s="366"/>
      <c r="O296" s="366">
        <f t="shared" si="11"/>
        <v>42000000</v>
      </c>
      <c r="P296" s="366">
        <v>7000000</v>
      </c>
      <c r="Q296" s="366"/>
      <c r="R296" s="366"/>
      <c r="S296" s="269"/>
      <c r="T296" s="269" t="str">
        <f>_xlfn.IFNA(VLOOKUP($AF296,Sheet7!$A$2:$B$611,2,0)," ")</f>
        <v>PR/MOI/1124/038</v>
      </c>
      <c r="U296" s="376" t="s">
        <v>309</v>
      </c>
      <c r="V296" s="376" t="s">
        <v>600</v>
      </c>
      <c r="W296" s="376" t="s">
        <v>601</v>
      </c>
      <c r="X296" s="376" t="s">
        <v>972</v>
      </c>
      <c r="Y296" s="269" t="s">
        <v>602</v>
      </c>
      <c r="Z296" s="269" t="s">
        <v>602</v>
      </c>
      <c r="AA296" s="372">
        <v>45610</v>
      </c>
      <c r="AB296" s="372">
        <v>45611</v>
      </c>
      <c r="AC296" s="269" t="s">
        <v>604</v>
      </c>
      <c r="AD296" s="269"/>
      <c r="AE296" s="368"/>
      <c r="AF296" s="269" t="s">
        <v>973</v>
      </c>
      <c r="AG296" s="269" t="s">
        <v>967</v>
      </c>
      <c r="AH296" s="415">
        <v>45833</v>
      </c>
      <c r="AI296" s="269" t="s">
        <v>980</v>
      </c>
      <c r="AJ296" s="269"/>
      <c r="AK296" s="269" t="s">
        <v>981</v>
      </c>
      <c r="AL296" s="269"/>
      <c r="AM296" s="269"/>
      <c r="AN296" s="269"/>
      <c r="AO296" s="370"/>
      <c r="AP296" s="371"/>
      <c r="AQ296" s="448"/>
    </row>
    <row r="297" spans="1:43" s="360" customFormat="1" ht="14.45" customHeight="1" x14ac:dyDescent="0.25">
      <c r="A297" s="361" t="s">
        <v>504</v>
      </c>
      <c r="B297" s="361">
        <v>660000038</v>
      </c>
      <c r="C297" s="361" t="s">
        <v>84</v>
      </c>
      <c r="D297" s="361" t="s">
        <v>85</v>
      </c>
      <c r="E297" s="361" t="s">
        <v>86</v>
      </c>
      <c r="F297" s="387">
        <v>46079</v>
      </c>
      <c r="G297" s="361" t="s">
        <v>80</v>
      </c>
      <c r="H297" s="468" t="s">
        <v>87</v>
      </c>
      <c r="I297" s="363"/>
      <c r="J297" s="364"/>
      <c r="K297" s="365"/>
      <c r="L297" s="365"/>
      <c r="M297" s="366"/>
      <c r="N297" s="366"/>
      <c r="O297" s="366">
        <f t="shared" si="11"/>
        <v>35000000</v>
      </c>
      <c r="P297" s="366">
        <v>7000000</v>
      </c>
      <c r="Q297" s="366"/>
      <c r="R297" s="366"/>
      <c r="S297" s="269"/>
      <c r="T297" s="269" t="str">
        <f>_xlfn.IFNA(VLOOKUP($AF297,Sheet7!$A$2:$B$611,2,0)," ")</f>
        <v>PR/MOI/1124/038</v>
      </c>
      <c r="U297" s="376" t="s">
        <v>309</v>
      </c>
      <c r="V297" s="376" t="s">
        <v>600</v>
      </c>
      <c r="W297" s="376" t="s">
        <v>601</v>
      </c>
      <c r="X297" s="376" t="s">
        <v>972</v>
      </c>
      <c r="Y297" s="269" t="s">
        <v>602</v>
      </c>
      <c r="Z297" s="269" t="s">
        <v>602</v>
      </c>
      <c r="AA297" s="372">
        <v>45610</v>
      </c>
      <c r="AB297" s="372">
        <v>45611</v>
      </c>
      <c r="AC297" s="269" t="s">
        <v>604</v>
      </c>
      <c r="AD297" s="269"/>
      <c r="AE297" s="368"/>
      <c r="AF297" s="269" t="s">
        <v>973</v>
      </c>
      <c r="AG297" s="269" t="s">
        <v>967</v>
      </c>
      <c r="AH297" s="415">
        <v>45890</v>
      </c>
      <c r="AI297" s="269" t="s">
        <v>982</v>
      </c>
      <c r="AJ297" s="269"/>
      <c r="AK297" s="269" t="s">
        <v>983</v>
      </c>
      <c r="AL297" s="269"/>
      <c r="AM297" s="269"/>
      <c r="AN297" s="269"/>
      <c r="AO297" s="370"/>
      <c r="AP297" s="371"/>
      <c r="AQ297" s="448"/>
    </row>
    <row r="298" spans="1:43" s="360" customFormat="1" ht="14.45" customHeight="1" x14ac:dyDescent="0.25">
      <c r="A298" s="361" t="s">
        <v>504</v>
      </c>
      <c r="B298" s="361">
        <v>660000038</v>
      </c>
      <c r="C298" s="361" t="s">
        <v>84</v>
      </c>
      <c r="D298" s="361" t="s">
        <v>85</v>
      </c>
      <c r="E298" s="361" t="s">
        <v>86</v>
      </c>
      <c r="F298" s="387">
        <v>46079</v>
      </c>
      <c r="G298" s="361" t="s">
        <v>80</v>
      </c>
      <c r="H298" s="468" t="s">
        <v>87</v>
      </c>
      <c r="I298" s="363"/>
      <c r="J298" s="364"/>
      <c r="K298" s="365"/>
      <c r="L298" s="365"/>
      <c r="M298" s="366"/>
      <c r="N298" s="366"/>
      <c r="O298" s="366">
        <f t="shared" si="11"/>
        <v>28000000</v>
      </c>
      <c r="P298" s="366">
        <v>7000000</v>
      </c>
      <c r="Q298" s="366"/>
      <c r="R298" s="366"/>
      <c r="S298" s="269"/>
      <c r="T298" s="269" t="str">
        <f>_xlfn.IFNA(VLOOKUP($AF298,Sheet7!$A$2:$B$611,2,0)," ")</f>
        <v>PR/MOI/1124/038</v>
      </c>
      <c r="U298" s="376" t="s">
        <v>309</v>
      </c>
      <c r="V298" s="376" t="s">
        <v>600</v>
      </c>
      <c r="W298" s="376" t="s">
        <v>601</v>
      </c>
      <c r="X298" s="376" t="s">
        <v>972</v>
      </c>
      <c r="Y298" s="269" t="s">
        <v>602</v>
      </c>
      <c r="Z298" s="269" t="s">
        <v>602</v>
      </c>
      <c r="AA298" s="372">
        <v>45610</v>
      </c>
      <c r="AB298" s="372">
        <v>45611</v>
      </c>
      <c r="AC298" s="269" t="s">
        <v>604</v>
      </c>
      <c r="AD298" s="269"/>
      <c r="AE298" s="368"/>
      <c r="AF298" s="269" t="s">
        <v>973</v>
      </c>
      <c r="AG298" s="269" t="s">
        <v>967</v>
      </c>
      <c r="AH298" s="415">
        <v>45890</v>
      </c>
      <c r="AI298" s="391" t="s">
        <v>5246</v>
      </c>
      <c r="AJ298" s="269"/>
      <c r="AK298" s="269" t="s">
        <v>5245</v>
      </c>
      <c r="AL298" s="269"/>
      <c r="AM298" s="269"/>
      <c r="AN298" s="269"/>
      <c r="AO298" s="370"/>
      <c r="AP298" s="371"/>
      <c r="AQ298" s="448"/>
    </row>
    <row r="299" spans="1:43" s="360" customFormat="1" ht="14.45" customHeight="1" x14ac:dyDescent="0.25">
      <c r="A299" s="361" t="s">
        <v>504</v>
      </c>
      <c r="B299" s="361">
        <v>660000038</v>
      </c>
      <c r="C299" s="361" t="s">
        <v>84</v>
      </c>
      <c r="D299" s="361" t="s">
        <v>85</v>
      </c>
      <c r="E299" s="361" t="s">
        <v>86</v>
      </c>
      <c r="F299" s="387">
        <v>46080</v>
      </c>
      <c r="G299" s="361" t="s">
        <v>80</v>
      </c>
      <c r="H299" s="468" t="s">
        <v>87</v>
      </c>
      <c r="I299" s="363"/>
      <c r="J299" s="364"/>
      <c r="K299" s="365"/>
      <c r="L299" s="365"/>
      <c r="M299" s="366"/>
      <c r="N299" s="366">
        <v>144000000</v>
      </c>
      <c r="O299" s="366">
        <f>N299-P299</f>
        <v>132000000</v>
      </c>
      <c r="P299" s="366">
        <v>12000000</v>
      </c>
      <c r="Q299" s="366"/>
      <c r="R299" s="366"/>
      <c r="S299" s="269"/>
      <c r="T299" s="269" t="str">
        <f>_xlfn.IFNA(VLOOKUP($AF299,Sheet7!$A$2:$B$611,2,0)," ")</f>
        <v>PR/MOI/0124/056</v>
      </c>
      <c r="U299" s="376" t="s">
        <v>984</v>
      </c>
      <c r="V299" s="376"/>
      <c r="W299" s="376"/>
      <c r="X299" s="376"/>
      <c r="Y299" s="269"/>
      <c r="Z299" s="269"/>
      <c r="AA299" s="372"/>
      <c r="AB299" s="372"/>
      <c r="AC299" s="269"/>
      <c r="AD299" s="269"/>
      <c r="AE299" s="368"/>
      <c r="AF299" s="269" t="s">
        <v>985</v>
      </c>
      <c r="AG299" s="269" t="s">
        <v>880</v>
      </c>
      <c r="AH299" s="415">
        <v>45699</v>
      </c>
      <c r="AI299" s="269" t="s">
        <v>986</v>
      </c>
      <c r="AJ299" s="269"/>
      <c r="AK299" s="269" t="s">
        <v>987</v>
      </c>
      <c r="AL299" s="269"/>
      <c r="AM299" s="269"/>
      <c r="AN299" s="269"/>
      <c r="AO299" s="370"/>
      <c r="AP299" s="371"/>
      <c r="AQ299" s="448"/>
    </row>
    <row r="300" spans="1:43" s="360" customFormat="1" ht="14.45" customHeight="1" x14ac:dyDescent="0.25">
      <c r="A300" s="361" t="s">
        <v>504</v>
      </c>
      <c r="B300" s="361">
        <v>660000038</v>
      </c>
      <c r="C300" s="361" t="s">
        <v>84</v>
      </c>
      <c r="D300" s="361" t="s">
        <v>85</v>
      </c>
      <c r="E300" s="361" t="s">
        <v>86</v>
      </c>
      <c r="F300" s="387">
        <v>46080</v>
      </c>
      <c r="G300" s="361" t="s">
        <v>80</v>
      </c>
      <c r="H300" s="468" t="s">
        <v>87</v>
      </c>
      <c r="I300" s="363"/>
      <c r="J300" s="364"/>
      <c r="K300" s="365"/>
      <c r="L300" s="365"/>
      <c r="M300" s="366"/>
      <c r="N300" s="366"/>
      <c r="O300" s="366">
        <f>O299-P300</f>
        <v>120000000</v>
      </c>
      <c r="P300" s="366">
        <v>12000000</v>
      </c>
      <c r="Q300" s="366"/>
      <c r="R300" s="366"/>
      <c r="S300" s="269"/>
      <c r="T300" s="269" t="str">
        <f>_xlfn.IFNA(VLOOKUP($AF300,Sheet7!$A$2:$B$611,2,0)," ")</f>
        <v>PR/MOI/0124/056</v>
      </c>
      <c r="U300" s="376" t="s">
        <v>984</v>
      </c>
      <c r="V300" s="376"/>
      <c r="W300" s="376"/>
      <c r="X300" s="376"/>
      <c r="Y300" s="269"/>
      <c r="Z300" s="269"/>
      <c r="AA300" s="372"/>
      <c r="AB300" s="372"/>
      <c r="AC300" s="269"/>
      <c r="AD300" s="269"/>
      <c r="AE300" s="368"/>
      <c r="AF300" s="269" t="s">
        <v>985</v>
      </c>
      <c r="AG300" s="269" t="s">
        <v>880</v>
      </c>
      <c r="AH300" s="415">
        <v>45734</v>
      </c>
      <c r="AI300" s="269" t="s">
        <v>988</v>
      </c>
      <c r="AJ300" s="269"/>
      <c r="AK300" s="269" t="s">
        <v>989</v>
      </c>
      <c r="AL300" s="269"/>
      <c r="AM300" s="269"/>
      <c r="AN300" s="269"/>
      <c r="AO300" s="370"/>
      <c r="AP300" s="371"/>
      <c r="AQ300" s="448"/>
    </row>
    <row r="301" spans="1:43" s="360" customFormat="1" ht="14.45" customHeight="1" x14ac:dyDescent="0.25">
      <c r="A301" s="361" t="s">
        <v>504</v>
      </c>
      <c r="B301" s="361">
        <v>660000038</v>
      </c>
      <c r="C301" s="361" t="s">
        <v>84</v>
      </c>
      <c r="D301" s="361" t="s">
        <v>85</v>
      </c>
      <c r="E301" s="361" t="s">
        <v>86</v>
      </c>
      <c r="F301" s="387">
        <v>46080</v>
      </c>
      <c r="G301" s="361" t="s">
        <v>80</v>
      </c>
      <c r="H301" s="468" t="s">
        <v>87</v>
      </c>
      <c r="I301" s="363"/>
      <c r="J301" s="364"/>
      <c r="K301" s="365"/>
      <c r="L301" s="365"/>
      <c r="M301" s="366"/>
      <c r="N301" s="366"/>
      <c r="O301" s="366">
        <f>O300-P301</f>
        <v>108000000</v>
      </c>
      <c r="P301" s="366">
        <v>12000000</v>
      </c>
      <c r="Q301" s="366"/>
      <c r="R301" s="366"/>
      <c r="S301" s="269"/>
      <c r="T301" s="269" t="str">
        <f>_xlfn.IFNA(VLOOKUP($AF301,Sheet7!$A$2:$B$611,2,0)," ")</f>
        <v>PR/MOI/0124/056</v>
      </c>
      <c r="U301" s="376" t="s">
        <v>984</v>
      </c>
      <c r="V301" s="376"/>
      <c r="W301" s="376"/>
      <c r="X301" s="376"/>
      <c r="Y301" s="269"/>
      <c r="Z301" s="269"/>
      <c r="AA301" s="372"/>
      <c r="AB301" s="372"/>
      <c r="AC301" s="269"/>
      <c r="AD301" s="269"/>
      <c r="AE301" s="368"/>
      <c r="AF301" s="269" t="s">
        <v>985</v>
      </c>
      <c r="AG301" s="269" t="s">
        <v>880</v>
      </c>
      <c r="AH301" s="415">
        <v>45764</v>
      </c>
      <c r="AI301" s="269" t="s">
        <v>990</v>
      </c>
      <c r="AJ301" s="269"/>
      <c r="AK301" s="269" t="s">
        <v>991</v>
      </c>
      <c r="AL301" s="269"/>
      <c r="AM301" s="269"/>
      <c r="AN301" s="269"/>
      <c r="AO301" s="370"/>
      <c r="AP301" s="371"/>
      <c r="AQ301" s="448"/>
    </row>
    <row r="302" spans="1:43" s="360" customFormat="1" ht="14.45" customHeight="1" x14ac:dyDescent="0.25">
      <c r="A302" s="361" t="s">
        <v>504</v>
      </c>
      <c r="B302" s="361">
        <v>660000038</v>
      </c>
      <c r="C302" s="361" t="s">
        <v>84</v>
      </c>
      <c r="D302" s="361" t="s">
        <v>85</v>
      </c>
      <c r="E302" s="361" t="s">
        <v>86</v>
      </c>
      <c r="F302" s="387">
        <v>46080</v>
      </c>
      <c r="G302" s="361" t="s">
        <v>80</v>
      </c>
      <c r="H302" s="468" t="s">
        <v>87</v>
      </c>
      <c r="I302" s="363"/>
      <c r="J302" s="364"/>
      <c r="K302" s="365"/>
      <c r="L302" s="365"/>
      <c r="M302" s="366"/>
      <c r="N302" s="366"/>
      <c r="O302" s="366">
        <f>O300-P302</f>
        <v>108000000</v>
      </c>
      <c r="P302" s="366">
        <v>12000000</v>
      </c>
      <c r="Q302" s="366"/>
      <c r="R302" s="366"/>
      <c r="S302" s="269"/>
      <c r="T302" s="269" t="str">
        <f>_xlfn.IFNA(VLOOKUP($AF302,Sheet7!$A$2:$B$611,2,0)," ")</f>
        <v>PR/MOI/0124/056</v>
      </c>
      <c r="U302" s="376" t="s">
        <v>984</v>
      </c>
      <c r="V302" s="376"/>
      <c r="W302" s="376"/>
      <c r="X302" s="376"/>
      <c r="Y302" s="269"/>
      <c r="Z302" s="269"/>
      <c r="AA302" s="372"/>
      <c r="AB302" s="372"/>
      <c r="AC302" s="269"/>
      <c r="AD302" s="269"/>
      <c r="AE302" s="368"/>
      <c r="AF302" s="269" t="s">
        <v>985</v>
      </c>
      <c r="AG302" s="269" t="s">
        <v>880</v>
      </c>
      <c r="AH302" s="415">
        <v>45797</v>
      </c>
      <c r="AI302" s="269" t="s">
        <v>992</v>
      </c>
      <c r="AJ302" s="269"/>
      <c r="AK302" s="269" t="s">
        <v>993</v>
      </c>
      <c r="AL302" s="269"/>
      <c r="AM302" s="269"/>
      <c r="AN302" s="269"/>
      <c r="AO302" s="370"/>
      <c r="AP302" s="371"/>
      <c r="AQ302" s="448"/>
    </row>
    <row r="303" spans="1:43" s="360" customFormat="1" ht="14.45" customHeight="1" x14ac:dyDescent="0.25">
      <c r="A303" s="361" t="s">
        <v>504</v>
      </c>
      <c r="B303" s="361">
        <v>660000038</v>
      </c>
      <c r="C303" s="361" t="s">
        <v>84</v>
      </c>
      <c r="D303" s="361" t="s">
        <v>85</v>
      </c>
      <c r="E303" s="361" t="s">
        <v>86</v>
      </c>
      <c r="F303" s="387">
        <v>46080</v>
      </c>
      <c r="G303" s="361" t="s">
        <v>80</v>
      </c>
      <c r="H303" s="468" t="s">
        <v>87</v>
      </c>
      <c r="I303" s="363"/>
      <c r="J303" s="364"/>
      <c r="K303" s="365"/>
      <c r="L303" s="365"/>
      <c r="M303" s="366"/>
      <c r="N303" s="366"/>
      <c r="O303" s="366">
        <f>O300-P303</f>
        <v>108000000</v>
      </c>
      <c r="P303" s="366">
        <v>12000000</v>
      </c>
      <c r="Q303" s="366"/>
      <c r="R303" s="366"/>
      <c r="S303" s="269"/>
      <c r="T303" s="269" t="str">
        <f>_xlfn.IFNA(VLOOKUP($AF303,Sheet7!$A$2:$B$611,2,0)," ")</f>
        <v xml:space="preserve"> </v>
      </c>
      <c r="U303" s="376" t="s">
        <v>984</v>
      </c>
      <c r="V303" s="376"/>
      <c r="W303" s="376"/>
      <c r="X303" s="376"/>
      <c r="Y303" s="269"/>
      <c r="Z303" s="269"/>
      <c r="AA303" s="372"/>
      <c r="AB303" s="372"/>
      <c r="AC303" s="269"/>
      <c r="AD303" s="269"/>
      <c r="AE303" s="368"/>
      <c r="AF303" s="269" t="s">
        <v>5243</v>
      </c>
      <c r="AG303" s="269" t="s">
        <v>880</v>
      </c>
      <c r="AH303" s="415">
        <v>45925</v>
      </c>
      <c r="AI303" s="391" t="s">
        <v>5247</v>
      </c>
      <c r="AJ303" s="269"/>
      <c r="AK303" s="269" t="s">
        <v>994</v>
      </c>
      <c r="AL303" s="269"/>
      <c r="AM303" s="269"/>
      <c r="AN303" s="269"/>
      <c r="AO303" s="370"/>
      <c r="AP303" s="371"/>
      <c r="AQ303" s="448"/>
    </row>
    <row r="304" spans="1:43" s="360" customFormat="1" ht="14.45" customHeight="1" x14ac:dyDescent="0.25">
      <c r="A304" s="361" t="s">
        <v>504</v>
      </c>
      <c r="B304" s="361">
        <v>660000038</v>
      </c>
      <c r="C304" s="361" t="s">
        <v>84</v>
      </c>
      <c r="D304" s="361" t="s">
        <v>85</v>
      </c>
      <c r="E304" s="361" t="s">
        <v>86</v>
      </c>
      <c r="F304" s="387">
        <v>46080</v>
      </c>
      <c r="G304" s="361" t="s">
        <v>80</v>
      </c>
      <c r="H304" s="468" t="s">
        <v>87</v>
      </c>
      <c r="I304" s="363"/>
      <c r="J304" s="364"/>
      <c r="K304" s="365"/>
      <c r="L304" s="365"/>
      <c r="M304" s="366"/>
      <c r="N304" s="366"/>
      <c r="O304" s="366">
        <f>O301-P304</f>
        <v>96000000</v>
      </c>
      <c r="P304" s="366">
        <v>12000000</v>
      </c>
      <c r="Q304" s="366"/>
      <c r="R304" s="366"/>
      <c r="S304" s="269"/>
      <c r="T304" s="269" t="str">
        <f>_xlfn.IFNA(VLOOKUP($AF304,Sheet7!$A$2:$B$611,2,0)," ")</f>
        <v xml:space="preserve"> </v>
      </c>
      <c r="U304" s="376" t="s">
        <v>984</v>
      </c>
      <c r="V304" s="376"/>
      <c r="W304" s="376"/>
      <c r="X304" s="376"/>
      <c r="Y304" s="269"/>
      <c r="Z304" s="269"/>
      <c r="AA304" s="372"/>
      <c r="AB304" s="372"/>
      <c r="AC304" s="269"/>
      <c r="AD304" s="269"/>
      <c r="AE304" s="368"/>
      <c r="AF304" s="269" t="s">
        <v>5243</v>
      </c>
      <c r="AG304" s="269" t="s">
        <v>880</v>
      </c>
      <c r="AH304" s="415">
        <v>45925</v>
      </c>
      <c r="AI304" s="391" t="s">
        <v>5248</v>
      </c>
      <c r="AJ304" s="269"/>
      <c r="AK304" s="269" t="s">
        <v>995</v>
      </c>
      <c r="AL304" s="269"/>
      <c r="AM304" s="269"/>
      <c r="AN304" s="269"/>
      <c r="AO304" s="370"/>
      <c r="AP304" s="371"/>
      <c r="AQ304" s="448"/>
    </row>
    <row r="305" spans="1:43" s="360" customFormat="1" ht="14.45" customHeight="1" x14ac:dyDescent="0.25">
      <c r="A305" s="361" t="s">
        <v>504</v>
      </c>
      <c r="B305" s="361">
        <v>660000038</v>
      </c>
      <c r="C305" s="361" t="s">
        <v>84</v>
      </c>
      <c r="D305" s="361" t="s">
        <v>85</v>
      </c>
      <c r="E305" s="361" t="s">
        <v>86</v>
      </c>
      <c r="F305" s="387">
        <v>46080</v>
      </c>
      <c r="G305" s="361" t="s">
        <v>80</v>
      </c>
      <c r="H305" s="468" t="s">
        <v>87</v>
      </c>
      <c r="I305" s="363"/>
      <c r="J305" s="364"/>
      <c r="K305" s="365"/>
      <c r="L305" s="365"/>
      <c r="M305" s="366"/>
      <c r="N305" s="366"/>
      <c r="O305" s="366"/>
      <c r="P305" s="366"/>
      <c r="Q305" s="366"/>
      <c r="R305" s="366"/>
      <c r="S305" s="269"/>
      <c r="T305" s="269"/>
      <c r="U305" s="376"/>
      <c r="V305" s="376"/>
      <c r="W305" s="376"/>
      <c r="X305" s="376"/>
      <c r="Y305" s="269"/>
      <c r="Z305" s="269"/>
      <c r="AA305" s="372"/>
      <c r="AB305" s="372"/>
      <c r="AC305" s="269"/>
      <c r="AD305" s="269"/>
      <c r="AE305" s="368"/>
      <c r="AF305" s="269" t="s">
        <v>5243</v>
      </c>
      <c r="AG305" s="269" t="s">
        <v>880</v>
      </c>
      <c r="AH305" s="415">
        <v>45925</v>
      </c>
      <c r="AI305" s="391" t="s">
        <v>5249</v>
      </c>
      <c r="AJ305" s="269"/>
      <c r="AK305" s="269" t="s">
        <v>5244</v>
      </c>
      <c r="AL305" s="269"/>
      <c r="AM305" s="269"/>
      <c r="AN305" s="269"/>
      <c r="AO305" s="370"/>
      <c r="AP305" s="371"/>
      <c r="AQ305" s="448"/>
    </row>
    <row r="306" spans="1:43" s="360" customFormat="1" ht="14.45" customHeight="1" x14ac:dyDescent="0.25">
      <c r="A306" s="361" t="s">
        <v>504</v>
      </c>
      <c r="B306" s="361">
        <v>660000038</v>
      </c>
      <c r="C306" s="361" t="s">
        <v>84</v>
      </c>
      <c r="D306" s="361" t="s">
        <v>85</v>
      </c>
      <c r="E306" s="361" t="s">
        <v>86</v>
      </c>
      <c r="F306" s="387">
        <v>46080</v>
      </c>
      <c r="G306" s="361" t="s">
        <v>80</v>
      </c>
      <c r="H306" s="468" t="s">
        <v>87</v>
      </c>
      <c r="I306" s="363"/>
      <c r="J306" s="364"/>
      <c r="K306" s="365"/>
      <c r="L306" s="365"/>
      <c r="M306" s="366"/>
      <c r="N306" s="366"/>
      <c r="O306" s="366"/>
      <c r="P306" s="366"/>
      <c r="Q306" s="366"/>
      <c r="R306" s="366"/>
      <c r="S306" s="269"/>
      <c r="T306" s="269" t="s">
        <v>310</v>
      </c>
      <c r="U306" s="376" t="s">
        <v>311</v>
      </c>
      <c r="V306" s="376" t="s">
        <v>600</v>
      </c>
      <c r="W306" s="376" t="s">
        <v>601</v>
      </c>
      <c r="X306" s="376" t="s">
        <v>616</v>
      </c>
      <c r="Y306" s="269" t="s">
        <v>602</v>
      </c>
      <c r="Z306" s="269" t="s">
        <v>602</v>
      </c>
      <c r="AA306" s="372">
        <v>45770</v>
      </c>
      <c r="AB306" s="372">
        <v>45775</v>
      </c>
      <c r="AC306" s="269" t="s">
        <v>604</v>
      </c>
      <c r="AD306" s="269" t="s">
        <v>996</v>
      </c>
      <c r="AE306" s="368"/>
      <c r="AF306" s="269"/>
      <c r="AG306" s="269"/>
      <c r="AH306" s="415"/>
      <c r="AI306" s="269"/>
      <c r="AJ306" s="269"/>
      <c r="AK306" s="269"/>
      <c r="AL306" s="269"/>
      <c r="AM306" s="269"/>
      <c r="AN306" s="269"/>
      <c r="AO306" s="370"/>
      <c r="AP306" s="371"/>
      <c r="AQ306" s="448"/>
    </row>
    <row r="307" spans="1:43" s="360" customFormat="1" ht="14.45" customHeight="1" x14ac:dyDescent="0.25">
      <c r="A307" s="361" t="s">
        <v>504</v>
      </c>
      <c r="B307" s="361">
        <v>660000026</v>
      </c>
      <c r="C307" s="361" t="s">
        <v>40</v>
      </c>
      <c r="D307" s="361" t="s">
        <v>77</v>
      </c>
      <c r="E307" s="361" t="s">
        <v>78</v>
      </c>
      <c r="F307" s="387">
        <v>46175</v>
      </c>
      <c r="G307" s="361" t="s">
        <v>80</v>
      </c>
      <c r="H307" s="468" t="s">
        <v>87</v>
      </c>
      <c r="I307" s="363">
        <v>1</v>
      </c>
      <c r="J307" s="364" t="s">
        <v>53</v>
      </c>
      <c r="K307" s="424">
        <v>300000</v>
      </c>
      <c r="L307" s="432">
        <v>300000</v>
      </c>
      <c r="M307" s="269"/>
      <c r="N307" s="269"/>
      <c r="O307" s="269"/>
      <c r="P307" s="269"/>
      <c r="Q307" s="269"/>
      <c r="R307" s="269"/>
      <c r="S307" s="269"/>
      <c r="T307" s="269" t="str">
        <f>_xlfn.IFNA(VLOOKUP($AF307,Sheet7!$A$2:$B$611,2,0)," ")</f>
        <v xml:space="preserve"> </v>
      </c>
      <c r="U307" s="269"/>
      <c r="V307" s="269"/>
      <c r="W307" s="269"/>
      <c r="X307" s="269"/>
      <c r="Y307" s="269"/>
      <c r="Z307" s="269"/>
      <c r="AA307" s="368"/>
      <c r="AB307" s="368"/>
      <c r="AC307" s="269"/>
      <c r="AD307" s="269"/>
      <c r="AE307" s="368"/>
      <c r="AF307" s="269"/>
      <c r="AG307" s="269"/>
      <c r="AH307" s="368"/>
      <c r="AI307" s="269"/>
      <c r="AJ307" s="269"/>
      <c r="AK307" s="269"/>
      <c r="AL307" s="269"/>
      <c r="AM307" s="269"/>
      <c r="AN307" s="269"/>
      <c r="AO307" s="370"/>
      <c r="AP307" s="371"/>
      <c r="AQ307" s="448"/>
    </row>
    <row r="308" spans="1:43" s="360" customFormat="1" x14ac:dyDescent="0.25">
      <c r="A308" s="269" t="s">
        <v>504</v>
      </c>
      <c r="B308" s="269">
        <v>660000006</v>
      </c>
      <c r="C308" s="269" t="s">
        <v>84</v>
      </c>
      <c r="D308" s="269" t="s">
        <v>150</v>
      </c>
      <c r="E308" s="269" t="s">
        <v>326</v>
      </c>
      <c r="F308" s="368"/>
      <c r="G308" s="269" t="s">
        <v>80</v>
      </c>
      <c r="H308" s="469" t="s">
        <v>87</v>
      </c>
      <c r="I308" s="363">
        <v>12</v>
      </c>
      <c r="J308" s="364" t="s">
        <v>36</v>
      </c>
      <c r="K308" s="424">
        <v>150000</v>
      </c>
      <c r="L308" s="366">
        <v>1800000</v>
      </c>
      <c r="M308" s="366">
        <f>L308</f>
        <v>1800000</v>
      </c>
      <c r="N308" s="366">
        <v>1800000</v>
      </c>
      <c r="O308" s="366">
        <f>N308-P308</f>
        <v>1650000</v>
      </c>
      <c r="P308" s="366">
        <v>150000</v>
      </c>
      <c r="Q308" s="269"/>
      <c r="R308" s="269"/>
      <c r="S308" s="269"/>
      <c r="T308" s="269" t="str">
        <f>_xlfn.IFNA(VLOOKUP($AF308,Sheet7!$A$2:$B$611,2,0)," ")</f>
        <v xml:space="preserve"> </v>
      </c>
      <c r="U308" s="269"/>
      <c r="V308" s="269"/>
      <c r="W308" s="269"/>
      <c r="X308" s="269"/>
      <c r="Y308" s="269"/>
      <c r="Z308" s="269"/>
      <c r="AA308" s="368"/>
      <c r="AB308" s="368"/>
      <c r="AC308" s="269"/>
      <c r="AD308" s="269"/>
      <c r="AE308" s="368"/>
      <c r="AF308" s="269"/>
      <c r="AG308" s="269"/>
      <c r="AH308" s="368"/>
      <c r="AI308" s="269"/>
      <c r="AJ308" s="269"/>
      <c r="AK308" s="269" t="s">
        <v>691</v>
      </c>
      <c r="AL308" s="269"/>
      <c r="AM308" s="269"/>
      <c r="AN308" s="269"/>
      <c r="AO308" s="430"/>
      <c r="AP308" s="371"/>
      <c r="AQ308" s="448"/>
    </row>
    <row r="309" spans="1:43" s="360" customFormat="1" x14ac:dyDescent="0.25">
      <c r="A309" s="269" t="s">
        <v>504</v>
      </c>
      <c r="B309" s="269">
        <v>660000006</v>
      </c>
      <c r="C309" s="269" t="s">
        <v>84</v>
      </c>
      <c r="D309" s="269" t="s">
        <v>150</v>
      </c>
      <c r="E309" s="269" t="s">
        <v>326</v>
      </c>
      <c r="F309" s="368"/>
      <c r="G309" s="269" t="s">
        <v>80</v>
      </c>
      <c r="H309" s="469" t="s">
        <v>87</v>
      </c>
      <c r="I309" s="363"/>
      <c r="J309" s="364"/>
      <c r="K309" s="424"/>
      <c r="L309" s="432"/>
      <c r="M309" s="269"/>
      <c r="N309" s="269"/>
      <c r="O309" s="366">
        <f t="shared" ref="O309:O316" si="12">O308-P309</f>
        <v>1500000</v>
      </c>
      <c r="P309" s="366">
        <v>150000</v>
      </c>
      <c r="Q309" s="269"/>
      <c r="R309" s="269"/>
      <c r="S309" s="269"/>
      <c r="T309" s="269"/>
      <c r="U309" s="269"/>
      <c r="V309" s="269"/>
      <c r="W309" s="269"/>
      <c r="X309" s="269"/>
      <c r="Y309" s="269"/>
      <c r="Z309" s="269"/>
      <c r="AA309" s="368"/>
      <c r="AB309" s="368"/>
      <c r="AC309" s="269"/>
      <c r="AD309" s="269"/>
      <c r="AE309" s="368"/>
      <c r="AF309" s="269"/>
      <c r="AG309" s="269"/>
      <c r="AH309" s="368"/>
      <c r="AI309" s="269"/>
      <c r="AJ309" s="269"/>
      <c r="AK309" s="269" t="s">
        <v>693</v>
      </c>
      <c r="AL309" s="269"/>
      <c r="AM309" s="269"/>
      <c r="AN309" s="269"/>
      <c r="AO309" s="430"/>
      <c r="AP309" s="371"/>
      <c r="AQ309" s="448"/>
    </row>
    <row r="310" spans="1:43" s="360" customFormat="1" x14ac:dyDescent="0.25">
      <c r="A310" s="269" t="s">
        <v>504</v>
      </c>
      <c r="B310" s="269">
        <v>660000006</v>
      </c>
      <c r="C310" s="269" t="s">
        <v>84</v>
      </c>
      <c r="D310" s="269" t="s">
        <v>150</v>
      </c>
      <c r="E310" s="269" t="s">
        <v>326</v>
      </c>
      <c r="F310" s="368"/>
      <c r="G310" s="269" t="s">
        <v>80</v>
      </c>
      <c r="H310" s="469" t="s">
        <v>87</v>
      </c>
      <c r="I310" s="363"/>
      <c r="J310" s="364"/>
      <c r="K310" s="424"/>
      <c r="L310" s="432"/>
      <c r="M310" s="269"/>
      <c r="N310" s="269"/>
      <c r="O310" s="366">
        <f t="shared" si="12"/>
        <v>1350000</v>
      </c>
      <c r="P310" s="366">
        <v>150000</v>
      </c>
      <c r="Q310" s="269"/>
      <c r="R310" s="269"/>
      <c r="S310" s="269"/>
      <c r="T310" s="269"/>
      <c r="U310" s="269"/>
      <c r="V310" s="269"/>
      <c r="W310" s="269"/>
      <c r="X310" s="269"/>
      <c r="Y310" s="269"/>
      <c r="Z310" s="269"/>
      <c r="AA310" s="368"/>
      <c r="AB310" s="368"/>
      <c r="AC310" s="269"/>
      <c r="AD310" s="269"/>
      <c r="AE310" s="368"/>
      <c r="AF310" s="269"/>
      <c r="AG310" s="269"/>
      <c r="AH310" s="368"/>
      <c r="AI310" s="269"/>
      <c r="AJ310" s="269"/>
      <c r="AK310" s="269" t="s">
        <v>695</v>
      </c>
      <c r="AL310" s="269"/>
      <c r="AM310" s="269"/>
      <c r="AN310" s="269"/>
      <c r="AO310" s="430"/>
      <c r="AP310" s="371"/>
      <c r="AQ310" s="448"/>
    </row>
    <row r="311" spans="1:43" s="360" customFormat="1" x14ac:dyDescent="0.25">
      <c r="A311" s="269" t="s">
        <v>504</v>
      </c>
      <c r="B311" s="269">
        <v>660000006</v>
      </c>
      <c r="C311" s="269" t="s">
        <v>84</v>
      </c>
      <c r="D311" s="269" t="s">
        <v>150</v>
      </c>
      <c r="E311" s="269" t="s">
        <v>326</v>
      </c>
      <c r="F311" s="368"/>
      <c r="G311" s="269" t="s">
        <v>80</v>
      </c>
      <c r="H311" s="469" t="s">
        <v>87</v>
      </c>
      <c r="I311" s="363"/>
      <c r="J311" s="364"/>
      <c r="K311" s="424"/>
      <c r="L311" s="432"/>
      <c r="M311" s="269"/>
      <c r="N311" s="269"/>
      <c r="O311" s="366">
        <f t="shared" si="12"/>
        <v>1200000</v>
      </c>
      <c r="P311" s="366">
        <v>150000</v>
      </c>
      <c r="Q311" s="269"/>
      <c r="R311" s="269"/>
      <c r="S311" s="269"/>
      <c r="T311" s="269"/>
      <c r="U311" s="269"/>
      <c r="V311" s="269"/>
      <c r="W311" s="269"/>
      <c r="X311" s="269"/>
      <c r="Y311" s="269"/>
      <c r="Z311" s="269"/>
      <c r="AA311" s="368"/>
      <c r="AB311" s="368"/>
      <c r="AC311" s="269"/>
      <c r="AD311" s="269"/>
      <c r="AE311" s="368"/>
      <c r="AF311" s="269"/>
      <c r="AG311" s="269"/>
      <c r="AH311" s="368"/>
      <c r="AI311" s="269"/>
      <c r="AJ311" s="269"/>
      <c r="AK311" s="269" t="s">
        <v>697</v>
      </c>
      <c r="AL311" s="269"/>
      <c r="AM311" s="269"/>
      <c r="AN311" s="269"/>
      <c r="AO311" s="430"/>
      <c r="AP311" s="371"/>
      <c r="AQ311" s="448"/>
    </row>
    <row r="312" spans="1:43" s="360" customFormat="1" x14ac:dyDescent="0.25">
      <c r="A312" s="269" t="s">
        <v>504</v>
      </c>
      <c r="B312" s="269">
        <v>660000006</v>
      </c>
      <c r="C312" s="269" t="s">
        <v>84</v>
      </c>
      <c r="D312" s="269" t="s">
        <v>150</v>
      </c>
      <c r="E312" s="269" t="s">
        <v>326</v>
      </c>
      <c r="F312" s="368"/>
      <c r="G312" s="269" t="s">
        <v>80</v>
      </c>
      <c r="H312" s="469" t="s">
        <v>87</v>
      </c>
      <c r="I312" s="363"/>
      <c r="J312" s="364"/>
      <c r="K312" s="424"/>
      <c r="L312" s="432"/>
      <c r="M312" s="269"/>
      <c r="N312" s="269"/>
      <c r="O312" s="366">
        <f t="shared" si="12"/>
        <v>1050000</v>
      </c>
      <c r="P312" s="366">
        <v>150000</v>
      </c>
      <c r="Q312" s="269"/>
      <c r="R312" s="269"/>
      <c r="S312" s="269"/>
      <c r="T312" s="269"/>
      <c r="U312" s="269"/>
      <c r="V312" s="269"/>
      <c r="W312" s="269"/>
      <c r="X312" s="269"/>
      <c r="Y312" s="269"/>
      <c r="Z312" s="269"/>
      <c r="AA312" s="368"/>
      <c r="AB312" s="368"/>
      <c r="AC312" s="269"/>
      <c r="AD312" s="269"/>
      <c r="AE312" s="368"/>
      <c r="AF312" s="269"/>
      <c r="AG312" s="269"/>
      <c r="AH312" s="368"/>
      <c r="AI312" s="269"/>
      <c r="AJ312" s="269"/>
      <c r="AK312" s="269" t="s">
        <v>699</v>
      </c>
      <c r="AL312" s="269"/>
      <c r="AM312" s="269"/>
      <c r="AN312" s="269"/>
      <c r="AO312" s="430"/>
      <c r="AP312" s="371"/>
      <c r="AQ312" s="448"/>
    </row>
    <row r="313" spans="1:43" s="360" customFormat="1" x14ac:dyDescent="0.25">
      <c r="A313" s="269" t="s">
        <v>504</v>
      </c>
      <c r="B313" s="269">
        <v>660000006</v>
      </c>
      <c r="C313" s="269" t="s">
        <v>84</v>
      </c>
      <c r="D313" s="269" t="s">
        <v>150</v>
      </c>
      <c r="E313" s="269" t="s">
        <v>326</v>
      </c>
      <c r="F313" s="368"/>
      <c r="G313" s="269" t="s">
        <v>80</v>
      </c>
      <c r="H313" s="469" t="s">
        <v>87</v>
      </c>
      <c r="I313" s="363"/>
      <c r="J313" s="364"/>
      <c r="K313" s="424"/>
      <c r="L313" s="432"/>
      <c r="M313" s="269"/>
      <c r="N313" s="269"/>
      <c r="O313" s="366">
        <f t="shared" si="12"/>
        <v>900000</v>
      </c>
      <c r="P313" s="366">
        <v>150000</v>
      </c>
      <c r="Q313" s="269"/>
      <c r="R313" s="269"/>
      <c r="S313" s="269"/>
      <c r="T313" s="269"/>
      <c r="U313" s="269"/>
      <c r="V313" s="269"/>
      <c r="W313" s="269"/>
      <c r="X313" s="269"/>
      <c r="Y313" s="269"/>
      <c r="Z313" s="269"/>
      <c r="AA313" s="368"/>
      <c r="AB313" s="368"/>
      <c r="AC313" s="269"/>
      <c r="AD313" s="269"/>
      <c r="AE313" s="368"/>
      <c r="AF313" s="269"/>
      <c r="AG313" s="269"/>
      <c r="AH313" s="368"/>
      <c r="AI313" s="269"/>
      <c r="AJ313" s="269"/>
      <c r="AK313" s="269" t="s">
        <v>701</v>
      </c>
      <c r="AL313" s="269"/>
      <c r="AM313" s="269"/>
      <c r="AN313" s="269"/>
      <c r="AO313" s="430"/>
      <c r="AP313" s="371"/>
      <c r="AQ313" s="448"/>
    </row>
    <row r="314" spans="1:43" s="360" customFormat="1" x14ac:dyDescent="0.25">
      <c r="A314" s="269" t="s">
        <v>504</v>
      </c>
      <c r="B314" s="269">
        <v>660000006</v>
      </c>
      <c r="C314" s="269" t="s">
        <v>84</v>
      </c>
      <c r="D314" s="269" t="s">
        <v>150</v>
      </c>
      <c r="E314" s="269" t="s">
        <v>326</v>
      </c>
      <c r="F314" s="368"/>
      <c r="G314" s="269" t="s">
        <v>80</v>
      </c>
      <c r="H314" s="469" t="s">
        <v>87</v>
      </c>
      <c r="I314" s="363"/>
      <c r="J314" s="364"/>
      <c r="K314" s="424"/>
      <c r="L314" s="432"/>
      <c r="M314" s="269"/>
      <c r="N314" s="269"/>
      <c r="O314" s="366">
        <f t="shared" si="12"/>
        <v>750000</v>
      </c>
      <c r="P314" s="366">
        <v>150000</v>
      </c>
      <c r="Q314" s="269"/>
      <c r="R314" s="269"/>
      <c r="S314" s="269"/>
      <c r="T314" s="269"/>
      <c r="U314" s="269"/>
      <c r="V314" s="269"/>
      <c r="W314" s="269"/>
      <c r="X314" s="269"/>
      <c r="Y314" s="269"/>
      <c r="Z314" s="269"/>
      <c r="AA314" s="368"/>
      <c r="AB314" s="368"/>
      <c r="AC314" s="269"/>
      <c r="AD314" s="269"/>
      <c r="AE314" s="368"/>
      <c r="AF314" s="269"/>
      <c r="AG314" s="269"/>
      <c r="AH314" s="368"/>
      <c r="AI314" s="269"/>
      <c r="AJ314" s="269"/>
      <c r="AK314" s="269" t="s">
        <v>703</v>
      </c>
      <c r="AL314" s="269"/>
      <c r="AM314" s="269"/>
      <c r="AN314" s="269"/>
      <c r="AO314" s="430"/>
      <c r="AP314" s="371"/>
      <c r="AQ314" s="448"/>
    </row>
    <row r="315" spans="1:43" s="360" customFormat="1" x14ac:dyDescent="0.25">
      <c r="A315" s="269" t="s">
        <v>504</v>
      </c>
      <c r="B315" s="269">
        <v>660000006</v>
      </c>
      <c r="C315" s="269" t="s">
        <v>84</v>
      </c>
      <c r="D315" s="269" t="s">
        <v>150</v>
      </c>
      <c r="E315" s="269" t="s">
        <v>326</v>
      </c>
      <c r="F315" s="368"/>
      <c r="G315" s="269" t="s">
        <v>80</v>
      </c>
      <c r="H315" s="469" t="s">
        <v>87</v>
      </c>
      <c r="I315" s="363"/>
      <c r="J315" s="364"/>
      <c r="K315" s="424"/>
      <c r="L315" s="432"/>
      <c r="M315" s="269"/>
      <c r="N315" s="269"/>
      <c r="O315" s="366">
        <f t="shared" si="12"/>
        <v>600000</v>
      </c>
      <c r="P315" s="366">
        <v>150000</v>
      </c>
      <c r="Q315" s="269"/>
      <c r="R315" s="269"/>
      <c r="S315" s="269"/>
      <c r="T315" s="269"/>
      <c r="U315" s="269"/>
      <c r="V315" s="269"/>
      <c r="W315" s="269"/>
      <c r="X315" s="269"/>
      <c r="Y315" s="269"/>
      <c r="Z315" s="269"/>
      <c r="AA315" s="368"/>
      <c r="AB315" s="368"/>
      <c r="AC315" s="269"/>
      <c r="AD315" s="269"/>
      <c r="AE315" s="368"/>
      <c r="AF315" s="269"/>
      <c r="AG315" s="269"/>
      <c r="AH315" s="368"/>
      <c r="AI315" s="269"/>
      <c r="AJ315" s="269"/>
      <c r="AK315" s="269" t="s">
        <v>705</v>
      </c>
      <c r="AL315" s="269"/>
      <c r="AM315" s="269"/>
      <c r="AN315" s="269"/>
      <c r="AO315" s="430"/>
      <c r="AP315" s="371"/>
      <c r="AQ315" s="448"/>
    </row>
    <row r="316" spans="1:43" s="360" customFormat="1" x14ac:dyDescent="0.25">
      <c r="A316" s="269" t="s">
        <v>504</v>
      </c>
      <c r="B316" s="269">
        <v>660000006</v>
      </c>
      <c r="C316" s="269" t="s">
        <v>84</v>
      </c>
      <c r="D316" s="269" t="s">
        <v>150</v>
      </c>
      <c r="E316" s="269" t="s">
        <v>326</v>
      </c>
      <c r="F316" s="368"/>
      <c r="G316" s="269" t="s">
        <v>80</v>
      </c>
      <c r="H316" s="469" t="s">
        <v>87</v>
      </c>
      <c r="I316" s="363"/>
      <c r="J316" s="364"/>
      <c r="K316" s="424"/>
      <c r="L316" s="432"/>
      <c r="M316" s="269"/>
      <c r="N316" s="269"/>
      <c r="O316" s="366">
        <f t="shared" si="12"/>
        <v>450000</v>
      </c>
      <c r="P316" s="366">
        <v>150000</v>
      </c>
      <c r="Q316" s="269"/>
      <c r="R316" s="269"/>
      <c r="S316" s="269"/>
      <c r="T316" s="269"/>
      <c r="U316" s="269"/>
      <c r="V316" s="269"/>
      <c r="W316" s="269"/>
      <c r="X316" s="269"/>
      <c r="Y316" s="269"/>
      <c r="Z316" s="269"/>
      <c r="AA316" s="368"/>
      <c r="AB316" s="368"/>
      <c r="AC316" s="269"/>
      <c r="AD316" s="269"/>
      <c r="AE316" s="368"/>
      <c r="AF316" s="269"/>
      <c r="AG316" s="269"/>
      <c r="AH316" s="368"/>
      <c r="AI316" s="269"/>
      <c r="AJ316" s="269"/>
      <c r="AK316" s="269" t="s">
        <v>997</v>
      </c>
      <c r="AL316" s="269"/>
      <c r="AM316" s="269"/>
      <c r="AN316" s="269"/>
      <c r="AO316" s="430"/>
      <c r="AP316" s="371"/>
      <c r="AQ316" s="448"/>
    </row>
    <row r="317" spans="1:43" s="360" customFormat="1" ht="30" x14ac:dyDescent="0.25">
      <c r="A317" s="269" t="s">
        <v>504</v>
      </c>
      <c r="B317" s="269">
        <v>660000019</v>
      </c>
      <c r="C317" s="269" t="s">
        <v>31</v>
      </c>
      <c r="D317" s="269" t="s">
        <v>32</v>
      </c>
      <c r="E317" s="269" t="s">
        <v>39</v>
      </c>
      <c r="F317" s="372">
        <v>45991</v>
      </c>
      <c r="G317" s="269" t="s">
        <v>80</v>
      </c>
      <c r="H317" s="469" t="s">
        <v>87</v>
      </c>
      <c r="I317" s="375">
        <v>12</v>
      </c>
      <c r="J317" s="364" t="s">
        <v>36</v>
      </c>
      <c r="K317" s="424">
        <v>5833333</v>
      </c>
      <c r="L317" s="432">
        <v>70000000</v>
      </c>
      <c r="M317" s="269"/>
      <c r="N317" s="269"/>
      <c r="O317" s="269"/>
      <c r="P317" s="366">
        <v>432070</v>
      </c>
      <c r="Q317" s="269"/>
      <c r="R317" s="269"/>
      <c r="S317" s="269"/>
      <c r="T317" s="269" t="s">
        <v>998</v>
      </c>
      <c r="U317" s="269" t="s">
        <v>999</v>
      </c>
      <c r="V317" s="269" t="s">
        <v>629</v>
      </c>
      <c r="W317" s="269" t="s">
        <v>653</v>
      </c>
      <c r="X317" s="269" t="s">
        <v>1000</v>
      </c>
      <c r="Y317" s="269" t="s">
        <v>602</v>
      </c>
      <c r="Z317" s="269" t="s">
        <v>577</v>
      </c>
      <c r="AA317" s="372">
        <v>45845</v>
      </c>
      <c r="AB317" s="368"/>
      <c r="AC317" s="269" t="s">
        <v>604</v>
      </c>
      <c r="AD317" s="269" t="s">
        <v>1001</v>
      </c>
      <c r="AE317" s="368"/>
      <c r="AF317" s="269"/>
      <c r="AG317" s="269"/>
      <c r="AH317" s="368"/>
      <c r="AI317" s="269"/>
      <c r="AJ317" s="269"/>
      <c r="AK317" s="269"/>
      <c r="AL317" s="269"/>
      <c r="AM317" s="269"/>
      <c r="AN317" s="269"/>
      <c r="AO317" s="430"/>
      <c r="AP317" s="371"/>
      <c r="AQ317" s="448"/>
    </row>
    <row r="318" spans="1:43" s="360" customFormat="1" x14ac:dyDescent="0.25">
      <c r="A318" s="269" t="s">
        <v>504</v>
      </c>
      <c r="B318" s="269">
        <v>660000032</v>
      </c>
      <c r="C318" s="269" t="s">
        <v>40</v>
      </c>
      <c r="D318" s="269" t="s">
        <v>41</v>
      </c>
      <c r="E318" s="269" t="s">
        <v>61</v>
      </c>
      <c r="F318" s="372">
        <v>46011</v>
      </c>
      <c r="G318" s="269" t="s">
        <v>80</v>
      </c>
      <c r="H318" s="469" t="s">
        <v>87</v>
      </c>
      <c r="I318" s="375">
        <v>1</v>
      </c>
      <c r="J318" s="364" t="s">
        <v>53</v>
      </c>
      <c r="K318" s="424">
        <v>45600000</v>
      </c>
      <c r="L318" s="432">
        <v>45600000</v>
      </c>
      <c r="M318" s="269"/>
      <c r="N318" s="269"/>
      <c r="O318" s="269"/>
      <c r="P318" s="269"/>
      <c r="Q318" s="269"/>
      <c r="R318" s="269"/>
      <c r="S318" s="269"/>
      <c r="T318" s="269" t="str">
        <f>_xlfn.IFNA(VLOOKUP($AF318,Sheet7!$A$2:$B$611,2,0)," ")</f>
        <v xml:space="preserve"> </v>
      </c>
      <c r="U318" s="269"/>
      <c r="V318" s="269"/>
      <c r="W318" s="269"/>
      <c r="X318" s="269"/>
      <c r="Y318" s="269"/>
      <c r="Z318" s="269"/>
      <c r="AA318" s="368"/>
      <c r="AB318" s="368"/>
      <c r="AC318" s="269"/>
      <c r="AD318" s="433" t="s">
        <v>613</v>
      </c>
      <c r="AE318" s="368"/>
      <c r="AF318" s="269"/>
      <c r="AG318" s="269"/>
      <c r="AH318" s="368"/>
      <c r="AI318" s="269"/>
      <c r="AJ318" s="269"/>
      <c r="AK318" s="269"/>
      <c r="AL318" s="269"/>
      <c r="AM318" s="269"/>
      <c r="AN318" s="269"/>
      <c r="AO318" s="430"/>
      <c r="AP318" s="371"/>
      <c r="AQ318" s="448"/>
    </row>
    <row r="319" spans="1:43" s="360" customFormat="1" x14ac:dyDescent="0.25">
      <c r="A319" s="269" t="s">
        <v>504</v>
      </c>
      <c r="B319" s="269">
        <v>660000032</v>
      </c>
      <c r="C319" s="269" t="s">
        <v>40</v>
      </c>
      <c r="D319" s="269" t="s">
        <v>41</v>
      </c>
      <c r="E319" s="269" t="s">
        <v>120</v>
      </c>
      <c r="F319" s="372">
        <v>46161</v>
      </c>
      <c r="G319" s="269" t="s">
        <v>80</v>
      </c>
      <c r="H319" s="469" t="s">
        <v>87</v>
      </c>
      <c r="I319" s="363">
        <v>1</v>
      </c>
      <c r="J319" s="364" t="s">
        <v>53</v>
      </c>
      <c r="K319" s="365">
        <v>54753600</v>
      </c>
      <c r="L319" s="365">
        <v>113168190</v>
      </c>
      <c r="M319" s="366">
        <f>L319-N319</f>
        <v>73278174</v>
      </c>
      <c r="N319" s="366">
        <v>39890016</v>
      </c>
      <c r="O319" s="366">
        <f>N319-P319</f>
        <v>0</v>
      </c>
      <c r="P319" s="366">
        <v>39890016</v>
      </c>
      <c r="Q319" s="366"/>
      <c r="R319" s="366"/>
      <c r="S319" s="269"/>
      <c r="T319" s="269" t="str">
        <f>_xlfn.IFNA(VLOOKUP($AF319,Sheet7!$A$2:$B$611,2,0)," ")</f>
        <v>PR/MOI/0425/005</v>
      </c>
      <c r="U319" s="376" t="s">
        <v>149</v>
      </c>
      <c r="V319" s="376" t="s">
        <v>614</v>
      </c>
      <c r="W319" s="376" t="s">
        <v>615</v>
      </c>
      <c r="X319" s="376" t="s">
        <v>616</v>
      </c>
      <c r="Y319" s="269" t="s">
        <v>602</v>
      </c>
      <c r="Z319" s="269" t="s">
        <v>603</v>
      </c>
      <c r="AA319" s="372">
        <v>45757</v>
      </c>
      <c r="AB319" s="372">
        <v>45763</v>
      </c>
      <c r="AC319" s="269" t="s">
        <v>604</v>
      </c>
      <c r="AD319" s="269"/>
      <c r="AE319" s="372">
        <v>45798</v>
      </c>
      <c r="AF319" s="269" t="s">
        <v>1002</v>
      </c>
      <c r="AG319" s="269" t="s">
        <v>839</v>
      </c>
      <c r="AH319" s="372">
        <v>45896</v>
      </c>
      <c r="AI319" s="269" t="s">
        <v>1003</v>
      </c>
      <c r="AJ319" s="269"/>
      <c r="AK319" s="269" t="s">
        <v>1004</v>
      </c>
      <c r="AL319" s="269"/>
      <c r="AM319" s="269"/>
      <c r="AN319" s="269" t="s">
        <v>1005</v>
      </c>
      <c r="AO319" s="430"/>
      <c r="AP319" s="371"/>
      <c r="AQ319" s="448"/>
    </row>
    <row r="320" spans="1:43" s="360" customFormat="1" x14ac:dyDescent="0.25">
      <c r="A320" s="269" t="s">
        <v>504</v>
      </c>
      <c r="B320" s="269">
        <v>660000032</v>
      </c>
      <c r="C320" s="269" t="s">
        <v>40</v>
      </c>
      <c r="D320" s="269" t="s">
        <v>41</v>
      </c>
      <c r="E320" s="269" t="s">
        <v>185</v>
      </c>
      <c r="F320" s="368"/>
      <c r="G320" s="269" t="s">
        <v>80</v>
      </c>
      <c r="H320" s="469" t="s">
        <v>87</v>
      </c>
      <c r="I320" s="363">
        <v>1</v>
      </c>
      <c r="J320" s="364" t="s">
        <v>53</v>
      </c>
      <c r="K320" s="424">
        <v>35680000</v>
      </c>
      <c r="L320" s="432">
        <v>35680000</v>
      </c>
      <c r="M320" s="269"/>
      <c r="N320" s="269"/>
      <c r="O320" s="269"/>
      <c r="P320" s="269"/>
      <c r="Q320" s="269"/>
      <c r="R320" s="269"/>
      <c r="S320" s="269"/>
      <c r="T320" s="269" t="s">
        <v>1006</v>
      </c>
      <c r="U320" s="269" t="s">
        <v>623</v>
      </c>
      <c r="V320" s="269" t="s">
        <v>614</v>
      </c>
      <c r="W320" s="269" t="s">
        <v>615</v>
      </c>
      <c r="X320" s="269"/>
      <c r="Y320" s="269" t="s">
        <v>602</v>
      </c>
      <c r="Z320" s="269" t="s">
        <v>603</v>
      </c>
      <c r="AA320" s="368"/>
      <c r="AB320" s="368"/>
      <c r="AC320" s="269" t="s">
        <v>604</v>
      </c>
      <c r="AD320" s="269" t="s">
        <v>624</v>
      </c>
      <c r="AE320" s="368"/>
      <c r="AF320" s="269"/>
      <c r="AG320" s="269"/>
      <c r="AH320" s="368"/>
      <c r="AI320" s="269"/>
      <c r="AJ320" s="269"/>
      <c r="AK320" s="269"/>
      <c r="AL320" s="269"/>
      <c r="AM320" s="269"/>
      <c r="AN320" s="269"/>
      <c r="AO320" s="430"/>
      <c r="AP320" s="371"/>
      <c r="AQ320" s="448"/>
    </row>
    <row r="321" spans="1:44" s="360" customFormat="1" x14ac:dyDescent="0.25">
      <c r="A321" s="269" t="s">
        <v>504</v>
      </c>
      <c r="B321" s="269">
        <v>660000032</v>
      </c>
      <c r="C321" s="269" t="s">
        <v>40</v>
      </c>
      <c r="D321" s="269" t="s">
        <v>41</v>
      </c>
      <c r="E321" s="269" t="s">
        <v>185</v>
      </c>
      <c r="F321" s="368"/>
      <c r="G321" s="269" t="s">
        <v>80</v>
      </c>
      <c r="H321" s="469" t="s">
        <v>87</v>
      </c>
      <c r="I321" s="363"/>
      <c r="J321" s="364"/>
      <c r="K321" s="424"/>
      <c r="L321" s="432"/>
      <c r="M321" s="269"/>
      <c r="N321" s="269"/>
      <c r="O321" s="269"/>
      <c r="P321" s="269"/>
      <c r="Q321" s="269"/>
      <c r="R321" s="269"/>
      <c r="S321" s="269"/>
      <c r="T321" s="299" t="s">
        <v>5292</v>
      </c>
      <c r="U321" t="s">
        <v>5293</v>
      </c>
      <c r="V321" s="269" t="s">
        <v>614</v>
      </c>
      <c r="W321" s="269" t="s">
        <v>615</v>
      </c>
      <c r="X321" s="269"/>
      <c r="Y321" s="269" t="s">
        <v>602</v>
      </c>
      <c r="Z321" s="269" t="s">
        <v>602</v>
      </c>
      <c r="AA321" s="372">
        <v>45940</v>
      </c>
      <c r="AB321" s="368"/>
      <c r="AC321" s="269" t="s">
        <v>608</v>
      </c>
      <c r="AD321" s="269" t="s">
        <v>5294</v>
      </c>
      <c r="AE321" s="368"/>
      <c r="AF321" s="269"/>
      <c r="AG321" s="269"/>
      <c r="AH321" s="368"/>
      <c r="AI321" s="269"/>
      <c r="AJ321" s="269"/>
      <c r="AK321" s="269"/>
      <c r="AL321" s="269"/>
      <c r="AM321" s="269"/>
      <c r="AN321" s="269"/>
      <c r="AO321" s="430"/>
      <c r="AP321" s="371"/>
      <c r="AQ321" s="448"/>
    </row>
    <row r="322" spans="1:44" s="360" customFormat="1" x14ac:dyDescent="0.25">
      <c r="A322" s="269" t="s">
        <v>504</v>
      </c>
      <c r="B322" s="269">
        <v>660000032</v>
      </c>
      <c r="C322" s="269" t="s">
        <v>40</v>
      </c>
      <c r="D322" s="269" t="s">
        <v>41</v>
      </c>
      <c r="E322" s="269" t="s">
        <v>245</v>
      </c>
      <c r="F322" s="368"/>
      <c r="G322" s="269" t="s">
        <v>80</v>
      </c>
      <c r="H322" s="469" t="s">
        <v>87</v>
      </c>
      <c r="I322" s="363">
        <v>1</v>
      </c>
      <c r="J322" s="364" t="s">
        <v>53</v>
      </c>
      <c r="K322" s="424">
        <v>69120000</v>
      </c>
      <c r="L322" s="432">
        <v>69120000</v>
      </c>
      <c r="M322" s="269"/>
      <c r="N322" s="269"/>
      <c r="O322" s="269"/>
      <c r="P322" s="269"/>
      <c r="Q322" s="269"/>
      <c r="R322" s="269"/>
      <c r="S322" s="269"/>
      <c r="T322" s="269" t="str">
        <f>_xlfn.IFNA(VLOOKUP($AF322,Sheet7!$A$2:$B$611,2,0)," ")</f>
        <v xml:space="preserve"> </v>
      </c>
      <c r="U322" s="269"/>
      <c r="V322" s="269"/>
      <c r="W322" s="269"/>
      <c r="X322" s="269"/>
      <c r="Y322" s="269"/>
      <c r="Z322" s="269"/>
      <c r="AA322" s="368"/>
      <c r="AB322" s="368"/>
      <c r="AC322" s="269"/>
      <c r="AD322" s="269"/>
      <c r="AE322" s="368"/>
      <c r="AF322" s="269"/>
      <c r="AG322" s="269"/>
      <c r="AH322" s="368"/>
      <c r="AI322" s="269"/>
      <c r="AJ322" s="269"/>
      <c r="AK322" s="269"/>
      <c r="AL322" s="269"/>
      <c r="AM322" s="269"/>
      <c r="AN322" s="269"/>
      <c r="AO322" s="430"/>
      <c r="AP322" s="371"/>
      <c r="AQ322" s="448"/>
    </row>
    <row r="323" spans="1:44" s="360" customFormat="1" x14ac:dyDescent="0.25">
      <c r="A323" s="269" t="s">
        <v>504</v>
      </c>
      <c r="B323" s="269">
        <v>660000032</v>
      </c>
      <c r="C323" s="269" t="s">
        <v>40</v>
      </c>
      <c r="D323" s="269" t="s">
        <v>41</v>
      </c>
      <c r="E323" s="269" t="s">
        <v>246</v>
      </c>
      <c r="F323" s="368"/>
      <c r="G323" s="269" t="s">
        <v>80</v>
      </c>
      <c r="H323" s="469" t="s">
        <v>87</v>
      </c>
      <c r="I323" s="363">
        <v>1</v>
      </c>
      <c r="J323" s="364" t="s">
        <v>53</v>
      </c>
      <c r="K323" s="424">
        <v>34560000</v>
      </c>
      <c r="L323" s="432">
        <v>34560000</v>
      </c>
      <c r="M323" s="269"/>
      <c r="N323" s="269"/>
      <c r="O323" s="269"/>
      <c r="P323" s="269"/>
      <c r="Q323" s="269"/>
      <c r="R323" s="269"/>
      <c r="S323" s="269"/>
      <c r="T323" s="269" t="str">
        <f>_xlfn.IFNA(VLOOKUP($AF323,Sheet7!$A$2:$B$611,2,0)," ")</f>
        <v xml:space="preserve"> </v>
      </c>
      <c r="U323" s="269"/>
      <c r="V323" s="269"/>
      <c r="W323" s="269"/>
      <c r="X323" s="269"/>
      <c r="Y323" s="269"/>
      <c r="Z323" s="269"/>
      <c r="AA323" s="368"/>
      <c r="AB323" s="368"/>
      <c r="AC323" s="269"/>
      <c r="AD323" s="269"/>
      <c r="AE323" s="368"/>
      <c r="AF323" s="269"/>
      <c r="AG323" s="269"/>
      <c r="AH323" s="368"/>
      <c r="AI323" s="269"/>
      <c r="AJ323" s="269"/>
      <c r="AK323" s="269"/>
      <c r="AL323" s="269"/>
      <c r="AM323" s="269"/>
      <c r="AN323" s="269"/>
      <c r="AO323" s="430"/>
      <c r="AP323" s="371"/>
      <c r="AQ323" s="448"/>
    </row>
    <row r="324" spans="1:44" s="360" customFormat="1" x14ac:dyDescent="0.25">
      <c r="A324" s="269" t="s">
        <v>504</v>
      </c>
      <c r="B324" s="269">
        <v>660000032</v>
      </c>
      <c r="C324" s="269" t="s">
        <v>40</v>
      </c>
      <c r="D324" s="269" t="s">
        <v>41</v>
      </c>
      <c r="E324" s="269" t="s">
        <v>274</v>
      </c>
      <c r="F324" s="368"/>
      <c r="G324" s="269" t="s">
        <v>80</v>
      </c>
      <c r="H324" s="469" t="s">
        <v>87</v>
      </c>
      <c r="I324" s="375">
        <v>12</v>
      </c>
      <c r="J324" s="364" t="s">
        <v>36</v>
      </c>
      <c r="K324" s="424">
        <v>1140000</v>
      </c>
      <c r="L324" s="432">
        <v>13680000</v>
      </c>
      <c r="M324" s="269"/>
      <c r="N324" s="269"/>
      <c r="O324" s="269"/>
      <c r="P324" s="269"/>
      <c r="Q324" s="269"/>
      <c r="R324" s="269"/>
      <c r="S324" s="269"/>
      <c r="T324" s="269" t="str">
        <f>_xlfn.IFNA(VLOOKUP($AF324,Sheet7!$A$2:$B$611,2,0)," ")</f>
        <v xml:space="preserve"> </v>
      </c>
      <c r="U324" s="269"/>
      <c r="V324" s="269"/>
      <c r="W324" s="269"/>
      <c r="X324" s="269"/>
      <c r="Y324" s="269"/>
      <c r="Z324" s="269"/>
      <c r="AA324" s="368"/>
      <c r="AB324" s="368"/>
      <c r="AC324" s="269"/>
      <c r="AD324" s="269"/>
      <c r="AE324" s="368"/>
      <c r="AF324" s="269"/>
      <c r="AG324" s="269"/>
      <c r="AH324" s="368"/>
      <c r="AI324" s="269"/>
      <c r="AJ324" s="269"/>
      <c r="AK324" s="269"/>
      <c r="AL324" s="269"/>
      <c r="AM324" s="269"/>
      <c r="AN324" s="269"/>
      <c r="AO324" s="430"/>
      <c r="AP324" s="371"/>
      <c r="AQ324" s="448"/>
    </row>
    <row r="325" spans="1:44" s="360" customFormat="1" ht="14.45" customHeight="1" x14ac:dyDescent="0.25">
      <c r="A325" s="269" t="s">
        <v>504</v>
      </c>
      <c r="B325" s="269">
        <v>660000032</v>
      </c>
      <c r="C325" s="269" t="s">
        <v>40</v>
      </c>
      <c r="D325" s="269" t="s">
        <v>41</v>
      </c>
      <c r="E325" s="269" t="s">
        <v>298</v>
      </c>
      <c r="F325" s="368"/>
      <c r="G325" s="269" t="s">
        <v>80</v>
      </c>
      <c r="H325" s="469" t="s">
        <v>87</v>
      </c>
      <c r="I325" s="375">
        <v>12</v>
      </c>
      <c r="J325" s="364" t="s">
        <v>36</v>
      </c>
      <c r="K325" s="424">
        <v>23437</v>
      </c>
      <c r="L325" s="432">
        <v>281244</v>
      </c>
      <c r="M325" s="269"/>
      <c r="N325" s="269"/>
      <c r="O325" s="269"/>
      <c r="P325" s="269"/>
      <c r="Q325" s="269"/>
      <c r="R325" s="269"/>
      <c r="S325" s="269"/>
      <c r="T325" s="269" t="str">
        <f>_xlfn.IFNA(VLOOKUP($AF325,Sheet7!$A$2:$B$611,2,0)," ")</f>
        <v xml:space="preserve"> </v>
      </c>
      <c r="U325" s="269"/>
      <c r="V325" s="269"/>
      <c r="W325" s="269"/>
      <c r="X325" s="269"/>
      <c r="Y325" s="269"/>
      <c r="Z325" s="269"/>
      <c r="AA325" s="368"/>
      <c r="AB325" s="368"/>
      <c r="AC325" s="269"/>
      <c r="AD325" s="269"/>
      <c r="AE325" s="368"/>
      <c r="AF325" s="269"/>
      <c r="AG325" s="269"/>
      <c r="AH325" s="368"/>
      <c r="AI325" s="269"/>
      <c r="AJ325" s="269"/>
      <c r="AK325" s="269"/>
      <c r="AL325" s="269"/>
      <c r="AM325" s="269"/>
      <c r="AN325" s="269"/>
      <c r="AO325" s="430"/>
      <c r="AP325" s="371"/>
      <c r="AQ325" s="448"/>
    </row>
    <row r="326" spans="1:44" s="360" customFormat="1" ht="14.45" customHeight="1" x14ac:dyDescent="0.25">
      <c r="A326" s="269" t="s">
        <v>504</v>
      </c>
      <c r="B326" s="269">
        <v>660000032</v>
      </c>
      <c r="C326" s="269" t="s">
        <v>40</v>
      </c>
      <c r="D326" s="269" t="s">
        <v>41</v>
      </c>
      <c r="E326" s="269" t="s">
        <v>92</v>
      </c>
      <c r="F326" s="368"/>
      <c r="G326" s="269" t="s">
        <v>80</v>
      </c>
      <c r="H326" s="469" t="s">
        <v>87</v>
      </c>
      <c r="I326" s="363">
        <v>12</v>
      </c>
      <c r="J326" s="364" t="s">
        <v>36</v>
      </c>
      <c r="K326" s="424">
        <v>12382166</v>
      </c>
      <c r="L326" s="424">
        <v>148585987</v>
      </c>
      <c r="M326" s="269"/>
      <c r="N326" s="269"/>
      <c r="O326" s="269"/>
      <c r="P326" s="269"/>
      <c r="Q326" s="269"/>
      <c r="R326" s="269"/>
      <c r="S326" s="269"/>
      <c r="T326" s="269" t="str">
        <f>_xlfn.IFNA(VLOOKUP($AF326,Sheet7!$A$2:$B$611,2,0)," ")</f>
        <v xml:space="preserve"> </v>
      </c>
      <c r="U326" s="269"/>
      <c r="V326" s="269"/>
      <c r="W326" s="269"/>
      <c r="X326" s="269"/>
      <c r="Y326" s="269"/>
      <c r="Z326" s="269"/>
      <c r="AA326" s="368"/>
      <c r="AB326" s="368"/>
      <c r="AC326" s="269"/>
      <c r="AD326" s="269"/>
      <c r="AE326" s="368"/>
      <c r="AF326" s="269"/>
      <c r="AG326" s="269"/>
      <c r="AH326" s="368"/>
      <c r="AI326" s="269"/>
      <c r="AJ326" s="269"/>
      <c r="AK326" s="269"/>
      <c r="AL326" s="269"/>
      <c r="AM326" s="269"/>
      <c r="AN326" s="269"/>
      <c r="AO326" s="430"/>
      <c r="AP326" s="371"/>
      <c r="AQ326" s="448"/>
    </row>
    <row r="327" spans="1:44" s="360" customFormat="1" ht="14.45" customHeight="1" x14ac:dyDescent="0.25">
      <c r="A327" s="269" t="s">
        <v>504</v>
      </c>
      <c r="B327" s="269">
        <v>660000032</v>
      </c>
      <c r="C327" s="269" t="s">
        <v>40</v>
      </c>
      <c r="D327" s="269" t="s">
        <v>41</v>
      </c>
      <c r="E327" s="269" t="s">
        <v>101</v>
      </c>
      <c r="F327" s="368"/>
      <c r="G327" s="269" t="s">
        <v>80</v>
      </c>
      <c r="H327" s="469" t="s">
        <v>87</v>
      </c>
      <c r="I327" s="363">
        <v>5</v>
      </c>
      <c r="J327" s="364" t="s">
        <v>36</v>
      </c>
      <c r="K327" s="424">
        <v>5984289</v>
      </c>
      <c r="L327" s="432">
        <v>29921443.760000002</v>
      </c>
      <c r="M327" s="269"/>
      <c r="N327" s="269"/>
      <c r="O327" s="269"/>
      <c r="P327" s="269"/>
      <c r="Q327" s="269"/>
      <c r="R327" s="269"/>
      <c r="S327" s="269"/>
      <c r="T327" s="269" t="str">
        <f>_xlfn.IFNA(VLOOKUP($AF327,Sheet7!$A$2:$B$611,2,0)," ")</f>
        <v xml:space="preserve"> </v>
      </c>
      <c r="U327" s="269"/>
      <c r="V327" s="269"/>
      <c r="W327" s="269"/>
      <c r="X327" s="269"/>
      <c r="Y327" s="269"/>
      <c r="Z327" s="269"/>
      <c r="AA327" s="368"/>
      <c r="AB327" s="368"/>
      <c r="AC327" s="269"/>
      <c r="AD327" s="269"/>
      <c r="AE327" s="368"/>
      <c r="AF327" s="269"/>
      <c r="AG327" s="269"/>
      <c r="AH327" s="368"/>
      <c r="AI327" s="269"/>
      <c r="AJ327" s="269"/>
      <c r="AK327" s="269"/>
      <c r="AL327" s="269"/>
      <c r="AM327" s="269"/>
      <c r="AN327" s="269"/>
      <c r="AO327" s="430"/>
      <c r="AP327" s="371"/>
      <c r="AQ327" s="448"/>
    </row>
    <row r="328" spans="1:44" s="360" customFormat="1" ht="14.45" customHeight="1" x14ac:dyDescent="0.25">
      <c r="A328" s="269" t="s">
        <v>504</v>
      </c>
      <c r="B328" s="269">
        <v>660000030</v>
      </c>
      <c r="C328" s="269" t="s">
        <v>219</v>
      </c>
      <c r="D328" s="269" t="s">
        <v>220</v>
      </c>
      <c r="E328" s="269" t="s">
        <v>109</v>
      </c>
      <c r="F328" s="436" t="s">
        <v>918</v>
      </c>
      <c r="G328" s="269" t="s">
        <v>80</v>
      </c>
      <c r="H328" s="469" t="s">
        <v>87</v>
      </c>
      <c r="I328" s="416">
        <v>12</v>
      </c>
      <c r="J328" s="417" t="s">
        <v>36</v>
      </c>
      <c r="K328" s="418">
        <v>3000000</v>
      </c>
      <c r="L328" s="443">
        <v>36000000</v>
      </c>
      <c r="M328" s="389">
        <f>L328-(SUM(N328:N331))</f>
        <v>0</v>
      </c>
      <c r="N328" s="389">
        <v>36000000</v>
      </c>
      <c r="O328" s="366">
        <f>N328-P328</f>
        <v>34483650</v>
      </c>
      <c r="P328" s="366">
        <v>1516350</v>
      </c>
      <c r="Q328" s="366"/>
      <c r="R328" s="366"/>
      <c r="S328" s="269"/>
      <c r="T328" s="269" t="str">
        <f>_xlfn.IFNA(VLOOKUP($AF328,Sheet7!$A$2:$B$611,2,0)," ")</f>
        <v xml:space="preserve"> </v>
      </c>
      <c r="U328" s="376" t="s">
        <v>111</v>
      </c>
      <c r="V328" s="269" t="s">
        <v>629</v>
      </c>
      <c r="W328" s="269" t="s">
        <v>630</v>
      </c>
      <c r="X328" s="269"/>
      <c r="Y328" s="269"/>
      <c r="Z328" s="269"/>
      <c r="AA328" s="368"/>
      <c r="AB328" s="368"/>
      <c r="AC328" s="269"/>
      <c r="AD328" s="269"/>
      <c r="AE328" s="368"/>
      <c r="AF328" s="439" t="s">
        <v>1007</v>
      </c>
      <c r="AG328" s="269"/>
      <c r="AH328" s="415">
        <v>45727</v>
      </c>
      <c r="AI328" s="269" t="s">
        <v>1008</v>
      </c>
      <c r="AJ328" s="269"/>
      <c r="AK328" s="269" t="s">
        <v>1009</v>
      </c>
      <c r="AL328" s="269"/>
      <c r="AM328" s="269"/>
      <c r="AN328" s="269"/>
      <c r="AO328" s="430"/>
      <c r="AP328" s="371"/>
      <c r="AQ328" s="448"/>
    </row>
    <row r="329" spans="1:44" s="360" customFormat="1" x14ac:dyDescent="0.25">
      <c r="A329" s="269" t="s">
        <v>504</v>
      </c>
      <c r="B329" s="269">
        <v>660000030</v>
      </c>
      <c r="C329" s="269" t="s">
        <v>219</v>
      </c>
      <c r="D329" s="269" t="s">
        <v>220</v>
      </c>
      <c r="E329" s="269" t="s">
        <v>109</v>
      </c>
      <c r="F329" s="436" t="s">
        <v>918</v>
      </c>
      <c r="G329" s="269" t="s">
        <v>80</v>
      </c>
      <c r="H329" s="469" t="s">
        <v>87</v>
      </c>
      <c r="I329" s="375"/>
      <c r="J329" s="364"/>
      <c r="K329" s="365"/>
      <c r="L329" s="365"/>
      <c r="M329" s="366"/>
      <c r="N329" s="366"/>
      <c r="O329" s="366">
        <f>O328-P329</f>
        <v>32279925</v>
      </c>
      <c r="P329" s="366">
        <v>2203725</v>
      </c>
      <c r="Q329" s="366"/>
      <c r="R329" s="366"/>
      <c r="S329" s="269"/>
      <c r="T329" s="269" t="str">
        <f>_xlfn.IFNA(VLOOKUP($AF329,Sheet7!$A$2:$B$611,2,0)," ")</f>
        <v xml:space="preserve"> </v>
      </c>
      <c r="U329" s="376" t="s">
        <v>111</v>
      </c>
      <c r="V329" s="269" t="s">
        <v>629</v>
      </c>
      <c r="W329" s="269" t="s">
        <v>630</v>
      </c>
      <c r="X329" s="269"/>
      <c r="Y329" s="269"/>
      <c r="Z329" s="269"/>
      <c r="AA329" s="368"/>
      <c r="AB329" s="368"/>
      <c r="AC329" s="269"/>
      <c r="AD329" s="269"/>
      <c r="AE329" s="368"/>
      <c r="AF329" s="439" t="s">
        <v>1007</v>
      </c>
      <c r="AG329" s="269"/>
      <c r="AH329" s="415">
        <v>45768</v>
      </c>
      <c r="AI329" s="269" t="s">
        <v>1010</v>
      </c>
      <c r="AJ329" s="269"/>
      <c r="AK329" s="269" t="s">
        <v>1011</v>
      </c>
      <c r="AL329" s="269"/>
      <c r="AM329" s="269"/>
      <c r="AN329" s="269"/>
      <c r="AO329" s="430"/>
      <c r="AP329" s="371"/>
      <c r="AQ329" s="448"/>
    </row>
    <row r="330" spans="1:44" s="360" customFormat="1" ht="14.45" customHeight="1" x14ac:dyDescent="0.25">
      <c r="A330" s="269" t="s">
        <v>504</v>
      </c>
      <c r="B330" s="269">
        <v>660000030</v>
      </c>
      <c r="C330" s="269" t="s">
        <v>219</v>
      </c>
      <c r="D330" s="269" t="s">
        <v>220</v>
      </c>
      <c r="E330" s="269" t="s">
        <v>109</v>
      </c>
      <c r="F330" s="436" t="s">
        <v>918</v>
      </c>
      <c r="G330" s="269" t="s">
        <v>80</v>
      </c>
      <c r="H330" s="469" t="s">
        <v>87</v>
      </c>
      <c r="I330" s="375"/>
      <c r="J330" s="364"/>
      <c r="K330" s="365"/>
      <c r="L330" s="365"/>
      <c r="M330" s="366"/>
      <c r="N330" s="366"/>
      <c r="O330" s="366">
        <f>O329-P330</f>
        <v>30076200</v>
      </c>
      <c r="P330" s="366">
        <v>2203725</v>
      </c>
      <c r="Q330" s="366"/>
      <c r="R330" s="366"/>
      <c r="S330" s="269"/>
      <c r="T330" s="269" t="str">
        <f>_xlfn.IFNA(VLOOKUP($AF330,Sheet7!$A$2:$B$611,2,0)," ")</f>
        <v xml:space="preserve"> </v>
      </c>
      <c r="U330" s="376" t="s">
        <v>111</v>
      </c>
      <c r="V330" s="269" t="s">
        <v>629</v>
      </c>
      <c r="W330" s="269" t="s">
        <v>630</v>
      </c>
      <c r="X330" s="269"/>
      <c r="Y330" s="269"/>
      <c r="Z330" s="269"/>
      <c r="AA330" s="368"/>
      <c r="AB330" s="368"/>
      <c r="AC330" s="269"/>
      <c r="AD330" s="269"/>
      <c r="AE330" s="368"/>
      <c r="AF330" s="439" t="s">
        <v>1007</v>
      </c>
      <c r="AG330" s="269"/>
      <c r="AH330" s="415">
        <v>45797</v>
      </c>
      <c r="AI330" s="269" t="s">
        <v>1012</v>
      </c>
      <c r="AJ330" s="269"/>
      <c r="AK330" s="269" t="s">
        <v>1013</v>
      </c>
      <c r="AL330" s="269"/>
      <c r="AM330" s="269"/>
      <c r="AN330" s="269"/>
      <c r="AO330" s="430"/>
      <c r="AP330" s="371"/>
      <c r="AQ330" s="448"/>
    </row>
    <row r="331" spans="1:44" s="360" customFormat="1" ht="14.45" customHeight="1" x14ac:dyDescent="0.25">
      <c r="A331" s="269" t="s">
        <v>504</v>
      </c>
      <c r="B331" s="269">
        <v>660000030</v>
      </c>
      <c r="C331" s="269" t="s">
        <v>219</v>
      </c>
      <c r="D331" s="269" t="s">
        <v>220</v>
      </c>
      <c r="E331" s="269" t="s">
        <v>109</v>
      </c>
      <c r="F331" s="436" t="s">
        <v>918</v>
      </c>
      <c r="G331" s="269" t="s">
        <v>80</v>
      </c>
      <c r="H331" s="469" t="s">
        <v>87</v>
      </c>
      <c r="I331" s="375"/>
      <c r="J331" s="364"/>
      <c r="K331" s="365"/>
      <c r="L331" s="365"/>
      <c r="M331" s="366"/>
      <c r="N331" s="366"/>
      <c r="O331" s="366">
        <f>O330-P331</f>
        <v>28120275</v>
      </c>
      <c r="P331" s="366">
        <v>1955925</v>
      </c>
      <c r="Q331" s="366"/>
      <c r="R331" s="366"/>
      <c r="S331" s="269"/>
      <c r="T331" s="269" t="str">
        <f>_xlfn.IFNA(VLOOKUP($AF331,Sheet7!$A$2:$B$611,2,0)," ")</f>
        <v xml:space="preserve"> </v>
      </c>
      <c r="U331" s="376" t="s">
        <v>111</v>
      </c>
      <c r="V331" s="269" t="s">
        <v>629</v>
      </c>
      <c r="W331" s="269" t="s">
        <v>630</v>
      </c>
      <c r="X331" s="269"/>
      <c r="Y331" s="269"/>
      <c r="Z331" s="269"/>
      <c r="AA331" s="368"/>
      <c r="AB331" s="368"/>
      <c r="AC331" s="269"/>
      <c r="AD331" s="269"/>
      <c r="AE331" s="368"/>
      <c r="AF331" s="439" t="s">
        <v>1007</v>
      </c>
      <c r="AG331" s="269"/>
      <c r="AH331" s="415">
        <v>45814</v>
      </c>
      <c r="AI331" s="269" t="s">
        <v>1014</v>
      </c>
      <c r="AJ331" s="269"/>
      <c r="AK331" s="269" t="s">
        <v>1015</v>
      </c>
      <c r="AL331" s="269"/>
      <c r="AM331" s="269"/>
      <c r="AN331" s="269"/>
      <c r="AO331" s="430"/>
      <c r="AP331" s="371"/>
      <c r="AQ331" s="448"/>
    </row>
    <row r="332" spans="1:44" s="360" customFormat="1" ht="14.45" customHeight="1" x14ac:dyDescent="0.25">
      <c r="A332" s="269" t="s">
        <v>504</v>
      </c>
      <c r="B332" s="269">
        <v>660000030</v>
      </c>
      <c r="C332" s="269" t="s">
        <v>219</v>
      </c>
      <c r="D332" s="269" t="s">
        <v>220</v>
      </c>
      <c r="E332" s="269" t="s">
        <v>109</v>
      </c>
      <c r="F332" s="436" t="s">
        <v>918</v>
      </c>
      <c r="G332" s="269" t="s">
        <v>80</v>
      </c>
      <c r="H332" s="469" t="s">
        <v>87</v>
      </c>
      <c r="I332" s="375"/>
      <c r="J332" s="364"/>
      <c r="K332" s="365"/>
      <c r="L332" s="380"/>
      <c r="M332" s="366"/>
      <c r="N332" s="366"/>
      <c r="O332" s="366"/>
      <c r="P332" s="366"/>
      <c r="Q332" s="366"/>
      <c r="R332" s="366"/>
      <c r="S332" s="269"/>
      <c r="T332" s="269" t="s">
        <v>312</v>
      </c>
      <c r="U332" s="376" t="s">
        <v>111</v>
      </c>
      <c r="V332" s="269" t="s">
        <v>629</v>
      </c>
      <c r="W332" s="376" t="s">
        <v>630</v>
      </c>
      <c r="X332" s="376" t="s">
        <v>1016</v>
      </c>
      <c r="Y332" s="269" t="s">
        <v>602</v>
      </c>
      <c r="Z332" s="269" t="s">
        <v>603</v>
      </c>
      <c r="AA332" s="372">
        <v>45702</v>
      </c>
      <c r="AB332" s="372">
        <v>45824</v>
      </c>
      <c r="AC332" s="269" t="s">
        <v>604</v>
      </c>
      <c r="AD332" s="269" t="s">
        <v>5274</v>
      </c>
      <c r="AE332" s="368"/>
      <c r="AF332" s="269"/>
      <c r="AG332" s="269"/>
      <c r="AH332" s="368"/>
      <c r="AI332" s="269"/>
      <c r="AJ332" s="269"/>
      <c r="AK332" s="269" t="s">
        <v>1019</v>
      </c>
      <c r="AL332" s="269"/>
      <c r="AM332" s="269"/>
      <c r="AN332" s="269"/>
      <c r="AO332" s="430"/>
      <c r="AP332" s="371"/>
      <c r="AQ332" s="448"/>
    </row>
    <row r="333" spans="1:44" s="428" customFormat="1" ht="14.45" customHeight="1" x14ac:dyDescent="0.25">
      <c r="A333" s="269" t="s">
        <v>504</v>
      </c>
      <c r="B333" s="269">
        <v>660000030</v>
      </c>
      <c r="C333" s="269" t="s">
        <v>219</v>
      </c>
      <c r="D333" s="269" t="s">
        <v>293</v>
      </c>
      <c r="E333" s="269" t="s">
        <v>313</v>
      </c>
      <c r="F333" s="372">
        <v>45716</v>
      </c>
      <c r="G333" s="269" t="s">
        <v>80</v>
      </c>
      <c r="H333" s="469" t="s">
        <v>327</v>
      </c>
      <c r="I333" s="363">
        <v>5</v>
      </c>
      <c r="J333" s="364" t="s">
        <v>53</v>
      </c>
      <c r="K333" s="407">
        <v>20000000</v>
      </c>
      <c r="L333" s="380">
        <v>100000000</v>
      </c>
      <c r="M333" s="366">
        <f>L333-(N333+N342)</f>
        <v>90000000</v>
      </c>
      <c r="N333" s="366">
        <v>10000000</v>
      </c>
      <c r="O333" s="366">
        <f>N333-P333</f>
        <v>0</v>
      </c>
      <c r="P333" s="366">
        <v>10000000</v>
      </c>
      <c r="Q333" s="366"/>
      <c r="R333" s="366"/>
      <c r="S333" s="269"/>
      <c r="T333" s="269" t="str">
        <f>_xlfn.IFNA(VLOOKUP($AF333,Sheet7!$A$2:$B$611,2,0)," ")</f>
        <v>PR/MJS/1024/007</v>
      </c>
      <c r="U333" s="376" t="s">
        <v>329</v>
      </c>
      <c r="V333" s="376" t="s">
        <v>629</v>
      </c>
      <c r="W333" s="376" t="s">
        <v>1020</v>
      </c>
      <c r="X333" s="376" t="s">
        <v>616</v>
      </c>
      <c r="Y333" s="269" t="s">
        <v>602</v>
      </c>
      <c r="Z333" s="269" t="s">
        <v>602</v>
      </c>
      <c r="AA333" s="372">
        <v>45617</v>
      </c>
      <c r="AB333" s="372">
        <v>45990</v>
      </c>
      <c r="AC333" s="269" t="s">
        <v>604</v>
      </c>
      <c r="AD333" s="269"/>
      <c r="AE333" s="372">
        <v>46014</v>
      </c>
      <c r="AF333" s="439" t="s">
        <v>1021</v>
      </c>
      <c r="AG333" s="269" t="s">
        <v>1022</v>
      </c>
      <c r="AH333" s="401">
        <v>45699</v>
      </c>
      <c r="AI333" s="269" t="s">
        <v>1023</v>
      </c>
      <c r="AJ333" s="269"/>
      <c r="AK333" s="269" t="s">
        <v>1024</v>
      </c>
      <c r="AL333" s="269"/>
      <c r="AM333" s="269"/>
      <c r="AN333" s="269"/>
      <c r="AO333" s="370"/>
      <c r="AP333" s="371"/>
      <c r="AQ333" s="360"/>
      <c r="AR333" s="360"/>
    </row>
    <row r="334" spans="1:44" s="428" customFormat="1" ht="14.45" customHeight="1" x14ac:dyDescent="0.25">
      <c r="A334" s="361" t="s">
        <v>504</v>
      </c>
      <c r="B334" s="361">
        <v>660000038</v>
      </c>
      <c r="C334" s="361" t="s">
        <v>84</v>
      </c>
      <c r="D334" s="361" t="s">
        <v>85</v>
      </c>
      <c r="E334" s="361" t="s">
        <v>86</v>
      </c>
      <c r="F334" s="387">
        <v>46050</v>
      </c>
      <c r="G334" s="361" t="s">
        <v>62</v>
      </c>
      <c r="H334" s="468" t="s">
        <v>67</v>
      </c>
      <c r="I334" s="363">
        <v>10</v>
      </c>
      <c r="J334" s="364" t="s">
        <v>36</v>
      </c>
      <c r="K334" s="424">
        <v>10000000</v>
      </c>
      <c r="L334" s="424">
        <v>100000000</v>
      </c>
      <c r="M334" s="269"/>
      <c r="N334" s="424">
        <v>100000000</v>
      </c>
      <c r="O334" s="366">
        <f>N334-P334</f>
        <v>96500000</v>
      </c>
      <c r="P334" s="366">
        <v>3500000</v>
      </c>
      <c r="Q334" s="366"/>
      <c r="R334" s="269"/>
      <c r="S334" s="269"/>
      <c r="T334" s="269" t="str">
        <f>_xlfn.IFNA(VLOOKUP($AF334,Sheet7!$A$2:$B$611,2,0)," ")</f>
        <v xml:space="preserve"> </v>
      </c>
      <c r="U334" s="269"/>
      <c r="V334" s="269"/>
      <c r="W334" s="269"/>
      <c r="X334" s="269"/>
      <c r="Y334" s="269"/>
      <c r="Z334" s="269"/>
      <c r="AA334" s="368"/>
      <c r="AB334" s="368"/>
      <c r="AC334" s="269"/>
      <c r="AD334" s="269"/>
      <c r="AE334" s="368"/>
      <c r="AF334" s="269"/>
      <c r="AG334" s="269" t="s">
        <v>1025</v>
      </c>
      <c r="AH334" s="368"/>
      <c r="AI334" s="269"/>
      <c r="AJ334" s="269"/>
      <c r="AK334" s="269" t="s">
        <v>1026</v>
      </c>
      <c r="AL334" s="269"/>
      <c r="AM334" s="269"/>
      <c r="AN334" s="269"/>
      <c r="AO334" s="370"/>
      <c r="AP334" s="371"/>
      <c r="AQ334" s="448"/>
      <c r="AR334" s="360"/>
    </row>
    <row r="335" spans="1:44" s="428" customFormat="1" ht="14.45" customHeight="1" x14ac:dyDescent="0.25">
      <c r="A335" s="361" t="s">
        <v>504</v>
      </c>
      <c r="B335" s="361">
        <v>660000038</v>
      </c>
      <c r="C335" s="361" t="s">
        <v>84</v>
      </c>
      <c r="D335" s="361" t="s">
        <v>85</v>
      </c>
      <c r="E335" s="362" t="s">
        <v>86</v>
      </c>
      <c r="F335" s="387">
        <v>46050</v>
      </c>
      <c r="G335" s="361" t="s">
        <v>62</v>
      </c>
      <c r="H335" s="468" t="s">
        <v>67</v>
      </c>
      <c r="I335" s="269"/>
      <c r="J335" s="269"/>
      <c r="K335" s="269"/>
      <c r="L335" s="269"/>
      <c r="M335" s="269"/>
      <c r="N335" s="269"/>
      <c r="O335" s="366">
        <f>O334-P335</f>
        <v>93000000</v>
      </c>
      <c r="P335" s="366">
        <v>3500000</v>
      </c>
      <c r="Q335" s="366"/>
      <c r="R335" s="269"/>
      <c r="S335" s="269"/>
      <c r="T335" s="269" t="str">
        <f>_xlfn.IFNA(VLOOKUP($AF335,Sheet7!$A$2:$B$611,2,0)," ")</f>
        <v xml:space="preserve"> </v>
      </c>
      <c r="U335" s="269"/>
      <c r="V335" s="269"/>
      <c r="W335" s="269"/>
      <c r="X335" s="269"/>
      <c r="Y335" s="269"/>
      <c r="Z335" s="269"/>
      <c r="AA335" s="368"/>
      <c r="AB335" s="368"/>
      <c r="AC335" s="269"/>
      <c r="AD335" s="269"/>
      <c r="AE335" s="368"/>
      <c r="AF335" s="269"/>
      <c r="AG335" s="269" t="s">
        <v>1025</v>
      </c>
      <c r="AH335" s="368"/>
      <c r="AI335" s="269"/>
      <c r="AJ335" s="269"/>
      <c r="AK335" s="269" t="s">
        <v>1027</v>
      </c>
      <c r="AL335" s="269"/>
      <c r="AM335" s="269"/>
      <c r="AN335" s="269"/>
      <c r="AO335" s="370"/>
      <c r="AP335" s="371"/>
      <c r="AQ335" s="448"/>
      <c r="AR335" s="360"/>
    </row>
    <row r="336" spans="1:44" s="428" customFormat="1" ht="14.45" customHeight="1" x14ac:dyDescent="0.25">
      <c r="A336" s="361" t="s">
        <v>504</v>
      </c>
      <c r="B336" s="361">
        <v>660000038</v>
      </c>
      <c r="C336" s="361" t="s">
        <v>84</v>
      </c>
      <c r="D336" s="361" t="s">
        <v>85</v>
      </c>
      <c r="E336" s="362" t="s">
        <v>86</v>
      </c>
      <c r="F336" s="387">
        <v>46050</v>
      </c>
      <c r="G336" s="361" t="s">
        <v>62</v>
      </c>
      <c r="H336" s="468" t="s">
        <v>67</v>
      </c>
      <c r="I336" s="269"/>
      <c r="J336" s="269"/>
      <c r="K336" s="269"/>
      <c r="L336" s="269"/>
      <c r="M336" s="269"/>
      <c r="N336" s="269"/>
      <c r="O336" s="366">
        <f>O335-P336</f>
        <v>89500000</v>
      </c>
      <c r="P336" s="366">
        <v>3500000</v>
      </c>
      <c r="Q336" s="366"/>
      <c r="R336" s="269"/>
      <c r="S336" s="269"/>
      <c r="T336" s="269" t="str">
        <f>_xlfn.IFNA(VLOOKUP($AF336,Sheet7!$A$2:$B$611,2,0)," ")</f>
        <v xml:space="preserve"> </v>
      </c>
      <c r="U336" s="269"/>
      <c r="V336" s="269"/>
      <c r="W336" s="269"/>
      <c r="X336" s="269"/>
      <c r="Y336" s="269"/>
      <c r="Z336" s="269"/>
      <c r="AA336" s="368"/>
      <c r="AB336" s="368"/>
      <c r="AC336" s="269"/>
      <c r="AD336" s="269"/>
      <c r="AE336" s="368"/>
      <c r="AF336" s="269"/>
      <c r="AG336" s="269" t="s">
        <v>1025</v>
      </c>
      <c r="AH336" s="368"/>
      <c r="AI336" s="269"/>
      <c r="AJ336" s="269"/>
      <c r="AK336" s="269" t="s">
        <v>1028</v>
      </c>
      <c r="AL336" s="269"/>
      <c r="AM336" s="269"/>
      <c r="AN336" s="269"/>
      <c r="AO336" s="370"/>
      <c r="AP336" s="371"/>
      <c r="AQ336" s="448"/>
      <c r="AR336" s="360"/>
    </row>
    <row r="337" spans="1:43" s="360" customFormat="1" ht="14.45" customHeight="1" x14ac:dyDescent="0.25">
      <c r="A337" s="361" t="s">
        <v>504</v>
      </c>
      <c r="B337" s="361">
        <v>660000038</v>
      </c>
      <c r="C337" s="361" t="s">
        <v>84</v>
      </c>
      <c r="D337" s="361" t="s">
        <v>85</v>
      </c>
      <c r="E337" s="362" t="s">
        <v>86</v>
      </c>
      <c r="F337" s="387">
        <v>46050</v>
      </c>
      <c r="G337" s="361" t="s">
        <v>62</v>
      </c>
      <c r="H337" s="468" t="s">
        <v>67</v>
      </c>
      <c r="I337" s="269"/>
      <c r="J337" s="269"/>
      <c r="K337" s="269"/>
      <c r="L337" s="269"/>
      <c r="M337" s="269"/>
      <c r="N337" s="269"/>
      <c r="O337" s="366">
        <f>O336-P337</f>
        <v>86000000</v>
      </c>
      <c r="P337" s="366">
        <v>3500000</v>
      </c>
      <c r="Q337" s="366"/>
      <c r="R337" s="269"/>
      <c r="S337" s="269"/>
      <c r="T337" s="269" t="str">
        <f>_xlfn.IFNA(VLOOKUP($AF337,Sheet7!$A$2:$B$611,2,0)," ")</f>
        <v xml:space="preserve"> </v>
      </c>
      <c r="U337" s="269"/>
      <c r="V337" s="269"/>
      <c r="W337" s="269"/>
      <c r="X337" s="269"/>
      <c r="Y337" s="269"/>
      <c r="Z337" s="269"/>
      <c r="AA337" s="368"/>
      <c r="AB337" s="368"/>
      <c r="AC337" s="269"/>
      <c r="AD337" s="269"/>
      <c r="AE337" s="368"/>
      <c r="AF337" s="269"/>
      <c r="AG337" s="269" t="s">
        <v>1025</v>
      </c>
      <c r="AH337" s="368"/>
      <c r="AI337" s="269"/>
      <c r="AJ337" s="269"/>
      <c r="AK337" s="269" t="s">
        <v>1029</v>
      </c>
      <c r="AL337" s="269"/>
      <c r="AM337" s="269"/>
      <c r="AN337" s="269"/>
      <c r="AO337" s="370"/>
      <c r="AP337" s="371"/>
      <c r="AQ337" s="448"/>
    </row>
    <row r="338" spans="1:43" s="360" customFormat="1" ht="14.45" customHeight="1" x14ac:dyDescent="0.25">
      <c r="A338" s="361" t="s">
        <v>504</v>
      </c>
      <c r="B338" s="361">
        <v>660000038</v>
      </c>
      <c r="C338" s="361" t="s">
        <v>84</v>
      </c>
      <c r="D338" s="361" t="s">
        <v>85</v>
      </c>
      <c r="E338" s="362" t="s">
        <v>86</v>
      </c>
      <c r="F338" s="387">
        <v>46050</v>
      </c>
      <c r="G338" s="361" t="s">
        <v>62</v>
      </c>
      <c r="H338" s="468" t="s">
        <v>67</v>
      </c>
      <c r="I338" s="269"/>
      <c r="J338" s="269"/>
      <c r="K338" s="269"/>
      <c r="L338" s="269"/>
      <c r="M338" s="269"/>
      <c r="N338" s="269"/>
      <c r="O338" s="366">
        <f>O337-P338</f>
        <v>82500000</v>
      </c>
      <c r="P338" s="366">
        <v>3500000</v>
      </c>
      <c r="Q338" s="366"/>
      <c r="R338" s="269"/>
      <c r="S338" s="269"/>
      <c r="T338" s="269" t="str">
        <f>_xlfn.IFNA(VLOOKUP($AF338,Sheet7!$A$2:$B$611,2,0)," ")</f>
        <v xml:space="preserve"> </v>
      </c>
      <c r="U338" s="269"/>
      <c r="V338" s="269"/>
      <c r="W338" s="269"/>
      <c r="X338" s="269"/>
      <c r="Y338" s="269"/>
      <c r="Z338" s="269"/>
      <c r="AA338" s="368"/>
      <c r="AB338" s="368"/>
      <c r="AC338" s="269"/>
      <c r="AD338" s="269"/>
      <c r="AE338" s="368"/>
      <c r="AF338" s="269"/>
      <c r="AG338" s="269" t="s">
        <v>1025</v>
      </c>
      <c r="AH338" s="368"/>
      <c r="AI338" s="269"/>
      <c r="AJ338" s="269"/>
      <c r="AK338" s="269" t="s">
        <v>1030</v>
      </c>
      <c r="AL338" s="269"/>
      <c r="AM338" s="269"/>
      <c r="AN338" s="269"/>
      <c r="AO338" s="370"/>
      <c r="AP338" s="371"/>
      <c r="AQ338" s="448"/>
    </row>
    <row r="339" spans="1:43" s="360" customFormat="1" ht="14.45" customHeight="1" x14ac:dyDescent="0.25">
      <c r="A339" s="361" t="s">
        <v>504</v>
      </c>
      <c r="B339" s="361">
        <v>660000038</v>
      </c>
      <c r="C339" s="361" t="s">
        <v>84</v>
      </c>
      <c r="D339" s="361" t="s">
        <v>85</v>
      </c>
      <c r="E339" s="362" t="s">
        <v>86</v>
      </c>
      <c r="F339" s="387">
        <v>46050</v>
      </c>
      <c r="G339" s="361" t="s">
        <v>62</v>
      </c>
      <c r="H339" s="468" t="s">
        <v>67</v>
      </c>
      <c r="I339" s="269"/>
      <c r="J339" s="269"/>
      <c r="K339" s="269"/>
      <c r="L339" s="269"/>
      <c r="M339" s="269"/>
      <c r="N339" s="269"/>
      <c r="O339" s="366">
        <f>O338-P339</f>
        <v>79000000</v>
      </c>
      <c r="P339" s="366">
        <v>3500000</v>
      </c>
      <c r="Q339" s="366"/>
      <c r="R339" s="269"/>
      <c r="S339" s="269"/>
      <c r="T339" s="269" t="str">
        <f>_xlfn.IFNA(VLOOKUP($AF339,Sheet7!$A$2:$B$611,2,0)," ")</f>
        <v xml:space="preserve"> </v>
      </c>
      <c r="U339" s="269"/>
      <c r="V339" s="269"/>
      <c r="W339" s="269"/>
      <c r="X339" s="269"/>
      <c r="Y339" s="269"/>
      <c r="Z339" s="269"/>
      <c r="AA339" s="368"/>
      <c r="AB339" s="368"/>
      <c r="AC339" s="269"/>
      <c r="AD339" s="269"/>
      <c r="AE339" s="368"/>
      <c r="AF339" s="269"/>
      <c r="AG339" s="269" t="s">
        <v>1025</v>
      </c>
      <c r="AH339" s="368"/>
      <c r="AI339" s="269"/>
      <c r="AJ339" s="269"/>
      <c r="AK339" s="269" t="s">
        <v>1031</v>
      </c>
      <c r="AL339" s="269"/>
      <c r="AM339" s="269"/>
      <c r="AN339" s="269"/>
      <c r="AO339" s="370"/>
      <c r="AP339" s="371"/>
      <c r="AQ339" s="448"/>
    </row>
    <row r="340" spans="1:43" s="360" customFormat="1" ht="14.45" customHeight="1" x14ac:dyDescent="0.25">
      <c r="A340" s="361" t="s">
        <v>504</v>
      </c>
      <c r="B340" s="361">
        <v>660000032</v>
      </c>
      <c r="C340" s="361" t="s">
        <v>40</v>
      </c>
      <c r="D340" s="361" t="s">
        <v>41</v>
      </c>
      <c r="E340" s="362" t="s">
        <v>78</v>
      </c>
      <c r="F340" s="387">
        <v>45999</v>
      </c>
      <c r="G340" s="361" t="s">
        <v>62</v>
      </c>
      <c r="H340" s="468" t="s">
        <v>67</v>
      </c>
      <c r="I340" s="363">
        <v>1</v>
      </c>
      <c r="J340" s="364" t="s">
        <v>53</v>
      </c>
      <c r="K340" s="424">
        <v>350000</v>
      </c>
      <c r="L340" s="424">
        <v>350000</v>
      </c>
      <c r="M340" s="269"/>
      <c r="N340" s="269"/>
      <c r="O340" s="269"/>
      <c r="P340" s="269"/>
      <c r="Q340" s="269"/>
      <c r="R340" s="269"/>
      <c r="S340" s="269"/>
      <c r="T340" s="269" t="str">
        <f>_xlfn.IFNA(VLOOKUP($AF340,Sheet7!$A$2:$B$611,2,0)," ")</f>
        <v xml:space="preserve"> </v>
      </c>
      <c r="U340" s="269"/>
      <c r="V340" s="269"/>
      <c r="W340" s="269"/>
      <c r="X340" s="269"/>
      <c r="Y340" s="269"/>
      <c r="Z340" s="269"/>
      <c r="AA340" s="368"/>
      <c r="AB340" s="368"/>
      <c r="AC340" s="269"/>
      <c r="AD340" s="269"/>
      <c r="AE340" s="368"/>
      <c r="AF340" s="269"/>
      <c r="AG340" s="269"/>
      <c r="AH340" s="368"/>
      <c r="AI340" s="269"/>
      <c r="AJ340" s="269"/>
      <c r="AK340" s="269"/>
      <c r="AL340" s="269"/>
      <c r="AM340" s="269"/>
      <c r="AN340" s="269"/>
      <c r="AO340" s="370"/>
      <c r="AP340" s="371"/>
      <c r="AQ340" s="448"/>
    </row>
    <row r="341" spans="1:43" s="360" customFormat="1" ht="14.45" customHeight="1" x14ac:dyDescent="0.25">
      <c r="A341" s="361" t="s">
        <v>504</v>
      </c>
      <c r="B341" s="361">
        <v>660000032</v>
      </c>
      <c r="C341" s="361" t="s">
        <v>40</v>
      </c>
      <c r="D341" s="361" t="s">
        <v>41</v>
      </c>
      <c r="E341" s="362" t="s">
        <v>273</v>
      </c>
      <c r="F341" s="387">
        <v>46172</v>
      </c>
      <c r="G341" s="361" t="s">
        <v>62</v>
      </c>
      <c r="H341" s="468" t="s">
        <v>67</v>
      </c>
      <c r="I341" s="363">
        <v>1</v>
      </c>
      <c r="J341" s="364" t="s">
        <v>53</v>
      </c>
      <c r="K341" s="365">
        <v>80000000</v>
      </c>
      <c r="L341" s="380">
        <v>80000000</v>
      </c>
      <c r="M341" s="366"/>
      <c r="N341" s="366">
        <v>75810000</v>
      </c>
      <c r="O341" s="366"/>
      <c r="P341" s="366"/>
      <c r="Q341" s="366"/>
      <c r="R341" s="366"/>
      <c r="S341" s="269"/>
      <c r="T341" s="269" t="str">
        <f>_xlfn.IFNA(VLOOKUP($AF341,Sheet7!$A$2:$B$611,2,0)," ")</f>
        <v>PR/MNJ/0225/017</v>
      </c>
      <c r="U341" s="376" t="s">
        <v>178</v>
      </c>
      <c r="V341" s="376" t="s">
        <v>600</v>
      </c>
      <c r="W341" s="376" t="s">
        <v>601</v>
      </c>
      <c r="X341" s="376" t="s">
        <v>853</v>
      </c>
      <c r="Y341" s="269" t="s">
        <v>602</v>
      </c>
      <c r="Z341" s="269" t="s">
        <v>602</v>
      </c>
      <c r="AA341" s="372">
        <v>45706</v>
      </c>
      <c r="AB341" s="372">
        <v>45716</v>
      </c>
      <c r="AC341" s="269" t="s">
        <v>604</v>
      </c>
      <c r="AD341" s="269"/>
      <c r="AE341" s="372">
        <v>45757</v>
      </c>
      <c r="AF341" s="269" t="s">
        <v>1032</v>
      </c>
      <c r="AG341" s="269" t="s">
        <v>855</v>
      </c>
      <c r="AH341" s="372">
        <v>45909</v>
      </c>
      <c r="AI341" s="269" t="s">
        <v>1033</v>
      </c>
      <c r="AJ341" s="269" t="s">
        <v>55</v>
      </c>
      <c r="AK341" s="269" t="s">
        <v>1034</v>
      </c>
      <c r="AL341" s="269" t="s">
        <v>1035</v>
      </c>
      <c r="AM341" s="269" t="s">
        <v>1036</v>
      </c>
      <c r="AN341" s="269" t="s">
        <v>1035</v>
      </c>
      <c r="AO341" s="370"/>
      <c r="AP341" s="371"/>
      <c r="AQ341" s="448"/>
    </row>
    <row r="342" spans="1:43" s="360" customFormat="1" ht="14.45" customHeight="1" x14ac:dyDescent="0.25">
      <c r="A342" s="269" t="s">
        <v>504</v>
      </c>
      <c r="B342" s="269">
        <v>660000019</v>
      </c>
      <c r="C342" s="269" t="s">
        <v>31</v>
      </c>
      <c r="D342" s="269" t="s">
        <v>32</v>
      </c>
      <c r="E342" s="269" t="s">
        <v>39</v>
      </c>
      <c r="F342" s="372">
        <v>45991</v>
      </c>
      <c r="G342" s="269" t="s">
        <v>62</v>
      </c>
      <c r="H342" s="469" t="s">
        <v>67</v>
      </c>
      <c r="I342" s="375">
        <v>12</v>
      </c>
      <c r="J342" s="364" t="s">
        <v>36</v>
      </c>
      <c r="K342" s="424">
        <v>1700000</v>
      </c>
      <c r="L342" s="425">
        <v>20400000</v>
      </c>
      <c r="M342" s="269"/>
      <c r="N342" s="269"/>
      <c r="O342" s="269"/>
      <c r="P342" s="269"/>
      <c r="Q342" s="269"/>
      <c r="R342" s="269"/>
      <c r="S342" s="269"/>
      <c r="T342" s="269" t="str">
        <f>_xlfn.IFNA(VLOOKUP($AF342,Sheet7!$A$2:$B$611,2,0)," ")</f>
        <v xml:space="preserve"> </v>
      </c>
      <c r="U342" s="269"/>
      <c r="V342" s="269"/>
      <c r="W342" s="269"/>
      <c r="X342" s="269"/>
      <c r="Y342" s="269"/>
      <c r="Z342" s="269"/>
      <c r="AA342" s="368"/>
      <c r="AB342" s="368"/>
      <c r="AC342" s="269"/>
      <c r="AD342" s="269"/>
      <c r="AE342" s="368"/>
      <c r="AF342" s="269"/>
      <c r="AG342" s="269"/>
      <c r="AH342" s="368"/>
      <c r="AI342" s="269"/>
      <c r="AJ342" s="269"/>
      <c r="AK342" s="269"/>
      <c r="AL342" s="269"/>
      <c r="AM342" s="269"/>
      <c r="AN342" s="269"/>
      <c r="AO342" s="430"/>
      <c r="AP342" s="371"/>
      <c r="AQ342" s="448"/>
    </row>
    <row r="343" spans="1:43" s="360" customFormat="1" ht="14.45" customHeight="1" x14ac:dyDescent="0.25">
      <c r="A343" s="269" t="s">
        <v>504</v>
      </c>
      <c r="B343" s="269">
        <v>660000019</v>
      </c>
      <c r="C343" s="269" t="s">
        <v>31</v>
      </c>
      <c r="D343" s="269" t="s">
        <v>32</v>
      </c>
      <c r="E343" s="269" t="s">
        <v>109</v>
      </c>
      <c r="F343" s="436">
        <v>46843</v>
      </c>
      <c r="G343" s="269" t="s">
        <v>62</v>
      </c>
      <c r="H343" s="469" t="s">
        <v>67</v>
      </c>
      <c r="I343" s="375">
        <v>12</v>
      </c>
      <c r="J343" s="364" t="s">
        <v>36</v>
      </c>
      <c r="K343" s="365">
        <v>3000000</v>
      </c>
      <c r="L343" s="437">
        <v>36000000</v>
      </c>
      <c r="M343" s="366">
        <f>L343-N343</f>
        <v>28905805</v>
      </c>
      <c r="N343" s="438">
        <v>7094195</v>
      </c>
      <c r="O343" s="366">
        <f>N343-P343</f>
        <v>4594195</v>
      </c>
      <c r="P343" s="366">
        <v>2500000</v>
      </c>
      <c r="Q343" s="366"/>
      <c r="R343" s="366"/>
      <c r="S343" s="269"/>
      <c r="T343" s="269" t="str">
        <f>_xlfn.IFNA(VLOOKUP($AF343,Sheet7!$A$2:$B$611,2,0)," ")</f>
        <v xml:space="preserve"> </v>
      </c>
      <c r="U343" s="376" t="s">
        <v>111</v>
      </c>
      <c r="V343" s="269" t="s">
        <v>629</v>
      </c>
      <c r="W343" s="269" t="s">
        <v>630</v>
      </c>
      <c r="X343" s="269"/>
      <c r="Y343" s="269"/>
      <c r="Z343" s="269"/>
      <c r="AA343" s="368"/>
      <c r="AB343" s="368"/>
      <c r="AC343" s="269"/>
      <c r="AD343" s="269"/>
      <c r="AE343" s="368"/>
      <c r="AF343" s="439" t="s">
        <v>1037</v>
      </c>
      <c r="AG343" s="269"/>
      <c r="AH343" s="415">
        <v>45728</v>
      </c>
      <c r="AI343" s="269" t="s">
        <v>1038</v>
      </c>
      <c r="AJ343" s="269"/>
      <c r="AK343" s="269" t="s">
        <v>1039</v>
      </c>
      <c r="AL343" s="269"/>
      <c r="AM343" s="269"/>
      <c r="AN343" s="269"/>
      <c r="AO343" s="430"/>
      <c r="AP343" s="371"/>
      <c r="AQ343" s="448"/>
    </row>
    <row r="344" spans="1:43" s="360" customFormat="1" ht="14.45" customHeight="1" x14ac:dyDescent="0.25">
      <c r="A344" s="269" t="s">
        <v>504</v>
      </c>
      <c r="B344" s="269">
        <v>660000019</v>
      </c>
      <c r="C344" s="269" t="s">
        <v>31</v>
      </c>
      <c r="D344" s="269" t="s">
        <v>32</v>
      </c>
      <c r="E344" s="269" t="s">
        <v>109</v>
      </c>
      <c r="F344" s="382"/>
      <c r="G344" s="269" t="s">
        <v>62</v>
      </c>
      <c r="H344" s="469" t="s">
        <v>67</v>
      </c>
      <c r="I344" s="375"/>
      <c r="J344" s="364"/>
      <c r="K344" s="365"/>
      <c r="L344" s="365"/>
      <c r="M344" s="366"/>
      <c r="N344" s="366"/>
      <c r="O344" s="366">
        <f>O343-P344</f>
        <v>2095000</v>
      </c>
      <c r="P344" s="366">
        <v>2499195</v>
      </c>
      <c r="Q344" s="366"/>
      <c r="R344" s="366"/>
      <c r="S344" s="269"/>
      <c r="T344" s="269" t="str">
        <f>_xlfn.IFNA(VLOOKUP($AF344,Sheet7!$A$2:$B$611,2,0)," ")</f>
        <v xml:space="preserve"> </v>
      </c>
      <c r="U344" s="376" t="s">
        <v>111</v>
      </c>
      <c r="V344" s="269" t="s">
        <v>629</v>
      </c>
      <c r="W344" s="269" t="s">
        <v>630</v>
      </c>
      <c r="X344" s="269"/>
      <c r="Y344" s="269"/>
      <c r="Z344" s="269"/>
      <c r="AA344" s="368"/>
      <c r="AB344" s="368"/>
      <c r="AC344" s="269"/>
      <c r="AD344" s="269"/>
      <c r="AE344" s="368"/>
      <c r="AF344" s="439" t="s">
        <v>1037</v>
      </c>
      <c r="AG344" s="269"/>
      <c r="AH344" s="415">
        <v>45741</v>
      </c>
      <c r="AI344" s="269" t="s">
        <v>1040</v>
      </c>
      <c r="AJ344" s="269"/>
      <c r="AK344" s="269" t="s">
        <v>1041</v>
      </c>
      <c r="AL344" s="269"/>
      <c r="AM344" s="269"/>
      <c r="AN344" s="269"/>
      <c r="AO344" s="430"/>
      <c r="AP344" s="371"/>
      <c r="AQ344" s="448"/>
    </row>
    <row r="345" spans="1:43" s="360" customFormat="1" ht="14.45" customHeight="1" x14ac:dyDescent="0.25">
      <c r="A345" s="269" t="s">
        <v>504</v>
      </c>
      <c r="B345" s="269">
        <v>660000019</v>
      </c>
      <c r="C345" s="269" t="s">
        <v>31</v>
      </c>
      <c r="D345" s="269" t="s">
        <v>32</v>
      </c>
      <c r="E345" s="269" t="s">
        <v>109</v>
      </c>
      <c r="F345" s="382"/>
      <c r="G345" s="269" t="s">
        <v>62</v>
      </c>
      <c r="H345" s="469" t="s">
        <v>67</v>
      </c>
      <c r="I345" s="375"/>
      <c r="J345" s="364"/>
      <c r="K345" s="365"/>
      <c r="L345" s="365"/>
      <c r="M345" s="366"/>
      <c r="N345" s="366"/>
      <c r="O345" s="366">
        <f>O344-P345</f>
        <v>0</v>
      </c>
      <c r="P345" s="366">
        <v>2095000</v>
      </c>
      <c r="Q345" s="366"/>
      <c r="R345" s="366"/>
      <c r="S345" s="269"/>
      <c r="T345" s="269" t="str">
        <f>_xlfn.IFNA(VLOOKUP($AF345,Sheet7!$A$2:$B$611,2,0)," ")</f>
        <v xml:space="preserve"> </v>
      </c>
      <c r="U345" s="376" t="s">
        <v>111</v>
      </c>
      <c r="V345" s="269" t="s">
        <v>629</v>
      </c>
      <c r="W345" s="269" t="s">
        <v>630</v>
      </c>
      <c r="X345" s="269"/>
      <c r="Y345" s="269"/>
      <c r="Z345" s="269"/>
      <c r="AA345" s="368"/>
      <c r="AB345" s="368"/>
      <c r="AC345" s="269"/>
      <c r="AD345" s="269"/>
      <c r="AE345" s="368"/>
      <c r="AF345" s="439" t="s">
        <v>1037</v>
      </c>
      <c r="AG345" s="269"/>
      <c r="AH345" s="415">
        <v>45764</v>
      </c>
      <c r="AI345" s="269" t="s">
        <v>1042</v>
      </c>
      <c r="AJ345" s="269"/>
      <c r="AK345" s="269" t="s">
        <v>1043</v>
      </c>
      <c r="AL345" s="269"/>
      <c r="AM345" s="269"/>
      <c r="AN345" s="269"/>
      <c r="AO345" s="430"/>
      <c r="AP345" s="371"/>
      <c r="AQ345" s="448"/>
    </row>
    <row r="346" spans="1:43" s="360" customFormat="1" ht="14.45" customHeight="1" x14ac:dyDescent="0.25">
      <c r="A346" s="269" t="s">
        <v>504</v>
      </c>
      <c r="B346" s="269">
        <v>660000019</v>
      </c>
      <c r="C346" s="269" t="s">
        <v>31</v>
      </c>
      <c r="D346" s="269" t="s">
        <v>32</v>
      </c>
      <c r="E346" s="269" t="s">
        <v>109</v>
      </c>
      <c r="F346" s="382"/>
      <c r="G346" s="269" t="s">
        <v>62</v>
      </c>
      <c r="H346" s="469" t="s">
        <v>67</v>
      </c>
      <c r="I346" s="375"/>
      <c r="J346" s="364"/>
      <c r="K346" s="365"/>
      <c r="L346" s="380"/>
      <c r="M346" s="366">
        <f>M343-N346</f>
        <v>6909805</v>
      </c>
      <c r="N346" s="366">
        <v>21996000</v>
      </c>
      <c r="O346" s="366">
        <f>N346-P346</f>
        <v>19486500</v>
      </c>
      <c r="P346" s="366">
        <v>2509500</v>
      </c>
      <c r="Q346" s="366"/>
      <c r="R346" s="366"/>
      <c r="S346" s="269"/>
      <c r="T346" s="269" t="str">
        <f>_xlfn.IFNA(VLOOKUP($AF346,Sheet7!$A$2:$B$611,2,0)," ")</f>
        <v>PR/MNJ/0225/013</v>
      </c>
      <c r="U346" s="376" t="s">
        <v>111</v>
      </c>
      <c r="V346" s="376" t="s">
        <v>629</v>
      </c>
      <c r="W346" s="269" t="s">
        <v>630</v>
      </c>
      <c r="X346" s="376" t="s">
        <v>853</v>
      </c>
      <c r="Y346" s="269" t="s">
        <v>602</v>
      </c>
      <c r="Z346" s="269" t="s">
        <v>603</v>
      </c>
      <c r="AA346" s="372">
        <v>45762</v>
      </c>
      <c r="AB346" s="372">
        <v>45764</v>
      </c>
      <c r="AC346" s="269" t="s">
        <v>604</v>
      </c>
      <c r="AD346" s="269"/>
      <c r="AE346" s="372">
        <v>45785</v>
      </c>
      <c r="AF346" s="269" t="s">
        <v>1044</v>
      </c>
      <c r="AG346" s="269" t="s">
        <v>871</v>
      </c>
      <c r="AH346" s="368"/>
      <c r="AI346" s="269"/>
      <c r="AJ346" s="269"/>
      <c r="AK346" s="269" t="s">
        <v>1045</v>
      </c>
      <c r="AL346" s="269"/>
      <c r="AM346" s="269"/>
      <c r="AN346" s="269"/>
      <c r="AO346" s="430"/>
      <c r="AP346" s="371"/>
      <c r="AQ346" s="448"/>
    </row>
    <row r="347" spans="1:43" s="360" customFormat="1" ht="14.45" customHeight="1" x14ac:dyDescent="0.25">
      <c r="A347" s="269" t="s">
        <v>504</v>
      </c>
      <c r="B347" s="269">
        <v>660000019</v>
      </c>
      <c r="C347" s="269" t="s">
        <v>31</v>
      </c>
      <c r="D347" s="269" t="s">
        <v>32</v>
      </c>
      <c r="E347" s="269" t="s">
        <v>109</v>
      </c>
      <c r="F347" s="382"/>
      <c r="G347" s="269" t="s">
        <v>62</v>
      </c>
      <c r="H347" s="469" t="s">
        <v>67</v>
      </c>
      <c r="I347" s="375"/>
      <c r="J347" s="364"/>
      <c r="K347" s="365"/>
      <c r="L347" s="380"/>
      <c r="M347" s="366"/>
      <c r="N347" s="366"/>
      <c r="O347" s="366">
        <f>O346-P347</f>
        <v>17386500</v>
      </c>
      <c r="P347" s="366">
        <v>2100000</v>
      </c>
      <c r="Q347" s="366"/>
      <c r="R347" s="366"/>
      <c r="S347" s="269"/>
      <c r="T347" s="269"/>
      <c r="U347" s="376" t="s">
        <v>111</v>
      </c>
      <c r="V347" s="376" t="s">
        <v>629</v>
      </c>
      <c r="W347" s="269" t="s">
        <v>630</v>
      </c>
      <c r="X347" s="376"/>
      <c r="Y347" s="269"/>
      <c r="Z347" s="269"/>
      <c r="AA347" s="372"/>
      <c r="AB347" s="372"/>
      <c r="AC347" s="269"/>
      <c r="AD347" s="269"/>
      <c r="AE347" s="372"/>
      <c r="AF347" s="269"/>
      <c r="AG347" s="269"/>
      <c r="AH347" s="368"/>
      <c r="AI347" s="269"/>
      <c r="AJ347" s="269"/>
      <c r="AK347" s="269" t="s">
        <v>1046</v>
      </c>
      <c r="AL347" s="269"/>
      <c r="AM347" s="269"/>
      <c r="AN347" s="269"/>
      <c r="AO347" s="430"/>
      <c r="AP347" s="371"/>
      <c r="AQ347" s="448"/>
    </row>
    <row r="348" spans="1:43" s="360" customFormat="1" ht="14.45" customHeight="1" x14ac:dyDescent="0.25">
      <c r="A348" s="269" t="s">
        <v>504</v>
      </c>
      <c r="B348" s="269">
        <v>660000019</v>
      </c>
      <c r="C348" s="269" t="s">
        <v>31</v>
      </c>
      <c r="D348" s="269" t="s">
        <v>32</v>
      </c>
      <c r="E348" s="269" t="s">
        <v>109</v>
      </c>
      <c r="F348" s="382"/>
      <c r="G348" s="269" t="s">
        <v>62</v>
      </c>
      <c r="H348" s="469" t="s">
        <v>67</v>
      </c>
      <c r="I348" s="375"/>
      <c r="J348" s="364"/>
      <c r="K348" s="365"/>
      <c r="L348" s="380"/>
      <c r="M348" s="366"/>
      <c r="N348" s="366"/>
      <c r="O348" s="366"/>
      <c r="P348" s="366"/>
      <c r="Q348" s="366"/>
      <c r="R348" s="366"/>
      <c r="S348" s="269"/>
      <c r="T348" s="269"/>
      <c r="U348" s="376" t="s">
        <v>111</v>
      </c>
      <c r="V348" s="376" t="s">
        <v>629</v>
      </c>
      <c r="W348" s="269" t="s">
        <v>630</v>
      </c>
      <c r="X348" s="376"/>
      <c r="Y348" s="269"/>
      <c r="Z348" s="269"/>
      <c r="AA348" s="372"/>
      <c r="AB348" s="372"/>
      <c r="AC348" s="269"/>
      <c r="AD348" s="269"/>
      <c r="AE348" s="372"/>
      <c r="AF348" s="269"/>
      <c r="AG348" s="269"/>
      <c r="AH348" s="368"/>
      <c r="AI348" s="269"/>
      <c r="AJ348" s="269"/>
      <c r="AK348" s="269" t="s">
        <v>1047</v>
      </c>
      <c r="AL348" s="269"/>
      <c r="AM348" s="269"/>
      <c r="AN348" s="269"/>
      <c r="AO348" s="430"/>
      <c r="AP348" s="371"/>
      <c r="AQ348" s="448"/>
    </row>
    <row r="349" spans="1:43" s="360" customFormat="1" ht="14.45" customHeight="1" x14ac:dyDescent="0.25">
      <c r="A349" s="269" t="s">
        <v>504</v>
      </c>
      <c r="B349" s="269">
        <v>660000032</v>
      </c>
      <c r="C349" s="269" t="s">
        <v>40</v>
      </c>
      <c r="D349" s="269" t="s">
        <v>41</v>
      </c>
      <c r="E349" s="269" t="s">
        <v>61</v>
      </c>
      <c r="F349" s="372">
        <v>46011</v>
      </c>
      <c r="G349" s="269" t="s">
        <v>62</v>
      </c>
      <c r="H349" s="469" t="s">
        <v>67</v>
      </c>
      <c r="I349" s="375">
        <v>1</v>
      </c>
      <c r="J349" s="364" t="s">
        <v>53</v>
      </c>
      <c r="K349" s="424">
        <v>13632000</v>
      </c>
      <c r="L349" s="424">
        <v>13632000</v>
      </c>
      <c r="M349" s="269"/>
      <c r="N349" s="269"/>
      <c r="O349" s="269"/>
      <c r="P349" s="269"/>
      <c r="Q349" s="269"/>
      <c r="R349" s="269"/>
      <c r="S349" s="269"/>
      <c r="T349" s="269" t="str">
        <f>_xlfn.IFNA(VLOOKUP($AF349,Sheet7!$A$2:$B$611,2,0)," ")</f>
        <v xml:space="preserve"> </v>
      </c>
      <c r="U349" s="269"/>
      <c r="V349" s="269"/>
      <c r="W349" s="269"/>
      <c r="X349" s="269"/>
      <c r="Y349" s="269"/>
      <c r="Z349" s="269"/>
      <c r="AA349" s="368"/>
      <c r="AB349" s="368"/>
      <c r="AC349" s="269"/>
      <c r="AD349" s="433" t="s">
        <v>613</v>
      </c>
      <c r="AE349" s="368"/>
      <c r="AF349" s="269"/>
      <c r="AG349" s="269"/>
      <c r="AH349" s="368"/>
      <c r="AI349" s="269"/>
      <c r="AJ349" s="269"/>
      <c r="AK349" s="269"/>
      <c r="AL349" s="269"/>
      <c r="AM349" s="269"/>
      <c r="AN349" s="269"/>
      <c r="AO349" s="430"/>
      <c r="AP349" s="371"/>
      <c r="AQ349" s="448"/>
    </row>
    <row r="350" spans="1:43" s="360" customFormat="1" x14ac:dyDescent="0.25">
      <c r="A350" s="269" t="s">
        <v>504</v>
      </c>
      <c r="B350" s="269">
        <v>660000032</v>
      </c>
      <c r="C350" s="269" t="s">
        <v>40</v>
      </c>
      <c r="D350" s="269" t="s">
        <v>41</v>
      </c>
      <c r="E350" s="269" t="s">
        <v>120</v>
      </c>
      <c r="F350" s="372">
        <v>46161</v>
      </c>
      <c r="G350" s="269" t="s">
        <v>62</v>
      </c>
      <c r="H350" s="469" t="s">
        <v>67</v>
      </c>
      <c r="I350" s="363">
        <v>1</v>
      </c>
      <c r="J350" s="364" t="s">
        <v>53</v>
      </c>
      <c r="K350" s="365">
        <v>41543370</v>
      </c>
      <c r="L350" s="407">
        <v>41543370</v>
      </c>
      <c r="M350" s="366"/>
      <c r="N350" s="366"/>
      <c r="O350" s="366"/>
      <c r="P350" s="366"/>
      <c r="Q350" s="366"/>
      <c r="R350" s="366"/>
      <c r="S350" s="269"/>
      <c r="T350" s="269" t="str">
        <f>_xlfn.IFNA(VLOOKUP($AF350,Sheet7!$A$2:$B$611,2,0)," ")</f>
        <v>PR/MNJ/0425/027</v>
      </c>
      <c r="U350" s="376" t="s">
        <v>124</v>
      </c>
      <c r="V350" s="376" t="s">
        <v>614</v>
      </c>
      <c r="W350" s="376" t="s">
        <v>615</v>
      </c>
      <c r="X350" s="376" t="s">
        <v>853</v>
      </c>
      <c r="Y350" s="269" t="s">
        <v>602</v>
      </c>
      <c r="Z350" s="269" t="s">
        <v>603</v>
      </c>
      <c r="AA350" s="372">
        <v>45777</v>
      </c>
      <c r="AB350" s="372">
        <v>45820</v>
      </c>
      <c r="AC350" s="269" t="s">
        <v>604</v>
      </c>
      <c r="AD350" s="122" t="s">
        <v>5282</v>
      </c>
      <c r="AE350" s="368"/>
      <c r="AF350" s="269" t="s">
        <v>1048</v>
      </c>
      <c r="AG350" s="269" t="s">
        <v>839</v>
      </c>
      <c r="AH350" s="368"/>
      <c r="AI350" s="269"/>
      <c r="AJ350" s="269"/>
      <c r="AK350" s="269"/>
      <c r="AL350" s="269"/>
      <c r="AM350" s="269"/>
      <c r="AN350" s="269"/>
      <c r="AO350" s="430"/>
      <c r="AP350" s="371"/>
      <c r="AQ350" s="448"/>
    </row>
    <row r="351" spans="1:43" s="360" customFormat="1" ht="14.45" customHeight="1" x14ac:dyDescent="0.25">
      <c r="A351" s="269" t="s">
        <v>504</v>
      </c>
      <c r="B351" s="269">
        <v>660000032</v>
      </c>
      <c r="C351" s="269" t="s">
        <v>40</v>
      </c>
      <c r="D351" s="269" t="s">
        <v>41</v>
      </c>
      <c r="E351" s="269" t="s">
        <v>92</v>
      </c>
      <c r="F351" s="368"/>
      <c r="G351" s="269" t="s">
        <v>62</v>
      </c>
      <c r="H351" s="469" t="s">
        <v>67</v>
      </c>
      <c r="I351" s="363">
        <v>12</v>
      </c>
      <c r="J351" s="364" t="s">
        <v>36</v>
      </c>
      <c r="K351" s="424">
        <v>3301911</v>
      </c>
      <c r="L351" s="424">
        <v>39622930</v>
      </c>
      <c r="M351" s="269"/>
      <c r="N351" s="269"/>
      <c r="O351" s="269"/>
      <c r="P351" s="269"/>
      <c r="Q351" s="269"/>
      <c r="R351" s="269"/>
      <c r="S351" s="269"/>
      <c r="T351" s="269" t="str">
        <f>_xlfn.IFNA(VLOOKUP($AF351,Sheet7!$A$2:$B$611,2,0)," ")</f>
        <v xml:space="preserve"> </v>
      </c>
      <c r="U351" s="269"/>
      <c r="V351" s="269"/>
      <c r="W351" s="269"/>
      <c r="X351" s="269"/>
      <c r="Y351" s="269"/>
      <c r="Z351" s="269"/>
      <c r="AA351" s="368"/>
      <c r="AB351" s="368"/>
      <c r="AC351" s="269"/>
      <c r="AD351" s="269"/>
      <c r="AE351" s="368"/>
      <c r="AF351" s="269"/>
      <c r="AG351" s="269"/>
      <c r="AH351" s="368"/>
      <c r="AI351" s="269"/>
      <c r="AJ351" s="269"/>
      <c r="AK351" s="269"/>
      <c r="AL351" s="269"/>
      <c r="AM351" s="269"/>
      <c r="AN351" s="269"/>
      <c r="AO351" s="430"/>
      <c r="AP351" s="371"/>
      <c r="AQ351" s="448"/>
    </row>
    <row r="352" spans="1:43" s="360" customFormat="1" ht="14.45" customHeight="1" x14ac:dyDescent="0.25">
      <c r="A352" s="269" t="s">
        <v>504</v>
      </c>
      <c r="B352" s="269">
        <v>660000032</v>
      </c>
      <c r="C352" s="269" t="s">
        <v>40</v>
      </c>
      <c r="D352" s="269" t="s">
        <v>41</v>
      </c>
      <c r="E352" s="449" t="s">
        <v>101</v>
      </c>
      <c r="F352" s="368"/>
      <c r="G352" s="269" t="s">
        <v>62</v>
      </c>
      <c r="H352" s="469" t="s">
        <v>67</v>
      </c>
      <c r="I352" s="363">
        <v>1</v>
      </c>
      <c r="J352" s="364" t="s">
        <v>53</v>
      </c>
      <c r="K352" s="424">
        <v>19149724</v>
      </c>
      <c r="L352" s="424">
        <v>19149724</v>
      </c>
      <c r="M352" s="269"/>
      <c r="N352" s="269"/>
      <c r="O352" s="269"/>
      <c r="P352" s="269"/>
      <c r="Q352" s="269"/>
      <c r="R352" s="269"/>
      <c r="S352" s="269"/>
      <c r="T352" s="269" t="str">
        <f>_xlfn.IFNA(VLOOKUP($AF352,Sheet7!$A$2:$B$611,2,0)," ")</f>
        <v xml:space="preserve"> </v>
      </c>
      <c r="U352" s="269"/>
      <c r="V352" s="269"/>
      <c r="W352" s="269"/>
      <c r="X352" s="269"/>
      <c r="Y352" s="269"/>
      <c r="Z352" s="269"/>
      <c r="AA352" s="368"/>
      <c r="AB352" s="368"/>
      <c r="AC352" s="269"/>
      <c r="AD352" s="269"/>
      <c r="AE352" s="368"/>
      <c r="AF352" s="269"/>
      <c r="AG352" s="269"/>
      <c r="AH352" s="368"/>
      <c r="AI352" s="269"/>
      <c r="AJ352" s="269"/>
      <c r="AK352" s="269"/>
      <c r="AL352" s="269"/>
      <c r="AM352" s="269"/>
      <c r="AN352" s="269"/>
      <c r="AO352" s="430"/>
      <c r="AP352" s="371"/>
      <c r="AQ352" s="448"/>
    </row>
    <row r="353" spans="1:43" s="360" customFormat="1" ht="14.45" customHeight="1" x14ac:dyDescent="0.25">
      <c r="A353" s="269" t="s">
        <v>504</v>
      </c>
      <c r="B353" s="269">
        <v>660000032</v>
      </c>
      <c r="C353" s="269" t="s">
        <v>40</v>
      </c>
      <c r="D353" s="269" t="s">
        <v>41</v>
      </c>
      <c r="E353" s="449" t="s">
        <v>102</v>
      </c>
      <c r="F353" s="368"/>
      <c r="G353" s="269" t="s">
        <v>62</v>
      </c>
      <c r="H353" s="469" t="s">
        <v>67</v>
      </c>
      <c r="I353" s="363">
        <v>1</v>
      </c>
      <c r="J353" s="364" t="s">
        <v>53</v>
      </c>
      <c r="K353" s="424">
        <v>83633353</v>
      </c>
      <c r="L353" s="424">
        <v>83633353</v>
      </c>
      <c r="M353" s="269"/>
      <c r="N353" s="269"/>
      <c r="O353" s="269"/>
      <c r="P353" s="269"/>
      <c r="Q353" s="269"/>
      <c r="R353" s="269"/>
      <c r="S353" s="269"/>
      <c r="T353" s="269" t="s">
        <v>1049</v>
      </c>
      <c r="U353" s="269" t="s">
        <v>1050</v>
      </c>
      <c r="V353" s="269" t="s">
        <v>614</v>
      </c>
      <c r="W353" s="269" t="s">
        <v>627</v>
      </c>
      <c r="X353" s="269"/>
      <c r="Y353" s="269" t="s">
        <v>602</v>
      </c>
      <c r="Z353" s="269" t="s">
        <v>602</v>
      </c>
      <c r="AA353" s="372">
        <v>45880</v>
      </c>
      <c r="AB353" s="368"/>
      <c r="AC353" s="269" t="s">
        <v>1017</v>
      </c>
      <c r="AD353" s="269" t="s">
        <v>850</v>
      </c>
      <c r="AE353" s="368"/>
      <c r="AF353" s="269"/>
      <c r="AG353" s="269"/>
      <c r="AH353" s="368"/>
      <c r="AI353" s="269"/>
      <c r="AJ353" s="269"/>
      <c r="AK353" s="269"/>
      <c r="AL353" s="269"/>
      <c r="AM353" s="269"/>
      <c r="AN353" s="269"/>
      <c r="AO353" s="430"/>
      <c r="AP353" s="371"/>
      <c r="AQ353" s="448"/>
    </row>
    <row r="354" spans="1:43" s="360" customFormat="1" ht="14.45" customHeight="1" x14ac:dyDescent="0.25">
      <c r="A354" s="269" t="s">
        <v>504</v>
      </c>
      <c r="B354" s="269">
        <v>660000032</v>
      </c>
      <c r="C354" s="269" t="s">
        <v>40</v>
      </c>
      <c r="D354" s="269" t="s">
        <v>41</v>
      </c>
      <c r="E354" s="269" t="s">
        <v>185</v>
      </c>
      <c r="F354" s="368"/>
      <c r="G354" s="269" t="s">
        <v>62</v>
      </c>
      <c r="H354" s="469" t="s">
        <v>67</v>
      </c>
      <c r="I354" s="363">
        <v>1</v>
      </c>
      <c r="J354" s="364" t="s">
        <v>53</v>
      </c>
      <c r="K354" s="424">
        <v>57280000</v>
      </c>
      <c r="L354" s="435">
        <v>57280000</v>
      </c>
      <c r="M354" s="269"/>
      <c r="N354" s="269"/>
      <c r="O354" s="269"/>
      <c r="P354" s="269"/>
      <c r="Q354" s="269"/>
      <c r="R354" s="269"/>
      <c r="S354" s="269"/>
      <c r="T354" s="269" t="str">
        <f>_xlfn.IFNA(VLOOKUP($AF354,Sheet7!$A$2:$B$611,2,0)," ")</f>
        <v xml:space="preserve"> </v>
      </c>
      <c r="U354" s="269"/>
      <c r="V354" s="269"/>
      <c r="W354" s="269"/>
      <c r="X354" s="269"/>
      <c r="Y354" s="269"/>
      <c r="Z354" s="269"/>
      <c r="AA354" s="368"/>
      <c r="AB354" s="368"/>
      <c r="AC354" s="269"/>
      <c r="AD354" s="269"/>
      <c r="AE354" s="368"/>
      <c r="AF354" s="269"/>
      <c r="AG354" s="269"/>
      <c r="AH354" s="368"/>
      <c r="AI354" s="269"/>
      <c r="AJ354" s="269"/>
      <c r="AK354" s="269"/>
      <c r="AL354" s="269"/>
      <c r="AM354" s="269"/>
      <c r="AN354" s="269"/>
      <c r="AO354" s="430"/>
      <c r="AP354" s="371"/>
      <c r="AQ354" s="448"/>
    </row>
    <row r="355" spans="1:43" s="360" customFormat="1" ht="14.45" customHeight="1" x14ac:dyDescent="0.25">
      <c r="A355" s="269" t="s">
        <v>504</v>
      </c>
      <c r="B355" s="269">
        <v>660000032</v>
      </c>
      <c r="C355" s="269" t="s">
        <v>40</v>
      </c>
      <c r="D355" s="269" t="s">
        <v>41</v>
      </c>
      <c r="E355" s="269" t="s">
        <v>274</v>
      </c>
      <c r="F355" s="368"/>
      <c r="G355" s="269" t="s">
        <v>62</v>
      </c>
      <c r="H355" s="469" t="s">
        <v>67</v>
      </c>
      <c r="I355" s="375">
        <v>12</v>
      </c>
      <c r="J355" s="364" t="s">
        <v>36</v>
      </c>
      <c r="K355" s="424">
        <v>852000</v>
      </c>
      <c r="L355" s="424">
        <v>10224000</v>
      </c>
      <c r="M355" s="269"/>
      <c r="N355" s="269"/>
      <c r="O355" s="269"/>
      <c r="P355" s="269"/>
      <c r="Q355" s="269"/>
      <c r="R355" s="269"/>
      <c r="S355" s="269"/>
      <c r="T355" s="269" t="str">
        <f>_xlfn.IFNA(VLOOKUP($AF355,Sheet7!$A$2:$B$611,2,0)," ")</f>
        <v xml:space="preserve"> </v>
      </c>
      <c r="U355" s="269"/>
      <c r="V355" s="269"/>
      <c r="W355" s="269"/>
      <c r="X355" s="269"/>
      <c r="Y355" s="269"/>
      <c r="Z355" s="269"/>
      <c r="AA355" s="368"/>
      <c r="AB355" s="368"/>
      <c r="AC355" s="269"/>
      <c r="AD355" s="269"/>
      <c r="AE355" s="368"/>
      <c r="AF355" s="269"/>
      <c r="AG355" s="269"/>
      <c r="AH355" s="368"/>
      <c r="AI355" s="269"/>
      <c r="AJ355" s="269"/>
      <c r="AK355" s="269"/>
      <c r="AL355" s="269"/>
      <c r="AM355" s="269"/>
      <c r="AN355" s="269"/>
      <c r="AO355" s="430"/>
      <c r="AP355" s="371"/>
      <c r="AQ355" s="448"/>
    </row>
    <row r="356" spans="1:43" s="360" customFormat="1" ht="14.45" customHeight="1" x14ac:dyDescent="0.25">
      <c r="A356" s="269" t="s">
        <v>504</v>
      </c>
      <c r="B356" s="269">
        <v>660000032</v>
      </c>
      <c r="C356" s="269" t="s">
        <v>40</v>
      </c>
      <c r="D356" s="269" t="s">
        <v>41</v>
      </c>
      <c r="E356" s="269" t="s">
        <v>298</v>
      </c>
      <c r="F356" s="368"/>
      <c r="G356" s="269" t="s">
        <v>62</v>
      </c>
      <c r="H356" s="469" t="s">
        <v>67</v>
      </c>
      <c r="I356" s="375">
        <v>12</v>
      </c>
      <c r="J356" s="364" t="s">
        <v>36</v>
      </c>
      <c r="K356" s="424">
        <v>15625</v>
      </c>
      <c r="L356" s="424">
        <v>187500</v>
      </c>
      <c r="M356" s="269"/>
      <c r="N356" s="269"/>
      <c r="O356" s="269"/>
      <c r="P356" s="269"/>
      <c r="Q356" s="269"/>
      <c r="R356" s="269"/>
      <c r="S356" s="269"/>
      <c r="T356" s="269" t="str">
        <f>_xlfn.IFNA(VLOOKUP($AF356,Sheet7!$A$2:$B$611,2,0)," ")</f>
        <v xml:space="preserve"> </v>
      </c>
      <c r="U356" s="269"/>
      <c r="V356" s="269"/>
      <c r="W356" s="269"/>
      <c r="X356" s="269"/>
      <c r="Y356" s="269"/>
      <c r="Z356" s="269"/>
      <c r="AA356" s="368"/>
      <c r="AB356" s="368"/>
      <c r="AC356" s="269"/>
      <c r="AD356" s="269"/>
      <c r="AE356" s="368"/>
      <c r="AF356" s="269"/>
      <c r="AG356" s="269"/>
      <c r="AH356" s="368"/>
      <c r="AI356" s="269"/>
      <c r="AJ356" s="269"/>
      <c r="AK356" s="269"/>
      <c r="AL356" s="269"/>
      <c r="AM356" s="269"/>
      <c r="AN356" s="269"/>
      <c r="AO356" s="430"/>
      <c r="AP356" s="371"/>
      <c r="AQ356" s="448"/>
    </row>
    <row r="357" spans="1:43" s="360" customFormat="1" ht="14.45" customHeight="1" x14ac:dyDescent="0.25">
      <c r="A357" s="269" t="s">
        <v>504</v>
      </c>
      <c r="B357" s="269">
        <v>660000032</v>
      </c>
      <c r="C357" s="269" t="s">
        <v>40</v>
      </c>
      <c r="D357" s="269" t="s">
        <v>41</v>
      </c>
      <c r="E357" s="269" t="s">
        <v>316</v>
      </c>
      <c r="F357" s="372">
        <v>46161</v>
      </c>
      <c r="G357" s="269" t="s">
        <v>62</v>
      </c>
      <c r="H357" s="469" t="s">
        <v>67</v>
      </c>
      <c r="I357" s="375">
        <v>12</v>
      </c>
      <c r="J357" s="364" t="s">
        <v>36</v>
      </c>
      <c r="K357" s="365">
        <v>372540</v>
      </c>
      <c r="L357" s="380">
        <v>4470480</v>
      </c>
      <c r="M357" s="366"/>
      <c r="N357" s="366"/>
      <c r="O357" s="366"/>
      <c r="P357" s="366"/>
      <c r="Q357" s="366"/>
      <c r="R357" s="366"/>
      <c r="S357" s="269"/>
      <c r="T357" s="269" t="str">
        <f>_xlfn.IFNA(VLOOKUP($AF357,Sheet7!$A$2:$B$611,2,0)," ")</f>
        <v>PR/MNJ/0425/027</v>
      </c>
      <c r="U357" s="376" t="s">
        <v>124</v>
      </c>
      <c r="V357" s="376" t="s">
        <v>614</v>
      </c>
      <c r="W357" s="376" t="s">
        <v>615</v>
      </c>
      <c r="X357" s="376" t="s">
        <v>853</v>
      </c>
      <c r="Y357" s="269" t="s">
        <v>602</v>
      </c>
      <c r="Z357" s="269" t="s">
        <v>603</v>
      </c>
      <c r="AA357" s="372">
        <v>45777</v>
      </c>
      <c r="AB357" s="372">
        <v>45820</v>
      </c>
      <c r="AC357" s="269" t="s">
        <v>604</v>
      </c>
      <c r="AD357" s="122" t="s">
        <v>5282</v>
      </c>
      <c r="AE357" s="368"/>
      <c r="AF357" s="269" t="s">
        <v>1048</v>
      </c>
      <c r="AG357" s="269" t="s">
        <v>839</v>
      </c>
      <c r="AH357" s="368"/>
      <c r="AI357" s="269"/>
      <c r="AJ357" s="269"/>
      <c r="AK357" s="269"/>
      <c r="AL357" s="269"/>
      <c r="AM357" s="269"/>
      <c r="AN357" s="269"/>
      <c r="AO357" s="430"/>
      <c r="AP357" s="371"/>
      <c r="AQ357" s="448"/>
    </row>
    <row r="358" spans="1:43" s="360" customFormat="1" ht="14.45" customHeight="1" x14ac:dyDescent="0.25">
      <c r="A358" s="269" t="s">
        <v>504</v>
      </c>
      <c r="B358" s="269">
        <v>660000032</v>
      </c>
      <c r="C358" s="269" t="s">
        <v>40</v>
      </c>
      <c r="D358" s="269" t="s">
        <v>41</v>
      </c>
      <c r="E358" s="269" t="s">
        <v>246</v>
      </c>
      <c r="F358" s="368"/>
      <c r="G358" s="269" t="s">
        <v>80</v>
      </c>
      <c r="H358" s="469" t="s">
        <v>247</v>
      </c>
      <c r="I358" s="363">
        <v>1</v>
      </c>
      <c r="J358" s="364" t="s">
        <v>53</v>
      </c>
      <c r="K358" s="424">
        <v>18000000</v>
      </c>
      <c r="L358" s="429">
        <v>18000000</v>
      </c>
      <c r="M358" s="269"/>
      <c r="N358" s="269"/>
      <c r="O358" s="269"/>
      <c r="P358" s="269"/>
      <c r="Q358" s="269"/>
      <c r="R358" s="269"/>
      <c r="S358" s="269"/>
      <c r="T358" s="269" t="str">
        <f>_xlfn.IFNA(VLOOKUP($AF358,Sheet7!$A$2:$B$611,2,0)," ")</f>
        <v xml:space="preserve"> </v>
      </c>
      <c r="U358" s="269"/>
      <c r="V358" s="269"/>
      <c r="W358" s="269"/>
      <c r="X358" s="269"/>
      <c r="Y358" s="269"/>
      <c r="Z358" s="269"/>
      <c r="AA358" s="368"/>
      <c r="AB358" s="368"/>
      <c r="AC358" s="269"/>
      <c r="AD358" s="269"/>
      <c r="AE358" s="368"/>
      <c r="AF358" s="269"/>
      <c r="AG358" s="269"/>
      <c r="AH358" s="368"/>
      <c r="AI358" s="269"/>
      <c r="AJ358" s="269"/>
      <c r="AK358" s="269"/>
      <c r="AL358" s="269"/>
      <c r="AM358" s="269"/>
      <c r="AN358" s="269"/>
      <c r="AO358" s="370"/>
      <c r="AP358" s="371"/>
    </row>
    <row r="359" spans="1:43" s="360" customFormat="1" ht="14.45" customHeight="1" x14ac:dyDescent="0.25">
      <c r="A359" s="361" t="s">
        <v>504</v>
      </c>
      <c r="B359" s="361">
        <v>660000038</v>
      </c>
      <c r="C359" s="361" t="s">
        <v>84</v>
      </c>
      <c r="D359" s="361" t="s">
        <v>85</v>
      </c>
      <c r="E359" s="361" t="s">
        <v>86</v>
      </c>
      <c r="F359" s="387">
        <v>45930</v>
      </c>
      <c r="G359" s="361" t="s">
        <v>80</v>
      </c>
      <c r="H359" s="468" t="s">
        <v>88</v>
      </c>
      <c r="I359" s="363">
        <v>12</v>
      </c>
      <c r="J359" s="364" t="s">
        <v>36</v>
      </c>
      <c r="K359" s="424">
        <v>15000000</v>
      </c>
      <c r="L359" s="432">
        <v>180000000</v>
      </c>
      <c r="M359" s="366">
        <f>L359-N359</f>
        <v>62000000</v>
      </c>
      <c r="N359" s="366">
        <v>118000000</v>
      </c>
      <c r="O359" s="366">
        <f>N359-P359</f>
        <v>109000000</v>
      </c>
      <c r="P359" s="366">
        <v>9000000</v>
      </c>
      <c r="Q359" s="366"/>
      <c r="R359" s="269"/>
      <c r="S359" s="269"/>
      <c r="T359" s="269" t="str">
        <f>_xlfn.IFNA(VLOOKUP($AF359,Sheet7!$A$2:$B$611,2,0)," ")</f>
        <v>PRP/PIK/1123/030</v>
      </c>
      <c r="U359" s="269"/>
      <c r="V359" s="269"/>
      <c r="W359" s="269"/>
      <c r="X359" s="269"/>
      <c r="Y359" s="269"/>
      <c r="Z359" s="269"/>
      <c r="AA359" s="368"/>
      <c r="AB359" s="368"/>
      <c r="AC359" s="269"/>
      <c r="AD359" s="269"/>
      <c r="AE359" s="368"/>
      <c r="AF359" s="269" t="s">
        <v>1051</v>
      </c>
      <c r="AG359" s="269" t="s">
        <v>579</v>
      </c>
      <c r="AH359" s="369">
        <v>45659</v>
      </c>
      <c r="AI359" s="403" t="s">
        <v>1052</v>
      </c>
      <c r="AJ359" s="269"/>
      <c r="AK359" s="269" t="s">
        <v>1053</v>
      </c>
      <c r="AL359" s="373">
        <v>45733</v>
      </c>
      <c r="AM359" s="269" t="s">
        <v>728</v>
      </c>
      <c r="AN359" s="269" t="s">
        <v>656</v>
      </c>
      <c r="AO359" s="370"/>
      <c r="AP359" s="371"/>
      <c r="AQ359" s="386"/>
    </row>
    <row r="360" spans="1:43" s="360" customFormat="1" ht="14.45" customHeight="1" x14ac:dyDescent="0.25">
      <c r="A360" s="361" t="s">
        <v>504</v>
      </c>
      <c r="B360" s="361">
        <v>660000038</v>
      </c>
      <c r="C360" s="361" t="s">
        <v>84</v>
      </c>
      <c r="D360" s="361" t="s">
        <v>85</v>
      </c>
      <c r="E360" s="361" t="s">
        <v>86</v>
      </c>
      <c r="F360" s="387">
        <v>45930</v>
      </c>
      <c r="G360" s="361" t="s">
        <v>80</v>
      </c>
      <c r="H360" s="468" t="s">
        <v>88</v>
      </c>
      <c r="I360" s="363"/>
      <c r="J360" s="364"/>
      <c r="K360" s="424"/>
      <c r="L360" s="432"/>
      <c r="M360" s="269"/>
      <c r="N360" s="366"/>
      <c r="O360" s="366">
        <f t="shared" ref="O360:O366" si="13">O359-P360</f>
        <v>100000000</v>
      </c>
      <c r="P360" s="366">
        <v>9000000</v>
      </c>
      <c r="Q360" s="366"/>
      <c r="R360" s="269"/>
      <c r="S360" s="269"/>
      <c r="T360" s="269" t="str">
        <f>_xlfn.IFNA(VLOOKUP($AF360,Sheet7!$A$2:$B$611,2,0)," ")</f>
        <v>PRP/PIK/1123/030</v>
      </c>
      <c r="U360" s="269"/>
      <c r="V360" s="269"/>
      <c r="W360" s="269"/>
      <c r="X360" s="269"/>
      <c r="Y360" s="269"/>
      <c r="Z360" s="269"/>
      <c r="AA360" s="368"/>
      <c r="AB360" s="368"/>
      <c r="AC360" s="269"/>
      <c r="AD360" s="269"/>
      <c r="AE360" s="368"/>
      <c r="AF360" s="269" t="s">
        <v>1051</v>
      </c>
      <c r="AG360" s="269" t="s">
        <v>579</v>
      </c>
      <c r="AH360" s="369">
        <v>45699</v>
      </c>
      <c r="AI360" s="403" t="s">
        <v>1054</v>
      </c>
      <c r="AJ360" s="269"/>
      <c r="AK360" s="269" t="s">
        <v>1055</v>
      </c>
      <c r="AL360" s="373">
        <v>45776</v>
      </c>
      <c r="AM360" s="269" t="s">
        <v>728</v>
      </c>
      <c r="AN360" s="269" t="s">
        <v>656</v>
      </c>
      <c r="AO360" s="370"/>
      <c r="AP360" s="371"/>
      <c r="AQ360" s="386"/>
    </row>
    <row r="361" spans="1:43" s="360" customFormat="1" ht="14.45" customHeight="1" x14ac:dyDescent="0.25">
      <c r="A361" s="361" t="s">
        <v>504</v>
      </c>
      <c r="B361" s="361">
        <v>660000038</v>
      </c>
      <c r="C361" s="361" t="s">
        <v>84</v>
      </c>
      <c r="D361" s="361" t="s">
        <v>85</v>
      </c>
      <c r="E361" s="361" t="s">
        <v>86</v>
      </c>
      <c r="F361" s="387">
        <v>45930</v>
      </c>
      <c r="G361" s="361" t="s">
        <v>80</v>
      </c>
      <c r="H361" s="468" t="s">
        <v>88</v>
      </c>
      <c r="I361" s="363"/>
      <c r="J361" s="364"/>
      <c r="K361" s="424"/>
      <c r="L361" s="432"/>
      <c r="M361" s="269"/>
      <c r="N361" s="366"/>
      <c r="O361" s="366">
        <f t="shared" si="13"/>
        <v>91000000</v>
      </c>
      <c r="P361" s="366">
        <v>9000000</v>
      </c>
      <c r="Q361" s="366"/>
      <c r="R361" s="269"/>
      <c r="S361" s="269"/>
      <c r="T361" s="269" t="str">
        <f>_xlfn.IFNA(VLOOKUP($AF361,Sheet7!$A$2:$B$611,2,0)," ")</f>
        <v>PRP/PIK/1123/030</v>
      </c>
      <c r="U361" s="269"/>
      <c r="V361" s="269"/>
      <c r="W361" s="269"/>
      <c r="X361" s="269"/>
      <c r="Y361" s="269"/>
      <c r="Z361" s="269"/>
      <c r="AA361" s="368"/>
      <c r="AB361" s="368"/>
      <c r="AC361" s="269"/>
      <c r="AD361" s="269"/>
      <c r="AE361" s="368"/>
      <c r="AF361" s="269" t="s">
        <v>1051</v>
      </c>
      <c r="AG361" s="269" t="s">
        <v>579</v>
      </c>
      <c r="AH361" s="369">
        <v>45734</v>
      </c>
      <c r="AI361" s="403" t="s">
        <v>1056</v>
      </c>
      <c r="AJ361" s="269"/>
      <c r="AK361" s="269" t="s">
        <v>1057</v>
      </c>
      <c r="AL361" s="373">
        <v>45798</v>
      </c>
      <c r="AM361" s="269" t="s">
        <v>728</v>
      </c>
      <c r="AN361" s="269" t="s">
        <v>656</v>
      </c>
      <c r="AO361" s="370"/>
      <c r="AP361" s="371"/>
      <c r="AQ361" s="386"/>
    </row>
    <row r="362" spans="1:43" s="360" customFormat="1" ht="14.45" customHeight="1" x14ac:dyDescent="0.25">
      <c r="A362" s="361" t="s">
        <v>504</v>
      </c>
      <c r="B362" s="361">
        <v>660000038</v>
      </c>
      <c r="C362" s="361" t="s">
        <v>84</v>
      </c>
      <c r="D362" s="361" t="s">
        <v>85</v>
      </c>
      <c r="E362" s="361" t="s">
        <v>86</v>
      </c>
      <c r="F362" s="387">
        <v>45930</v>
      </c>
      <c r="G362" s="361" t="s">
        <v>80</v>
      </c>
      <c r="H362" s="468" t="s">
        <v>88</v>
      </c>
      <c r="I362" s="363"/>
      <c r="J362" s="364"/>
      <c r="K362" s="424"/>
      <c r="L362" s="432"/>
      <c r="M362" s="269"/>
      <c r="N362" s="366"/>
      <c r="O362" s="366">
        <f t="shared" si="13"/>
        <v>82000000</v>
      </c>
      <c r="P362" s="366">
        <v>9000000</v>
      </c>
      <c r="Q362" s="366"/>
      <c r="R362" s="269"/>
      <c r="S362" s="269"/>
      <c r="T362" s="269" t="str">
        <f>_xlfn.IFNA(VLOOKUP($AF362,Sheet7!$A$2:$B$611,2,0)," ")</f>
        <v>PRP/PIK/1123/030</v>
      </c>
      <c r="U362" s="269"/>
      <c r="V362" s="269"/>
      <c r="W362" s="269"/>
      <c r="X362" s="269"/>
      <c r="Y362" s="269"/>
      <c r="Z362" s="269"/>
      <c r="AA362" s="368"/>
      <c r="AB362" s="368"/>
      <c r="AC362" s="269"/>
      <c r="AD362" s="269"/>
      <c r="AE362" s="368"/>
      <c r="AF362" s="269" t="s">
        <v>1051</v>
      </c>
      <c r="AG362" s="269" t="s">
        <v>579</v>
      </c>
      <c r="AH362" s="369">
        <v>45764</v>
      </c>
      <c r="AI362" s="403" t="s">
        <v>1058</v>
      </c>
      <c r="AJ362" s="269"/>
      <c r="AK362" s="269" t="s">
        <v>1059</v>
      </c>
      <c r="AL362" s="373">
        <v>45826</v>
      </c>
      <c r="AM362" s="269" t="s">
        <v>728</v>
      </c>
      <c r="AN362" s="269" t="s">
        <v>656</v>
      </c>
      <c r="AO362" s="370"/>
      <c r="AP362" s="371"/>
      <c r="AQ362" s="386"/>
    </row>
    <row r="363" spans="1:43" s="360" customFormat="1" ht="14.45" customHeight="1" x14ac:dyDescent="0.25">
      <c r="A363" s="361" t="s">
        <v>504</v>
      </c>
      <c r="B363" s="361">
        <v>660000038</v>
      </c>
      <c r="C363" s="361" t="s">
        <v>84</v>
      </c>
      <c r="D363" s="361" t="s">
        <v>85</v>
      </c>
      <c r="E363" s="361" t="s">
        <v>86</v>
      </c>
      <c r="F363" s="387">
        <v>45930</v>
      </c>
      <c r="G363" s="361" t="s">
        <v>80</v>
      </c>
      <c r="H363" s="468" t="s">
        <v>88</v>
      </c>
      <c r="I363" s="363"/>
      <c r="J363" s="364"/>
      <c r="K363" s="424"/>
      <c r="L363" s="432"/>
      <c r="M363" s="269"/>
      <c r="N363" s="366"/>
      <c r="O363" s="366">
        <f t="shared" si="13"/>
        <v>73000000</v>
      </c>
      <c r="P363" s="366">
        <v>9000000</v>
      </c>
      <c r="Q363" s="366"/>
      <c r="R363" s="269"/>
      <c r="S363" s="269"/>
      <c r="T363" s="269" t="str">
        <f>_xlfn.IFNA(VLOOKUP($AF363,Sheet7!$A$2:$B$611,2,0)," ")</f>
        <v>PRP/PIK/1123/030</v>
      </c>
      <c r="U363" s="269"/>
      <c r="V363" s="269"/>
      <c r="W363" s="269"/>
      <c r="X363" s="269"/>
      <c r="Y363" s="269"/>
      <c r="Z363" s="269"/>
      <c r="AA363" s="368"/>
      <c r="AB363" s="368"/>
      <c r="AC363" s="269"/>
      <c r="AD363" s="269"/>
      <c r="AE363" s="368"/>
      <c r="AF363" s="269" t="s">
        <v>1051</v>
      </c>
      <c r="AG363" s="269" t="s">
        <v>579</v>
      </c>
      <c r="AH363" s="369">
        <v>45797</v>
      </c>
      <c r="AI363" s="269" t="s">
        <v>1060</v>
      </c>
      <c r="AJ363" s="269"/>
      <c r="AK363" s="269" t="s">
        <v>1061</v>
      </c>
      <c r="AL363" s="269" t="s">
        <v>55</v>
      </c>
      <c r="AM363" s="269" t="s">
        <v>608</v>
      </c>
      <c r="AN363" s="269" t="s">
        <v>608</v>
      </c>
      <c r="AO363" s="370" t="s">
        <v>1062</v>
      </c>
      <c r="AP363" s="371"/>
      <c r="AQ363" s="386"/>
    </row>
    <row r="364" spans="1:43" s="360" customFormat="1" ht="14.45" customHeight="1" x14ac:dyDescent="0.25">
      <c r="A364" s="361" t="s">
        <v>504</v>
      </c>
      <c r="B364" s="361">
        <v>660000038</v>
      </c>
      <c r="C364" s="361" t="s">
        <v>84</v>
      </c>
      <c r="D364" s="361" t="s">
        <v>85</v>
      </c>
      <c r="E364" s="361" t="s">
        <v>86</v>
      </c>
      <c r="F364" s="387">
        <v>45930</v>
      </c>
      <c r="G364" s="361" t="s">
        <v>80</v>
      </c>
      <c r="H364" s="468" t="s">
        <v>88</v>
      </c>
      <c r="I364" s="363"/>
      <c r="J364" s="364"/>
      <c r="K364" s="424"/>
      <c r="L364" s="432"/>
      <c r="M364" s="269"/>
      <c r="N364" s="366"/>
      <c r="O364" s="366">
        <f t="shared" si="13"/>
        <v>64000000</v>
      </c>
      <c r="P364" s="366">
        <v>9000000</v>
      </c>
      <c r="Q364" s="366"/>
      <c r="R364" s="269"/>
      <c r="S364" s="269"/>
      <c r="T364" s="269" t="str">
        <f>_xlfn.IFNA(VLOOKUP($AF364,Sheet7!$A$2:$B$611,2,0)," ")</f>
        <v>PRP/PIK/1123/030</v>
      </c>
      <c r="U364" s="269"/>
      <c r="V364" s="269"/>
      <c r="W364" s="269"/>
      <c r="X364" s="269"/>
      <c r="Y364" s="269"/>
      <c r="Z364" s="269"/>
      <c r="AA364" s="368"/>
      <c r="AB364" s="368"/>
      <c r="AC364" s="269"/>
      <c r="AD364" s="269"/>
      <c r="AE364" s="368"/>
      <c r="AF364" s="269" t="s">
        <v>1051</v>
      </c>
      <c r="AG364" s="269" t="s">
        <v>579</v>
      </c>
      <c r="AH364" s="369">
        <v>45833</v>
      </c>
      <c r="AI364" s="269" t="s">
        <v>1063</v>
      </c>
      <c r="AJ364" s="269"/>
      <c r="AK364" s="269" t="s">
        <v>1064</v>
      </c>
      <c r="AL364" s="269" t="s">
        <v>55</v>
      </c>
      <c r="AM364" s="269" t="s">
        <v>608</v>
      </c>
      <c r="AN364" s="269" t="s">
        <v>608</v>
      </c>
      <c r="AO364" s="370" t="s">
        <v>1062</v>
      </c>
      <c r="AP364" s="371"/>
      <c r="AQ364" s="386"/>
    </row>
    <row r="365" spans="1:43" s="360" customFormat="1" ht="14.45" customHeight="1" x14ac:dyDescent="0.25">
      <c r="A365" s="361" t="s">
        <v>504</v>
      </c>
      <c r="B365" s="361">
        <v>660000038</v>
      </c>
      <c r="C365" s="361" t="s">
        <v>84</v>
      </c>
      <c r="D365" s="361" t="s">
        <v>85</v>
      </c>
      <c r="E365" s="361" t="s">
        <v>86</v>
      </c>
      <c r="F365" s="387">
        <v>45930</v>
      </c>
      <c r="G365" s="361" t="s">
        <v>80</v>
      </c>
      <c r="H365" s="468" t="s">
        <v>88</v>
      </c>
      <c r="I365" s="363"/>
      <c r="J365" s="364"/>
      <c r="K365" s="424"/>
      <c r="L365" s="432"/>
      <c r="M365" s="269"/>
      <c r="N365" s="366"/>
      <c r="O365" s="366">
        <f t="shared" si="13"/>
        <v>55000000</v>
      </c>
      <c r="P365" s="366">
        <v>9000000</v>
      </c>
      <c r="Q365" s="366"/>
      <c r="R365" s="269"/>
      <c r="S365" s="269"/>
      <c r="T365" s="269"/>
      <c r="U365" s="269"/>
      <c r="V365" s="269"/>
      <c r="W365" s="269"/>
      <c r="X365" s="269"/>
      <c r="Y365" s="269"/>
      <c r="Z365" s="269"/>
      <c r="AA365" s="368"/>
      <c r="AB365" s="368"/>
      <c r="AC365" s="269"/>
      <c r="AD365" s="269"/>
      <c r="AE365" s="368"/>
      <c r="AF365" s="269" t="s">
        <v>1051</v>
      </c>
      <c r="AG365" s="269" t="s">
        <v>579</v>
      </c>
      <c r="AH365" s="369">
        <v>45901</v>
      </c>
      <c r="AI365" s="269" t="s">
        <v>1065</v>
      </c>
      <c r="AJ365" s="269"/>
      <c r="AK365" s="269" t="s">
        <v>1066</v>
      </c>
      <c r="AL365" s="269"/>
      <c r="AM365" s="269" t="s">
        <v>1067</v>
      </c>
      <c r="AN365" s="269"/>
      <c r="AO365" s="370"/>
      <c r="AP365" s="371"/>
      <c r="AQ365" s="386"/>
    </row>
    <row r="366" spans="1:43" s="360" customFormat="1" ht="14.45" customHeight="1" x14ac:dyDescent="0.25">
      <c r="A366" s="361" t="s">
        <v>504</v>
      </c>
      <c r="B366" s="361">
        <v>660000038</v>
      </c>
      <c r="C366" s="361" t="s">
        <v>84</v>
      </c>
      <c r="D366" s="361" t="s">
        <v>85</v>
      </c>
      <c r="E366" s="361" t="s">
        <v>86</v>
      </c>
      <c r="F366" s="387">
        <v>45930</v>
      </c>
      <c r="G366" s="361" t="s">
        <v>80</v>
      </c>
      <c r="H366" s="468" t="s">
        <v>88</v>
      </c>
      <c r="I366" s="363"/>
      <c r="J366" s="364"/>
      <c r="K366" s="424"/>
      <c r="L366" s="432"/>
      <c r="M366" s="269"/>
      <c r="N366" s="366"/>
      <c r="O366" s="366">
        <f t="shared" si="13"/>
        <v>46000000</v>
      </c>
      <c r="P366" s="366">
        <v>9000000</v>
      </c>
      <c r="Q366" s="366"/>
      <c r="R366" s="269"/>
      <c r="S366" s="269"/>
      <c r="T366" s="269"/>
      <c r="U366" s="269"/>
      <c r="V366" s="269"/>
      <c r="W366" s="269"/>
      <c r="X366" s="269"/>
      <c r="Y366" s="269"/>
      <c r="Z366" s="269"/>
      <c r="AA366" s="368"/>
      <c r="AB366" s="368"/>
      <c r="AC366" s="269"/>
      <c r="AD366" s="269"/>
      <c r="AE366" s="368"/>
      <c r="AF366" s="269" t="s">
        <v>1051</v>
      </c>
      <c r="AG366" s="269" t="s">
        <v>579</v>
      </c>
      <c r="AH366" s="369">
        <v>45923</v>
      </c>
      <c r="AI366" s="391" t="s">
        <v>1068</v>
      </c>
      <c r="AJ366" s="269"/>
      <c r="AK366" s="269" t="s">
        <v>1069</v>
      </c>
      <c r="AL366" s="269"/>
      <c r="AM366" s="269" t="s">
        <v>1070</v>
      </c>
      <c r="AN366" s="269"/>
      <c r="AO366" s="370"/>
      <c r="AP366" s="371"/>
      <c r="AQ366" s="386"/>
    </row>
    <row r="367" spans="1:43" s="360" customFormat="1" ht="14.45" customHeight="1" x14ac:dyDescent="0.25">
      <c r="A367" s="361" t="s">
        <v>504</v>
      </c>
      <c r="B367" s="361">
        <v>660000038</v>
      </c>
      <c r="C367" s="361" t="s">
        <v>84</v>
      </c>
      <c r="D367" s="361" t="s">
        <v>85</v>
      </c>
      <c r="E367" s="361" t="s">
        <v>86</v>
      </c>
      <c r="F367" s="387">
        <v>45793</v>
      </c>
      <c r="G367" s="361" t="s">
        <v>80</v>
      </c>
      <c r="H367" s="468" t="s">
        <v>88</v>
      </c>
      <c r="I367" s="363"/>
      <c r="J367" s="364"/>
      <c r="K367" s="424"/>
      <c r="L367" s="432"/>
      <c r="M367" s="366">
        <f>M359-N367</f>
        <v>-4000000</v>
      </c>
      <c r="N367" s="366">
        <v>66000000</v>
      </c>
      <c r="O367" s="366">
        <v>109000000</v>
      </c>
      <c r="P367" s="366">
        <v>5500000</v>
      </c>
      <c r="Q367" s="366"/>
      <c r="R367" s="269"/>
      <c r="S367" s="269"/>
      <c r="T367" s="269" t="str">
        <f>_xlfn.IFNA(VLOOKUP($AF367,Sheet7!$A$2:$B$611,2,0)," ")</f>
        <v>PRP/PIK/0324/033</v>
      </c>
      <c r="U367" s="269"/>
      <c r="V367" s="269"/>
      <c r="W367" s="269"/>
      <c r="X367" s="269"/>
      <c r="Y367" s="269"/>
      <c r="Z367" s="269"/>
      <c r="AA367" s="368"/>
      <c r="AB367" s="368"/>
      <c r="AC367" s="269"/>
      <c r="AD367" s="269"/>
      <c r="AE367" s="368"/>
      <c r="AF367" s="269" t="s">
        <v>1071</v>
      </c>
      <c r="AG367" s="269" t="s">
        <v>1072</v>
      </c>
      <c r="AH367" s="369">
        <v>45699</v>
      </c>
      <c r="AI367" s="269" t="s">
        <v>1073</v>
      </c>
      <c r="AJ367" s="269"/>
      <c r="AK367" s="269" t="s">
        <v>1074</v>
      </c>
      <c r="AL367" s="373">
        <v>45713</v>
      </c>
      <c r="AM367" s="269" t="s">
        <v>728</v>
      </c>
      <c r="AN367" s="269" t="s">
        <v>656</v>
      </c>
      <c r="AO367" s="370"/>
      <c r="AP367" s="371"/>
      <c r="AQ367" s="386"/>
    </row>
    <row r="368" spans="1:43" s="360" customFormat="1" ht="14.45" customHeight="1" x14ac:dyDescent="0.25">
      <c r="A368" s="361" t="s">
        <v>504</v>
      </c>
      <c r="B368" s="361">
        <v>660000038</v>
      </c>
      <c r="C368" s="361" t="s">
        <v>84</v>
      </c>
      <c r="D368" s="361" t="s">
        <v>85</v>
      </c>
      <c r="E368" s="361" t="s">
        <v>86</v>
      </c>
      <c r="F368" s="387">
        <v>45793</v>
      </c>
      <c r="G368" s="361" t="s">
        <v>80</v>
      </c>
      <c r="H368" s="468" t="s">
        <v>88</v>
      </c>
      <c r="I368" s="363"/>
      <c r="J368" s="364"/>
      <c r="K368" s="424"/>
      <c r="L368" s="432"/>
      <c r="M368" s="269"/>
      <c r="N368" s="366"/>
      <c r="O368" s="366">
        <f>O367-P368</f>
        <v>103500000</v>
      </c>
      <c r="P368" s="366">
        <v>5500000</v>
      </c>
      <c r="Q368" s="366"/>
      <c r="R368" s="269"/>
      <c r="S368" s="269"/>
      <c r="T368" s="269" t="str">
        <f>_xlfn.IFNA(VLOOKUP($AF368,Sheet7!$A$2:$B$611,2,0)," ")</f>
        <v>PRP/PIK/0324/033</v>
      </c>
      <c r="U368" s="269"/>
      <c r="V368" s="269"/>
      <c r="W368" s="269"/>
      <c r="X368" s="269"/>
      <c r="Y368" s="269"/>
      <c r="Z368" s="269"/>
      <c r="AA368" s="368"/>
      <c r="AB368" s="368"/>
      <c r="AC368" s="269"/>
      <c r="AD368" s="269"/>
      <c r="AE368" s="368"/>
      <c r="AF368" s="269" t="s">
        <v>1071</v>
      </c>
      <c r="AG368" s="269" t="s">
        <v>1072</v>
      </c>
      <c r="AH368" s="369">
        <v>45734</v>
      </c>
      <c r="AI368" s="269" t="s">
        <v>1075</v>
      </c>
      <c r="AJ368" s="269"/>
      <c r="AK368" s="269" t="s">
        <v>1076</v>
      </c>
      <c r="AL368" s="373">
        <v>45757</v>
      </c>
      <c r="AM368" s="269" t="s">
        <v>728</v>
      </c>
      <c r="AN368" s="269" t="s">
        <v>656</v>
      </c>
      <c r="AO368" s="370"/>
      <c r="AP368" s="371"/>
      <c r="AQ368" s="386"/>
    </row>
    <row r="369" spans="1:43" s="360" customFormat="1" ht="14.45" customHeight="1" x14ac:dyDescent="0.25">
      <c r="A369" s="361" t="s">
        <v>504</v>
      </c>
      <c r="B369" s="361">
        <v>660000038</v>
      </c>
      <c r="C369" s="361" t="s">
        <v>84</v>
      </c>
      <c r="D369" s="361" t="s">
        <v>85</v>
      </c>
      <c r="E369" s="361" t="s">
        <v>86</v>
      </c>
      <c r="F369" s="387">
        <v>45793</v>
      </c>
      <c r="G369" s="361" t="s">
        <v>80</v>
      </c>
      <c r="H369" s="468" t="s">
        <v>88</v>
      </c>
      <c r="I369" s="363"/>
      <c r="J369" s="364"/>
      <c r="K369" s="424"/>
      <c r="L369" s="432"/>
      <c r="M369" s="269"/>
      <c r="N369" s="366"/>
      <c r="O369" s="366">
        <f>O368-P369</f>
        <v>98000000</v>
      </c>
      <c r="P369" s="366">
        <v>5500000</v>
      </c>
      <c r="Q369" s="366"/>
      <c r="R369" s="269"/>
      <c r="S369" s="269"/>
      <c r="T369" s="269" t="str">
        <f>_xlfn.IFNA(VLOOKUP($AF369,Sheet7!$A$2:$B$611,2,0)," ")</f>
        <v>PRP/PIK/0324/033</v>
      </c>
      <c r="U369" s="269"/>
      <c r="V369" s="269"/>
      <c r="W369" s="269"/>
      <c r="X369" s="269"/>
      <c r="Y369" s="269"/>
      <c r="Z369" s="269"/>
      <c r="AA369" s="368"/>
      <c r="AB369" s="368"/>
      <c r="AC369" s="269"/>
      <c r="AD369" s="269"/>
      <c r="AE369" s="368"/>
      <c r="AF369" s="269" t="s">
        <v>1071</v>
      </c>
      <c r="AG369" s="269" t="s">
        <v>1072</v>
      </c>
      <c r="AH369" s="369">
        <v>45764</v>
      </c>
      <c r="AI369" s="269" t="s">
        <v>1077</v>
      </c>
      <c r="AJ369" s="269"/>
      <c r="AK369" s="269" t="s">
        <v>1078</v>
      </c>
      <c r="AL369" s="373">
        <v>45784</v>
      </c>
      <c r="AM369" s="269" t="s">
        <v>728</v>
      </c>
      <c r="AN369" s="269" t="s">
        <v>656</v>
      </c>
      <c r="AO369" s="370"/>
      <c r="AP369" s="371"/>
      <c r="AQ369" s="386"/>
    </row>
    <row r="370" spans="1:43" s="360" customFormat="1" ht="14.45" customHeight="1" x14ac:dyDescent="0.25">
      <c r="A370" s="361" t="s">
        <v>504</v>
      </c>
      <c r="B370" s="361">
        <v>660000038</v>
      </c>
      <c r="C370" s="361" t="s">
        <v>84</v>
      </c>
      <c r="D370" s="361" t="s">
        <v>85</v>
      </c>
      <c r="E370" s="361" t="s">
        <v>86</v>
      </c>
      <c r="F370" s="387">
        <v>45793</v>
      </c>
      <c r="G370" s="361" t="s">
        <v>80</v>
      </c>
      <c r="H370" s="468" t="s">
        <v>88</v>
      </c>
      <c r="I370" s="363"/>
      <c r="J370" s="364"/>
      <c r="K370" s="424"/>
      <c r="L370" s="432"/>
      <c r="M370" s="269"/>
      <c r="N370" s="366"/>
      <c r="O370" s="366">
        <f>O369-P370</f>
        <v>92500000</v>
      </c>
      <c r="P370" s="366">
        <v>5500000</v>
      </c>
      <c r="Q370" s="366"/>
      <c r="R370" s="269"/>
      <c r="S370" s="269"/>
      <c r="T370" s="269" t="str">
        <f>_xlfn.IFNA(VLOOKUP($AF370,Sheet7!$A$2:$B$611,2,0)," ")</f>
        <v>PRP/PIK/0324/033</v>
      </c>
      <c r="U370" s="269"/>
      <c r="V370" s="269"/>
      <c r="W370" s="269"/>
      <c r="X370" s="269"/>
      <c r="Y370" s="269"/>
      <c r="Z370" s="269"/>
      <c r="AA370" s="368"/>
      <c r="AB370" s="368"/>
      <c r="AC370" s="269"/>
      <c r="AD370" s="269"/>
      <c r="AE370" s="368"/>
      <c r="AF370" s="269" t="s">
        <v>1071</v>
      </c>
      <c r="AG370" s="269" t="s">
        <v>1072</v>
      </c>
      <c r="AH370" s="369">
        <v>45797</v>
      </c>
      <c r="AI370" s="269" t="s">
        <v>1079</v>
      </c>
      <c r="AJ370" s="269"/>
      <c r="AK370" s="269" t="s">
        <v>1080</v>
      </c>
      <c r="AL370" s="373">
        <v>45819</v>
      </c>
      <c r="AM370" s="269" t="s">
        <v>728</v>
      </c>
      <c r="AN370" s="269" t="s">
        <v>656</v>
      </c>
      <c r="AO370" s="370"/>
      <c r="AP370" s="371"/>
      <c r="AQ370" s="386"/>
    </row>
    <row r="371" spans="1:43" s="360" customFormat="1" ht="14.45" customHeight="1" x14ac:dyDescent="0.25">
      <c r="A371" s="361" t="s">
        <v>504</v>
      </c>
      <c r="B371" s="361">
        <v>660000038</v>
      </c>
      <c r="C371" s="361" t="s">
        <v>84</v>
      </c>
      <c r="D371" s="361" t="s">
        <v>85</v>
      </c>
      <c r="E371" s="361" t="s">
        <v>86</v>
      </c>
      <c r="F371" s="387">
        <v>45793</v>
      </c>
      <c r="G371" s="361" t="s">
        <v>80</v>
      </c>
      <c r="H371" s="468" t="s">
        <v>88</v>
      </c>
      <c r="I371" s="363"/>
      <c r="J371" s="364"/>
      <c r="K371" s="424"/>
      <c r="L371" s="432"/>
      <c r="M371" s="269"/>
      <c r="N371" s="366"/>
      <c r="O371" s="366">
        <f>O370-P371</f>
        <v>87000000</v>
      </c>
      <c r="P371" s="366">
        <v>5500000</v>
      </c>
      <c r="Q371" s="366"/>
      <c r="R371" s="269"/>
      <c r="S371" s="269"/>
      <c r="T371" s="269" t="str">
        <f>_xlfn.IFNA(VLOOKUP($AF371,Sheet7!$A$2:$B$611,2,0)," ")</f>
        <v>PRP/PIK/0324/033</v>
      </c>
      <c r="U371" s="269"/>
      <c r="V371" s="269"/>
      <c r="W371" s="269"/>
      <c r="X371" s="269"/>
      <c r="Y371" s="269"/>
      <c r="Z371" s="269"/>
      <c r="AA371" s="368"/>
      <c r="AB371" s="368"/>
      <c r="AC371" s="269"/>
      <c r="AD371" s="269"/>
      <c r="AE371" s="368"/>
      <c r="AF371" s="269" t="s">
        <v>1071</v>
      </c>
      <c r="AG371" s="269" t="s">
        <v>1072</v>
      </c>
      <c r="AH371" s="369">
        <v>45840</v>
      </c>
      <c r="AI371" s="269" t="s">
        <v>1081</v>
      </c>
      <c r="AJ371" s="269"/>
      <c r="AK371" s="269" t="s">
        <v>1082</v>
      </c>
      <c r="AL371" s="373"/>
      <c r="AM371" s="269"/>
      <c r="AN371" s="269"/>
      <c r="AO371" s="370"/>
      <c r="AP371" s="371"/>
      <c r="AQ371" s="386"/>
    </row>
    <row r="372" spans="1:43" s="360" customFormat="1" ht="14.45" customHeight="1" x14ac:dyDescent="0.25">
      <c r="A372" s="361" t="s">
        <v>504</v>
      </c>
      <c r="B372" s="361">
        <v>660000038</v>
      </c>
      <c r="C372" s="361" t="s">
        <v>84</v>
      </c>
      <c r="D372" s="361" t="s">
        <v>85</v>
      </c>
      <c r="E372" s="361" t="s">
        <v>86</v>
      </c>
      <c r="F372" s="387">
        <v>45793</v>
      </c>
      <c r="G372" s="361" t="s">
        <v>80</v>
      </c>
      <c r="H372" s="468" t="s">
        <v>88</v>
      </c>
      <c r="I372" s="363"/>
      <c r="J372" s="364"/>
      <c r="K372" s="424"/>
      <c r="L372" s="432"/>
      <c r="M372" s="269"/>
      <c r="N372" s="366"/>
      <c r="O372" s="366"/>
      <c r="P372" s="366"/>
      <c r="Q372" s="366"/>
      <c r="R372" s="269"/>
      <c r="S372" s="269"/>
      <c r="T372" s="269" t="s">
        <v>1083</v>
      </c>
      <c r="U372" s="269" t="s">
        <v>1084</v>
      </c>
      <c r="V372" s="269" t="s">
        <v>600</v>
      </c>
      <c r="W372" s="269" t="s">
        <v>601</v>
      </c>
      <c r="X372" s="269"/>
      <c r="Y372" s="269" t="s">
        <v>602</v>
      </c>
      <c r="Z372" s="269" t="s">
        <v>602</v>
      </c>
      <c r="AA372" s="372">
        <v>45857</v>
      </c>
      <c r="AB372" s="372">
        <v>45862</v>
      </c>
      <c r="AC372" s="269" t="s">
        <v>604</v>
      </c>
      <c r="AD372" s="269" t="s">
        <v>947</v>
      </c>
      <c r="AE372" s="368"/>
      <c r="AF372" s="269"/>
      <c r="AG372" s="269"/>
      <c r="AH372" s="369"/>
      <c r="AI372" s="269"/>
      <c r="AJ372" s="269"/>
      <c r="AK372" s="269"/>
      <c r="AL372" s="373"/>
      <c r="AM372" s="269"/>
      <c r="AN372" s="269"/>
      <c r="AO372" s="370"/>
      <c r="AP372" s="371"/>
      <c r="AQ372" s="386"/>
    </row>
    <row r="373" spans="1:43" s="360" customFormat="1" ht="14.45" customHeight="1" x14ac:dyDescent="0.25">
      <c r="A373" s="361" t="s">
        <v>504</v>
      </c>
      <c r="B373" s="361">
        <v>660000038</v>
      </c>
      <c r="C373" s="361" t="s">
        <v>84</v>
      </c>
      <c r="D373" s="361" t="s">
        <v>85</v>
      </c>
      <c r="E373" s="361" t="s">
        <v>86</v>
      </c>
      <c r="F373" s="387">
        <v>45793</v>
      </c>
      <c r="G373" s="361" t="s">
        <v>80</v>
      </c>
      <c r="H373" s="468" t="s">
        <v>88</v>
      </c>
      <c r="I373" s="363"/>
      <c r="J373" s="364"/>
      <c r="K373" s="424"/>
      <c r="L373" s="432"/>
      <c r="M373" s="269"/>
      <c r="N373" s="366"/>
      <c r="O373" s="366"/>
      <c r="P373" s="366"/>
      <c r="Q373" s="366"/>
      <c r="R373" s="269"/>
      <c r="S373" s="269"/>
      <c r="T373" s="269" t="s">
        <v>1085</v>
      </c>
      <c r="U373" s="269" t="s">
        <v>1082</v>
      </c>
      <c r="V373" s="269" t="s">
        <v>600</v>
      </c>
      <c r="W373" s="269" t="s">
        <v>601</v>
      </c>
      <c r="X373" s="269" t="s">
        <v>616</v>
      </c>
      <c r="Y373" s="269" t="s">
        <v>602</v>
      </c>
      <c r="Z373" s="269" t="s">
        <v>602</v>
      </c>
      <c r="AA373" s="372">
        <v>45828</v>
      </c>
      <c r="AB373" s="372">
        <v>45831</v>
      </c>
      <c r="AC373" s="269" t="s">
        <v>604</v>
      </c>
      <c r="AD373" s="269" t="s">
        <v>1086</v>
      </c>
      <c r="AE373" s="368"/>
      <c r="AF373" s="269"/>
      <c r="AG373" s="269"/>
      <c r="AH373" s="369"/>
      <c r="AI373" s="269"/>
      <c r="AJ373" s="269"/>
      <c r="AK373" s="269"/>
      <c r="AL373" s="373"/>
      <c r="AM373" s="269"/>
      <c r="AN373" s="269"/>
      <c r="AO373" s="370"/>
      <c r="AP373" s="371"/>
      <c r="AQ373" s="386"/>
    </row>
    <row r="374" spans="1:43" s="360" customFormat="1" ht="14.45" customHeight="1" x14ac:dyDescent="0.25">
      <c r="A374" s="361" t="s">
        <v>504</v>
      </c>
      <c r="B374" s="269">
        <v>660000032</v>
      </c>
      <c r="C374" s="269" t="s">
        <v>40</v>
      </c>
      <c r="D374" s="269" t="s">
        <v>41</v>
      </c>
      <c r="E374" s="269" t="s">
        <v>120</v>
      </c>
      <c r="F374" s="372">
        <v>46161</v>
      </c>
      <c r="G374" s="269" t="s">
        <v>80</v>
      </c>
      <c r="H374" s="469" t="s">
        <v>88</v>
      </c>
      <c r="I374" s="363"/>
      <c r="J374" s="364"/>
      <c r="K374" s="365"/>
      <c r="L374" s="380"/>
      <c r="M374" s="389"/>
      <c r="N374" s="366">
        <v>62990016</v>
      </c>
      <c r="O374" s="366">
        <f>N374-P374</f>
        <v>0</v>
      </c>
      <c r="P374" s="366">
        <v>62990016</v>
      </c>
      <c r="Q374" s="366"/>
      <c r="R374" s="366"/>
      <c r="S374" s="269"/>
      <c r="T374" s="269" t="s">
        <v>1087</v>
      </c>
      <c r="U374" s="376" t="s">
        <v>1088</v>
      </c>
      <c r="V374" s="376" t="s">
        <v>614</v>
      </c>
      <c r="W374" s="376" t="s">
        <v>615</v>
      </c>
      <c r="X374" s="376" t="s">
        <v>616</v>
      </c>
      <c r="Y374" s="269" t="s">
        <v>602</v>
      </c>
      <c r="Z374" s="269" t="s">
        <v>603</v>
      </c>
      <c r="AA374" s="372">
        <v>45757</v>
      </c>
      <c r="AB374" s="372">
        <v>45792</v>
      </c>
      <c r="AC374" s="269" t="s">
        <v>604</v>
      </c>
      <c r="AD374" s="269"/>
      <c r="AE374" s="372">
        <v>45845</v>
      </c>
      <c r="AF374" s="269" t="s">
        <v>1089</v>
      </c>
      <c r="AG374" s="269" t="s">
        <v>1090</v>
      </c>
      <c r="AH374" s="372">
        <v>45896</v>
      </c>
      <c r="AI374" s="269" t="s">
        <v>1091</v>
      </c>
      <c r="AJ374" s="269"/>
      <c r="AK374" s="269" t="s">
        <v>1092</v>
      </c>
      <c r="AL374" s="269"/>
      <c r="AM374" s="269"/>
      <c r="AN374" s="269" t="s">
        <v>1005</v>
      </c>
      <c r="AO374" s="370"/>
      <c r="AP374" s="371"/>
      <c r="AQ374" s="386"/>
    </row>
    <row r="375" spans="1:43" s="360" customFormat="1" ht="14.45" customHeight="1" x14ac:dyDescent="0.25">
      <c r="A375" s="361" t="s">
        <v>504</v>
      </c>
      <c r="B375" s="361">
        <v>660000032</v>
      </c>
      <c r="C375" s="361" t="s">
        <v>40</v>
      </c>
      <c r="D375" s="361" t="s">
        <v>41</v>
      </c>
      <c r="E375" s="361" t="s">
        <v>273</v>
      </c>
      <c r="F375" s="387">
        <v>45962</v>
      </c>
      <c r="G375" s="361" t="s">
        <v>80</v>
      </c>
      <c r="H375" s="468" t="s">
        <v>88</v>
      </c>
      <c r="I375" s="363">
        <v>1</v>
      </c>
      <c r="J375" s="364" t="s">
        <v>53</v>
      </c>
      <c r="K375" s="424">
        <v>80000000</v>
      </c>
      <c r="L375" s="441">
        <v>80000000</v>
      </c>
      <c r="M375" s="269"/>
      <c r="N375" s="269"/>
      <c r="O375" s="269"/>
      <c r="P375" s="269"/>
      <c r="Q375" s="269"/>
      <c r="R375" s="269"/>
      <c r="S375" s="269"/>
      <c r="T375" s="269" t="s">
        <v>1093</v>
      </c>
      <c r="U375" s="269" t="s">
        <v>1094</v>
      </c>
      <c r="V375" s="269" t="s">
        <v>600</v>
      </c>
      <c r="W375" s="269" t="s">
        <v>601</v>
      </c>
      <c r="X375" s="269"/>
      <c r="Y375" s="269" t="s">
        <v>602</v>
      </c>
      <c r="Z375" s="269" t="s">
        <v>602</v>
      </c>
      <c r="AA375" s="372">
        <v>45858</v>
      </c>
      <c r="AB375" s="372">
        <v>45873</v>
      </c>
      <c r="AC375" s="269" t="s">
        <v>604</v>
      </c>
      <c r="AD375" s="269" t="s">
        <v>5272</v>
      </c>
      <c r="AE375" s="368"/>
      <c r="AF375" s="269"/>
      <c r="AG375" s="269"/>
      <c r="AH375" s="368"/>
      <c r="AI375" s="269"/>
      <c r="AJ375" s="269"/>
      <c r="AK375" s="269"/>
      <c r="AL375" s="269"/>
      <c r="AM375" s="269"/>
      <c r="AN375" s="269"/>
      <c r="AO375" s="370"/>
      <c r="AP375" s="371"/>
      <c r="AQ375" s="386"/>
    </row>
    <row r="376" spans="1:43" s="360" customFormat="1" ht="14.45" customHeight="1" x14ac:dyDescent="0.25">
      <c r="A376" s="361" t="s">
        <v>504</v>
      </c>
      <c r="B376" s="361">
        <v>660000032</v>
      </c>
      <c r="C376" s="361" t="s">
        <v>40</v>
      </c>
      <c r="D376" s="361" t="s">
        <v>41</v>
      </c>
      <c r="E376" s="361" t="s">
        <v>78</v>
      </c>
      <c r="F376" s="387">
        <v>46368</v>
      </c>
      <c r="G376" s="361" t="s">
        <v>80</v>
      </c>
      <c r="H376" s="468" t="s">
        <v>88</v>
      </c>
      <c r="I376" s="363">
        <v>1</v>
      </c>
      <c r="J376" s="364" t="s">
        <v>53</v>
      </c>
      <c r="K376" s="424">
        <v>800000</v>
      </c>
      <c r="L376" s="432">
        <v>800000</v>
      </c>
      <c r="M376" s="269"/>
      <c r="N376" s="269"/>
      <c r="O376" s="269"/>
      <c r="P376" s="269"/>
      <c r="Q376" s="269"/>
      <c r="R376" s="269"/>
      <c r="S376" s="269"/>
      <c r="T376" s="269" t="str">
        <f>_xlfn.IFNA(VLOOKUP($AF376,Sheet7!$A$2:$B$611,2,0)," ")</f>
        <v xml:space="preserve"> </v>
      </c>
      <c r="U376" s="269"/>
      <c r="V376" s="269"/>
      <c r="W376" s="269"/>
      <c r="X376" s="269"/>
      <c r="Y376" s="269"/>
      <c r="Z376" s="269"/>
      <c r="AA376" s="368"/>
      <c r="AB376" s="368"/>
      <c r="AC376" s="269"/>
      <c r="AD376" s="269"/>
      <c r="AE376" s="368"/>
      <c r="AF376" s="269"/>
      <c r="AG376" s="269"/>
      <c r="AH376" s="368"/>
      <c r="AI376" s="269"/>
      <c r="AJ376" s="269"/>
      <c r="AK376" s="269"/>
      <c r="AL376" s="269"/>
      <c r="AM376" s="269"/>
      <c r="AN376" s="269"/>
      <c r="AO376" s="370"/>
      <c r="AP376" s="371"/>
      <c r="AQ376" s="386"/>
    </row>
    <row r="377" spans="1:43" s="360" customFormat="1" ht="14.45" customHeight="1" x14ac:dyDescent="0.25">
      <c r="A377" s="361" t="s">
        <v>504</v>
      </c>
      <c r="B377" s="269">
        <v>660000032</v>
      </c>
      <c r="C377" s="269" t="s">
        <v>40</v>
      </c>
      <c r="D377" s="269" t="s">
        <v>41</v>
      </c>
      <c r="E377" s="269" t="s">
        <v>342</v>
      </c>
      <c r="F377" s="372">
        <v>45896</v>
      </c>
      <c r="G377" s="269" t="s">
        <v>80</v>
      </c>
      <c r="H377" s="469" t="s">
        <v>88</v>
      </c>
      <c r="I377" s="363">
        <v>1</v>
      </c>
      <c r="J377" s="364" t="s">
        <v>53</v>
      </c>
      <c r="K377" s="421">
        <v>710000000</v>
      </c>
      <c r="L377" s="421">
        <v>710000000</v>
      </c>
      <c r="M377" s="269"/>
      <c r="N377" s="421">
        <v>710000000</v>
      </c>
      <c r="O377" s="366">
        <f>N377-P377</f>
        <v>651209215</v>
      </c>
      <c r="P377" s="421">
        <v>58790785</v>
      </c>
      <c r="Q377" s="269"/>
      <c r="R377" s="269"/>
      <c r="S377" s="269"/>
      <c r="T377" s="269"/>
      <c r="U377" s="269"/>
      <c r="V377" s="269"/>
      <c r="W377" s="269"/>
      <c r="X377" s="269"/>
      <c r="Y377" s="269"/>
      <c r="Z377" s="269"/>
      <c r="AA377" s="368"/>
      <c r="AB377" s="368"/>
      <c r="AC377" s="269"/>
      <c r="AD377" s="269"/>
      <c r="AE377" s="368"/>
      <c r="AF377" s="269"/>
      <c r="AG377" s="269"/>
      <c r="AH377" s="369">
        <v>45737</v>
      </c>
      <c r="AI377" s="269" t="s">
        <v>1095</v>
      </c>
      <c r="AJ377" s="269"/>
      <c r="AK377" s="269" t="s">
        <v>1096</v>
      </c>
      <c r="AL377" s="269"/>
      <c r="AM377" s="269" t="s">
        <v>728</v>
      </c>
      <c r="AN377" s="269" t="s">
        <v>656</v>
      </c>
      <c r="AO377" s="370"/>
      <c r="AP377" s="371"/>
      <c r="AQ377" s="386"/>
    </row>
    <row r="378" spans="1:43" s="360" customFormat="1" ht="14.45" customHeight="1" x14ac:dyDescent="0.25">
      <c r="A378" s="391" t="s">
        <v>504</v>
      </c>
      <c r="B378" s="391">
        <v>660000006</v>
      </c>
      <c r="C378" s="391" t="s">
        <v>84</v>
      </c>
      <c r="D378" s="391" t="s">
        <v>150</v>
      </c>
      <c r="E378" s="391" t="s">
        <v>341</v>
      </c>
      <c r="F378" s="392" t="s">
        <v>55</v>
      </c>
      <c r="G378" s="391" t="s">
        <v>80</v>
      </c>
      <c r="H378" s="470" t="s">
        <v>88</v>
      </c>
      <c r="I378" s="450">
        <v>12</v>
      </c>
      <c r="J378" s="394" t="s">
        <v>36</v>
      </c>
      <c r="K378" s="451">
        <v>350000</v>
      </c>
      <c r="L378" s="452">
        <v>4200000</v>
      </c>
      <c r="M378" s="453">
        <f>L378-N378</f>
        <v>0</v>
      </c>
      <c r="N378" s="452">
        <v>4200000</v>
      </c>
      <c r="O378" s="453">
        <f>N378-P378</f>
        <v>3850000</v>
      </c>
      <c r="P378" s="391">
        <v>350000</v>
      </c>
      <c r="Q378" s="391"/>
      <c r="R378" s="391"/>
      <c r="S378" s="391"/>
      <c r="T378" s="391" t="s">
        <v>55</v>
      </c>
      <c r="U378" s="391" t="s">
        <v>55</v>
      </c>
      <c r="V378" s="391" t="s">
        <v>55</v>
      </c>
      <c r="W378" s="391" t="s">
        <v>55</v>
      </c>
      <c r="X378" s="391" t="s">
        <v>55</v>
      </c>
      <c r="Y378" s="391" t="s">
        <v>55</v>
      </c>
      <c r="Z378" s="391" t="s">
        <v>55</v>
      </c>
      <c r="AA378" s="392" t="s">
        <v>55</v>
      </c>
      <c r="AB378" s="392" t="s">
        <v>55</v>
      </c>
      <c r="AC378" s="391" t="s">
        <v>55</v>
      </c>
      <c r="AD378" s="391"/>
      <c r="AE378" s="392"/>
      <c r="AF378" s="391"/>
      <c r="AG378" s="391"/>
      <c r="AH378" s="392"/>
      <c r="AI378" s="391"/>
      <c r="AJ378" s="391"/>
      <c r="AK378" s="391"/>
      <c r="AL378" s="391"/>
      <c r="AM378" s="391"/>
      <c r="AN378" s="391"/>
      <c r="AO378" s="430"/>
      <c r="AP378" s="371"/>
      <c r="AQ378" s="386"/>
    </row>
    <row r="379" spans="1:43" s="360" customFormat="1" ht="14.45" customHeight="1" x14ac:dyDescent="0.25">
      <c r="A379" s="391" t="s">
        <v>504</v>
      </c>
      <c r="B379" s="391">
        <v>660000006</v>
      </c>
      <c r="C379" s="391" t="s">
        <v>84</v>
      </c>
      <c r="D379" s="391" t="s">
        <v>150</v>
      </c>
      <c r="E379" s="391" t="s">
        <v>341</v>
      </c>
      <c r="F379" s="392" t="s">
        <v>55</v>
      </c>
      <c r="G379" s="391" t="s">
        <v>80</v>
      </c>
      <c r="H379" s="470" t="s">
        <v>88</v>
      </c>
      <c r="I379" s="450"/>
      <c r="J379" s="394"/>
      <c r="K379" s="451"/>
      <c r="L379" s="452"/>
      <c r="M379" s="391"/>
      <c r="N379" s="391"/>
      <c r="O379" s="453">
        <f>O378-P379</f>
        <v>3500000</v>
      </c>
      <c r="P379" s="391">
        <v>350000</v>
      </c>
      <c r="Q379" s="391"/>
      <c r="R379" s="391"/>
      <c r="S379" s="391"/>
      <c r="T379" s="391" t="s">
        <v>55</v>
      </c>
      <c r="U379" s="391" t="s">
        <v>55</v>
      </c>
      <c r="V379" s="391" t="s">
        <v>55</v>
      </c>
      <c r="W379" s="391" t="s">
        <v>55</v>
      </c>
      <c r="X379" s="391" t="s">
        <v>55</v>
      </c>
      <c r="Y379" s="391" t="s">
        <v>55</v>
      </c>
      <c r="Z379" s="391" t="s">
        <v>55</v>
      </c>
      <c r="AA379" s="392" t="s">
        <v>55</v>
      </c>
      <c r="AB379" s="392" t="s">
        <v>55</v>
      </c>
      <c r="AC379" s="391" t="s">
        <v>55</v>
      </c>
      <c r="AD379" s="391"/>
      <c r="AE379" s="392"/>
      <c r="AF379" s="391"/>
      <c r="AG379" s="391"/>
      <c r="AH379" s="392"/>
      <c r="AI379" s="391"/>
      <c r="AJ379" s="391"/>
      <c r="AK379" s="391"/>
      <c r="AL379" s="391"/>
      <c r="AM379" s="391"/>
      <c r="AN379" s="391"/>
      <c r="AO379" s="430"/>
      <c r="AP379" s="371"/>
      <c r="AQ379" s="386"/>
    </row>
    <row r="380" spans="1:43" s="360" customFormat="1" ht="14.45" customHeight="1" x14ac:dyDescent="0.25">
      <c r="A380" s="391" t="s">
        <v>504</v>
      </c>
      <c r="B380" s="391">
        <v>660000006</v>
      </c>
      <c r="C380" s="391" t="s">
        <v>84</v>
      </c>
      <c r="D380" s="391" t="s">
        <v>150</v>
      </c>
      <c r="E380" s="391" t="s">
        <v>341</v>
      </c>
      <c r="F380" s="392" t="s">
        <v>55</v>
      </c>
      <c r="G380" s="391" t="s">
        <v>80</v>
      </c>
      <c r="H380" s="470" t="s">
        <v>88</v>
      </c>
      <c r="I380" s="450"/>
      <c r="J380" s="394"/>
      <c r="K380" s="451"/>
      <c r="L380" s="452"/>
      <c r="M380" s="391"/>
      <c r="N380" s="391"/>
      <c r="O380" s="453">
        <f>O379-P380</f>
        <v>3150000</v>
      </c>
      <c r="P380" s="391">
        <v>350000</v>
      </c>
      <c r="Q380" s="391"/>
      <c r="R380" s="391"/>
      <c r="S380" s="391"/>
      <c r="T380" s="391" t="s">
        <v>55</v>
      </c>
      <c r="U380" s="391" t="s">
        <v>55</v>
      </c>
      <c r="V380" s="391" t="s">
        <v>55</v>
      </c>
      <c r="W380" s="391" t="s">
        <v>55</v>
      </c>
      <c r="X380" s="391" t="s">
        <v>55</v>
      </c>
      <c r="Y380" s="391" t="s">
        <v>55</v>
      </c>
      <c r="Z380" s="391" t="s">
        <v>55</v>
      </c>
      <c r="AA380" s="392" t="s">
        <v>55</v>
      </c>
      <c r="AB380" s="392" t="s">
        <v>55</v>
      </c>
      <c r="AC380" s="391" t="s">
        <v>55</v>
      </c>
      <c r="AD380" s="391"/>
      <c r="AE380" s="392"/>
      <c r="AF380" s="391"/>
      <c r="AG380" s="391"/>
      <c r="AH380" s="392"/>
      <c r="AI380" s="391"/>
      <c r="AJ380" s="391"/>
      <c r="AK380" s="391"/>
      <c r="AL380" s="391"/>
      <c r="AM380" s="391"/>
      <c r="AN380" s="391"/>
      <c r="AO380" s="430"/>
      <c r="AP380" s="371"/>
      <c r="AQ380" s="386"/>
    </row>
    <row r="381" spans="1:43" s="360" customFormat="1" ht="14.45" customHeight="1" x14ac:dyDescent="0.25">
      <c r="A381" s="391" t="s">
        <v>504</v>
      </c>
      <c r="B381" s="391">
        <v>660000006</v>
      </c>
      <c r="C381" s="391" t="s">
        <v>84</v>
      </c>
      <c r="D381" s="391" t="s">
        <v>150</v>
      </c>
      <c r="E381" s="391" t="s">
        <v>341</v>
      </c>
      <c r="F381" s="392" t="s">
        <v>55</v>
      </c>
      <c r="G381" s="391" t="s">
        <v>80</v>
      </c>
      <c r="H381" s="470" t="s">
        <v>88</v>
      </c>
      <c r="I381" s="450"/>
      <c r="J381" s="394"/>
      <c r="K381" s="451"/>
      <c r="L381" s="452"/>
      <c r="M381" s="391"/>
      <c r="N381" s="391"/>
      <c r="O381" s="453">
        <f>O380-P381</f>
        <v>2800000</v>
      </c>
      <c r="P381" s="391">
        <v>350000</v>
      </c>
      <c r="Q381" s="391"/>
      <c r="R381" s="391"/>
      <c r="S381" s="391"/>
      <c r="T381" s="391" t="s">
        <v>55</v>
      </c>
      <c r="U381" s="391" t="s">
        <v>55</v>
      </c>
      <c r="V381" s="391" t="s">
        <v>55</v>
      </c>
      <c r="W381" s="391" t="s">
        <v>55</v>
      </c>
      <c r="X381" s="391" t="s">
        <v>55</v>
      </c>
      <c r="Y381" s="391" t="s">
        <v>55</v>
      </c>
      <c r="Z381" s="391" t="s">
        <v>55</v>
      </c>
      <c r="AA381" s="392" t="s">
        <v>55</v>
      </c>
      <c r="AB381" s="392" t="s">
        <v>55</v>
      </c>
      <c r="AC381" s="391" t="s">
        <v>55</v>
      </c>
      <c r="AD381" s="391"/>
      <c r="AE381" s="392"/>
      <c r="AF381" s="391"/>
      <c r="AG381" s="391"/>
      <c r="AH381" s="392"/>
      <c r="AI381" s="391"/>
      <c r="AJ381" s="391"/>
      <c r="AK381" s="391"/>
      <c r="AL381" s="391"/>
      <c r="AM381" s="391"/>
      <c r="AN381" s="391"/>
      <c r="AO381" s="430"/>
      <c r="AP381" s="371"/>
      <c r="AQ381" s="386"/>
    </row>
    <row r="382" spans="1:43" s="360" customFormat="1" ht="14.45" customHeight="1" x14ac:dyDescent="0.25">
      <c r="A382" s="391" t="s">
        <v>504</v>
      </c>
      <c r="B382" s="391">
        <v>660000006</v>
      </c>
      <c r="C382" s="391" t="s">
        <v>84</v>
      </c>
      <c r="D382" s="391" t="s">
        <v>150</v>
      </c>
      <c r="E382" s="391" t="s">
        <v>341</v>
      </c>
      <c r="F382" s="392" t="s">
        <v>55</v>
      </c>
      <c r="G382" s="391" t="s">
        <v>80</v>
      </c>
      <c r="H382" s="470" t="s">
        <v>88</v>
      </c>
      <c r="I382" s="450"/>
      <c r="J382" s="394"/>
      <c r="K382" s="451"/>
      <c r="L382" s="452"/>
      <c r="M382" s="391"/>
      <c r="N382" s="391"/>
      <c r="O382" s="453">
        <f>O381-P382</f>
        <v>2450000</v>
      </c>
      <c r="P382" s="391">
        <v>350000</v>
      </c>
      <c r="Q382" s="391"/>
      <c r="R382" s="391"/>
      <c r="S382" s="391"/>
      <c r="T382" s="391" t="s">
        <v>55</v>
      </c>
      <c r="U382" s="391" t="s">
        <v>55</v>
      </c>
      <c r="V382" s="391" t="s">
        <v>55</v>
      </c>
      <c r="W382" s="391" t="s">
        <v>55</v>
      </c>
      <c r="X382" s="391" t="s">
        <v>55</v>
      </c>
      <c r="Y382" s="391" t="s">
        <v>55</v>
      </c>
      <c r="Z382" s="391" t="s">
        <v>55</v>
      </c>
      <c r="AA382" s="392" t="s">
        <v>55</v>
      </c>
      <c r="AB382" s="392" t="s">
        <v>55</v>
      </c>
      <c r="AC382" s="391" t="s">
        <v>55</v>
      </c>
      <c r="AD382" s="391"/>
      <c r="AE382" s="392"/>
      <c r="AF382" s="391"/>
      <c r="AG382" s="391"/>
      <c r="AH382" s="392"/>
      <c r="AI382" s="391"/>
      <c r="AJ382" s="391"/>
      <c r="AK382" s="391"/>
      <c r="AL382" s="391"/>
      <c r="AM382" s="391"/>
      <c r="AN382" s="391"/>
      <c r="AO382" s="430"/>
      <c r="AP382" s="371"/>
      <c r="AQ382" s="386"/>
    </row>
    <row r="383" spans="1:43" s="360" customFormat="1" ht="14.45" customHeight="1" x14ac:dyDescent="0.25">
      <c r="A383" s="269" t="s">
        <v>504</v>
      </c>
      <c r="B383" s="269">
        <v>660000019</v>
      </c>
      <c r="C383" s="269" t="s">
        <v>31</v>
      </c>
      <c r="D383" s="269" t="s">
        <v>32</v>
      </c>
      <c r="E383" s="269" t="s">
        <v>39</v>
      </c>
      <c r="F383" s="372">
        <v>45991</v>
      </c>
      <c r="G383" s="269" t="s">
        <v>80</v>
      </c>
      <c r="H383" s="469" t="s">
        <v>88</v>
      </c>
      <c r="I383" s="416">
        <v>12</v>
      </c>
      <c r="J383" s="417" t="s">
        <v>36</v>
      </c>
      <c r="K383" s="418">
        <v>3000000</v>
      </c>
      <c r="L383" s="418">
        <v>36000000</v>
      </c>
      <c r="M383" s="389">
        <f>L383-N383</f>
        <v>-36000000</v>
      </c>
      <c r="N383" s="389">
        <v>72000000</v>
      </c>
      <c r="O383" s="366">
        <f>N383-P383</f>
        <v>72000000</v>
      </c>
      <c r="P383" s="366">
        <v>0</v>
      </c>
      <c r="Q383" s="366"/>
      <c r="R383" s="366"/>
      <c r="S383" s="269"/>
      <c r="T383" s="269" t="str">
        <f>_xlfn.IFNA(VLOOKUP($AF383,Sheet7!$A$2:$B$611,2,0)," ")</f>
        <v>PRP/PIK/0924/056</v>
      </c>
      <c r="U383" s="376" t="s">
        <v>335</v>
      </c>
      <c r="V383" s="376" t="s">
        <v>629</v>
      </c>
      <c r="W383" s="376" t="s">
        <v>653</v>
      </c>
      <c r="X383" s="376" t="s">
        <v>616</v>
      </c>
      <c r="Y383" s="269" t="s">
        <v>602</v>
      </c>
      <c r="Z383" s="269" t="s">
        <v>602</v>
      </c>
      <c r="AA383" s="372">
        <v>45560</v>
      </c>
      <c r="AB383" s="372">
        <v>45927</v>
      </c>
      <c r="AC383" s="269" t="s">
        <v>604</v>
      </c>
      <c r="AD383" s="269"/>
      <c r="AE383" s="372">
        <v>45603</v>
      </c>
      <c r="AF383" s="439" t="s">
        <v>1097</v>
      </c>
      <c r="AG383" s="269" t="s">
        <v>1098</v>
      </c>
      <c r="AH383" s="415">
        <v>45691</v>
      </c>
      <c r="AI383" s="269" t="s">
        <v>1099</v>
      </c>
      <c r="AJ383" s="269"/>
      <c r="AK383" s="269" t="s">
        <v>1100</v>
      </c>
      <c r="AL383" s="269" t="s">
        <v>55</v>
      </c>
      <c r="AM383" s="269" t="s">
        <v>728</v>
      </c>
      <c r="AN383" s="269" t="s">
        <v>656</v>
      </c>
      <c r="AO383" s="430"/>
      <c r="AP383" s="371"/>
      <c r="AQ383" s="386"/>
    </row>
    <row r="384" spans="1:43" s="360" customFormat="1" ht="14.45" customHeight="1" x14ac:dyDescent="0.25">
      <c r="A384" s="269" t="s">
        <v>504</v>
      </c>
      <c r="B384" s="269">
        <v>660000019</v>
      </c>
      <c r="C384" s="269" t="s">
        <v>31</v>
      </c>
      <c r="D384" s="269" t="s">
        <v>32</v>
      </c>
      <c r="E384" s="269" t="s">
        <v>39</v>
      </c>
      <c r="F384" s="372">
        <v>45991</v>
      </c>
      <c r="G384" s="269" t="s">
        <v>80</v>
      </c>
      <c r="H384" s="469" t="s">
        <v>88</v>
      </c>
      <c r="I384" s="375"/>
      <c r="J384" s="364"/>
      <c r="K384" s="365"/>
      <c r="L384" s="365"/>
      <c r="M384" s="366"/>
      <c r="N384" s="366"/>
      <c r="O384" s="366">
        <f>O383-P384</f>
        <v>66705000</v>
      </c>
      <c r="P384" s="366">
        <v>5295000</v>
      </c>
      <c r="Q384" s="366"/>
      <c r="R384" s="366"/>
      <c r="S384" s="269"/>
      <c r="T384" s="269" t="str">
        <f>_xlfn.IFNA(VLOOKUP($AF384,Sheet7!$A$2:$B$611,2,0)," ")</f>
        <v>PRP/PIK/0924/056</v>
      </c>
      <c r="U384" s="376" t="s">
        <v>335</v>
      </c>
      <c r="V384" s="376" t="s">
        <v>629</v>
      </c>
      <c r="W384" s="376" t="s">
        <v>653</v>
      </c>
      <c r="X384" s="376" t="s">
        <v>616</v>
      </c>
      <c r="Y384" s="269" t="s">
        <v>602</v>
      </c>
      <c r="Z384" s="269" t="s">
        <v>602</v>
      </c>
      <c r="AA384" s="372">
        <v>45560</v>
      </c>
      <c r="AB384" s="372">
        <v>45927</v>
      </c>
      <c r="AC384" s="269" t="s">
        <v>604</v>
      </c>
      <c r="AD384" s="269"/>
      <c r="AE384" s="372">
        <v>45603</v>
      </c>
      <c r="AF384" s="439" t="s">
        <v>1097</v>
      </c>
      <c r="AG384" s="269" t="s">
        <v>1098</v>
      </c>
      <c r="AH384" s="415">
        <v>45712</v>
      </c>
      <c r="AI384" s="269" t="s">
        <v>1101</v>
      </c>
      <c r="AJ384" s="269"/>
      <c r="AK384" s="269" t="s">
        <v>1102</v>
      </c>
      <c r="AL384" s="373">
        <v>45730</v>
      </c>
      <c r="AM384" s="269" t="s">
        <v>728</v>
      </c>
      <c r="AN384" s="269" t="s">
        <v>656</v>
      </c>
      <c r="AO384" s="430"/>
      <c r="AP384" s="371"/>
      <c r="AQ384" s="386"/>
    </row>
    <row r="385" spans="1:43" s="360" customFormat="1" ht="14.45" customHeight="1" x14ac:dyDescent="0.25">
      <c r="A385" s="269" t="s">
        <v>504</v>
      </c>
      <c r="B385" s="269">
        <v>660000019</v>
      </c>
      <c r="C385" s="269" t="s">
        <v>31</v>
      </c>
      <c r="D385" s="269" t="s">
        <v>32</v>
      </c>
      <c r="E385" s="269" t="s">
        <v>39</v>
      </c>
      <c r="F385" s="372">
        <v>45991</v>
      </c>
      <c r="G385" s="269" t="s">
        <v>80</v>
      </c>
      <c r="H385" s="469" t="s">
        <v>88</v>
      </c>
      <c r="I385" s="375"/>
      <c r="J385" s="364"/>
      <c r="K385" s="365"/>
      <c r="L385" s="365"/>
      <c r="M385" s="366"/>
      <c r="N385" s="366"/>
      <c r="O385" s="366">
        <f>O384-P385</f>
        <v>66705000</v>
      </c>
      <c r="P385" s="366">
        <v>0</v>
      </c>
      <c r="Q385" s="366"/>
      <c r="R385" s="366"/>
      <c r="S385" s="269"/>
      <c r="T385" s="269" t="str">
        <f>_xlfn.IFNA(VLOOKUP($AF385,Sheet7!$A$2:$B$611,2,0)," ")</f>
        <v>PRP/PIK/0924/056</v>
      </c>
      <c r="U385" s="376" t="s">
        <v>335</v>
      </c>
      <c r="V385" s="376" t="s">
        <v>629</v>
      </c>
      <c r="W385" s="376" t="s">
        <v>653</v>
      </c>
      <c r="X385" s="376" t="s">
        <v>616</v>
      </c>
      <c r="Y385" s="269" t="s">
        <v>602</v>
      </c>
      <c r="Z385" s="269" t="s">
        <v>602</v>
      </c>
      <c r="AA385" s="372">
        <v>45560</v>
      </c>
      <c r="AB385" s="372">
        <v>45927</v>
      </c>
      <c r="AC385" s="269" t="s">
        <v>604</v>
      </c>
      <c r="AD385" s="269"/>
      <c r="AE385" s="372">
        <v>45603</v>
      </c>
      <c r="AF385" s="439" t="s">
        <v>1097</v>
      </c>
      <c r="AG385" s="269" t="s">
        <v>1098</v>
      </c>
      <c r="AH385" s="415">
        <v>45781</v>
      </c>
      <c r="AI385" s="269" t="s">
        <v>1103</v>
      </c>
      <c r="AJ385" s="269"/>
      <c r="AK385" s="269" t="s">
        <v>1104</v>
      </c>
      <c r="AL385" s="269" t="s">
        <v>55</v>
      </c>
      <c r="AM385" s="269" t="s">
        <v>728</v>
      </c>
      <c r="AN385" s="269" t="s">
        <v>656</v>
      </c>
      <c r="AO385" s="430"/>
      <c r="AP385" s="371"/>
      <c r="AQ385" s="386"/>
    </row>
    <row r="386" spans="1:43" s="360" customFormat="1" ht="14.45" customHeight="1" x14ac:dyDescent="0.25">
      <c r="A386" s="269" t="s">
        <v>504</v>
      </c>
      <c r="B386" s="269">
        <v>660000019</v>
      </c>
      <c r="C386" s="269" t="s">
        <v>31</v>
      </c>
      <c r="D386" s="269" t="s">
        <v>32</v>
      </c>
      <c r="E386" s="269" t="s">
        <v>39</v>
      </c>
      <c r="F386" s="372">
        <v>45991</v>
      </c>
      <c r="G386" s="269" t="s">
        <v>80</v>
      </c>
      <c r="H386" s="469" t="s">
        <v>88</v>
      </c>
      <c r="I386" s="375"/>
      <c r="J386" s="364"/>
      <c r="K386" s="365"/>
      <c r="L386" s="365"/>
      <c r="M386" s="366"/>
      <c r="N386" s="366"/>
      <c r="O386" s="366">
        <f>O385-P386</f>
        <v>66705000</v>
      </c>
      <c r="P386" s="366">
        <v>0</v>
      </c>
      <c r="Q386" s="366"/>
      <c r="R386" s="366"/>
      <c r="S386" s="269"/>
      <c r="T386" s="269" t="str">
        <f>_xlfn.IFNA(VLOOKUP($AF386,Sheet7!$A$2:$B$611,2,0)," ")</f>
        <v>PRP/PIK/0924/056</v>
      </c>
      <c r="U386" s="376" t="s">
        <v>335</v>
      </c>
      <c r="V386" s="376" t="s">
        <v>629</v>
      </c>
      <c r="W386" s="376" t="s">
        <v>653</v>
      </c>
      <c r="X386" s="376" t="s">
        <v>616</v>
      </c>
      <c r="Y386" s="269" t="s">
        <v>602</v>
      </c>
      <c r="Z386" s="269" t="s">
        <v>602</v>
      </c>
      <c r="AA386" s="372">
        <v>45560</v>
      </c>
      <c r="AB386" s="372">
        <v>45927</v>
      </c>
      <c r="AC386" s="269" t="s">
        <v>604</v>
      </c>
      <c r="AD386" s="269"/>
      <c r="AE386" s="372">
        <v>45603</v>
      </c>
      <c r="AF386" s="439" t="s">
        <v>1097</v>
      </c>
      <c r="AG386" s="269" t="s">
        <v>1098</v>
      </c>
      <c r="AH386" s="415">
        <v>45781</v>
      </c>
      <c r="AI386" s="269" t="s">
        <v>1105</v>
      </c>
      <c r="AJ386" s="269"/>
      <c r="AK386" s="269" t="s">
        <v>1106</v>
      </c>
      <c r="AL386" s="269" t="s">
        <v>55</v>
      </c>
      <c r="AM386" s="269" t="s">
        <v>728</v>
      </c>
      <c r="AN386" s="269" t="s">
        <v>656</v>
      </c>
      <c r="AO386" s="430"/>
      <c r="AP386" s="371"/>
      <c r="AQ386" s="386"/>
    </row>
    <row r="387" spans="1:43" s="360" customFormat="1" ht="14.45" customHeight="1" x14ac:dyDescent="0.25">
      <c r="A387" s="269" t="s">
        <v>504</v>
      </c>
      <c r="B387" s="269">
        <v>660000019</v>
      </c>
      <c r="C387" s="269" t="s">
        <v>31</v>
      </c>
      <c r="D387" s="269" t="s">
        <v>32</v>
      </c>
      <c r="E387" s="269" t="s">
        <v>39</v>
      </c>
      <c r="F387" s="372">
        <v>45991</v>
      </c>
      <c r="G387" s="269" t="s">
        <v>80</v>
      </c>
      <c r="H387" s="469" t="s">
        <v>88</v>
      </c>
      <c r="I387" s="375"/>
      <c r="J387" s="364"/>
      <c r="K387" s="365"/>
      <c r="L387" s="365"/>
      <c r="M387" s="366"/>
      <c r="N387" s="366"/>
      <c r="O387" s="366">
        <f t="shared" ref="O387:O391" si="14">O386-P387</f>
        <v>66705000</v>
      </c>
      <c r="P387" s="366">
        <v>0</v>
      </c>
      <c r="Q387" s="366"/>
      <c r="R387" s="366"/>
      <c r="S387" s="269"/>
      <c r="T387" s="269" t="str">
        <f>_xlfn.IFNA(VLOOKUP($AF387,Sheet7!$A$2:$B$611,2,0)," ")</f>
        <v>PRP/PIK/0924/056</v>
      </c>
      <c r="U387" s="376" t="s">
        <v>335</v>
      </c>
      <c r="V387" s="376" t="s">
        <v>629</v>
      </c>
      <c r="W387" s="376" t="s">
        <v>653</v>
      </c>
      <c r="X387" s="376" t="s">
        <v>616</v>
      </c>
      <c r="Y387" s="269" t="s">
        <v>602</v>
      </c>
      <c r="Z387" s="269" t="s">
        <v>602</v>
      </c>
      <c r="AA387" s="372">
        <v>45560</v>
      </c>
      <c r="AB387" s="372">
        <v>45927</v>
      </c>
      <c r="AC387" s="269" t="s">
        <v>604</v>
      </c>
      <c r="AD387" s="269"/>
      <c r="AE387" s="372">
        <v>45603</v>
      </c>
      <c r="AF387" s="439" t="s">
        <v>1097</v>
      </c>
      <c r="AG387" s="269" t="s">
        <v>1098</v>
      </c>
      <c r="AH387" s="415">
        <v>45943</v>
      </c>
      <c r="AI387" s="391" t="s">
        <v>5415</v>
      </c>
      <c r="AJ387" s="269"/>
      <c r="AK387" s="269" t="s">
        <v>5404</v>
      </c>
      <c r="AL387" s="269"/>
      <c r="AM387" s="269" t="s">
        <v>608</v>
      </c>
      <c r="AN387" s="269"/>
      <c r="AO387" s="430"/>
      <c r="AP387" s="371"/>
      <c r="AQ387" s="386"/>
    </row>
    <row r="388" spans="1:43" s="360" customFormat="1" ht="14.45" customHeight="1" x14ac:dyDescent="0.25">
      <c r="A388" s="269" t="s">
        <v>504</v>
      </c>
      <c r="B388" s="269">
        <v>660000019</v>
      </c>
      <c r="C388" s="269" t="s">
        <v>31</v>
      </c>
      <c r="D388" s="269" t="s">
        <v>32</v>
      </c>
      <c r="E388" s="269" t="s">
        <v>39</v>
      </c>
      <c r="F388" s="372">
        <v>45991</v>
      </c>
      <c r="G388" s="269" t="s">
        <v>80</v>
      </c>
      <c r="H388" s="469" t="s">
        <v>88</v>
      </c>
      <c r="I388" s="375"/>
      <c r="J388" s="364"/>
      <c r="K388" s="365"/>
      <c r="L388" s="365"/>
      <c r="M388" s="366"/>
      <c r="N388" s="366"/>
      <c r="O388" s="366">
        <f t="shared" si="14"/>
        <v>66705000</v>
      </c>
      <c r="P388" s="366">
        <v>0</v>
      </c>
      <c r="Q388" s="366"/>
      <c r="R388" s="366"/>
      <c r="S388" s="269"/>
      <c r="T388" s="269" t="str">
        <f>_xlfn.IFNA(VLOOKUP($AF388,Sheet7!$A$2:$B$611,2,0)," ")</f>
        <v>PRP/PIK/0924/056</v>
      </c>
      <c r="U388" s="376" t="s">
        <v>335</v>
      </c>
      <c r="V388" s="376" t="s">
        <v>629</v>
      </c>
      <c r="W388" s="376" t="s">
        <v>653</v>
      </c>
      <c r="X388" s="376" t="s">
        <v>616</v>
      </c>
      <c r="Y388" s="269" t="s">
        <v>602</v>
      </c>
      <c r="Z388" s="269" t="s">
        <v>602</v>
      </c>
      <c r="AA388" s="372">
        <v>45560</v>
      </c>
      <c r="AB388" s="372">
        <v>45927</v>
      </c>
      <c r="AC388" s="269" t="s">
        <v>604</v>
      </c>
      <c r="AD388" s="269"/>
      <c r="AE388" s="372">
        <v>45603</v>
      </c>
      <c r="AF388" s="439" t="s">
        <v>1097</v>
      </c>
      <c r="AG388" s="269" t="s">
        <v>1098</v>
      </c>
      <c r="AH388" s="415">
        <v>45943</v>
      </c>
      <c r="AI388" s="391" t="s">
        <v>5416</v>
      </c>
      <c r="AJ388" s="269"/>
      <c r="AK388" s="269" t="s">
        <v>5405</v>
      </c>
      <c r="AL388" s="269"/>
      <c r="AM388" s="269" t="s">
        <v>608</v>
      </c>
      <c r="AN388" s="269"/>
      <c r="AO388" s="430"/>
      <c r="AP388" s="371"/>
      <c r="AQ388" s="386"/>
    </row>
    <row r="389" spans="1:43" s="360" customFormat="1" ht="14.45" customHeight="1" x14ac:dyDescent="0.25">
      <c r="A389" s="269" t="s">
        <v>504</v>
      </c>
      <c r="B389" s="269">
        <v>660000019</v>
      </c>
      <c r="C389" s="269" t="s">
        <v>31</v>
      </c>
      <c r="D389" s="269" t="s">
        <v>32</v>
      </c>
      <c r="E389" s="269" t="s">
        <v>39</v>
      </c>
      <c r="F389" s="372">
        <v>45991</v>
      </c>
      <c r="G389" s="269" t="s">
        <v>80</v>
      </c>
      <c r="H389" s="469" t="s">
        <v>88</v>
      </c>
      <c r="I389" s="375"/>
      <c r="J389" s="364"/>
      <c r="K389" s="365"/>
      <c r="L389" s="365"/>
      <c r="M389" s="366"/>
      <c r="N389" s="366"/>
      <c r="O389" s="366">
        <f t="shared" si="14"/>
        <v>62875000</v>
      </c>
      <c r="P389" s="366">
        <v>3830000</v>
      </c>
      <c r="Q389" s="366"/>
      <c r="R389" s="366"/>
      <c r="S389" s="269"/>
      <c r="T389" s="269" t="str">
        <f>_xlfn.IFNA(VLOOKUP($AF389,Sheet7!$A$2:$B$611,2,0)," ")</f>
        <v>PRP/PIK/0924/056</v>
      </c>
      <c r="U389" s="376" t="s">
        <v>335</v>
      </c>
      <c r="V389" s="376" t="s">
        <v>629</v>
      </c>
      <c r="W389" s="376" t="s">
        <v>653</v>
      </c>
      <c r="X389" s="376" t="s">
        <v>616</v>
      </c>
      <c r="Y389" s="269" t="s">
        <v>602</v>
      </c>
      <c r="Z389" s="269" t="s">
        <v>602</v>
      </c>
      <c r="AA389" s="372">
        <v>45560</v>
      </c>
      <c r="AB389" s="372">
        <v>45927</v>
      </c>
      <c r="AC389" s="269" t="s">
        <v>604</v>
      </c>
      <c r="AD389" s="269"/>
      <c r="AE389" s="372">
        <v>45603</v>
      </c>
      <c r="AF389" s="439" t="s">
        <v>1097</v>
      </c>
      <c r="AG389" s="269" t="s">
        <v>1098</v>
      </c>
      <c r="AH389" s="415">
        <v>45943</v>
      </c>
      <c r="AI389" s="391" t="s">
        <v>5414</v>
      </c>
      <c r="AJ389" s="269"/>
      <c r="AK389" s="269" t="s">
        <v>5406</v>
      </c>
      <c r="AL389" s="269"/>
      <c r="AM389" s="269" t="s">
        <v>608</v>
      </c>
      <c r="AN389" s="269"/>
      <c r="AO389" s="430"/>
      <c r="AP389" s="371"/>
      <c r="AQ389" s="386"/>
    </row>
    <row r="390" spans="1:43" s="360" customFormat="1" ht="14.45" customHeight="1" x14ac:dyDescent="0.25">
      <c r="A390" s="269" t="s">
        <v>504</v>
      </c>
      <c r="B390" s="269">
        <v>660000019</v>
      </c>
      <c r="C390" s="269" t="s">
        <v>31</v>
      </c>
      <c r="D390" s="269" t="s">
        <v>32</v>
      </c>
      <c r="E390" s="269" t="s">
        <v>39</v>
      </c>
      <c r="F390" s="372">
        <v>45991</v>
      </c>
      <c r="G390" s="269" t="s">
        <v>80</v>
      </c>
      <c r="H390" s="469" t="s">
        <v>88</v>
      </c>
      <c r="I390" s="375"/>
      <c r="J390" s="364"/>
      <c r="K390" s="365"/>
      <c r="L390" s="365"/>
      <c r="M390" s="366"/>
      <c r="N390" s="366"/>
      <c r="O390" s="366">
        <f t="shared" si="14"/>
        <v>62875000</v>
      </c>
      <c r="P390" s="366">
        <v>0</v>
      </c>
      <c r="Q390" s="366"/>
      <c r="R390" s="366"/>
      <c r="S390" s="269"/>
      <c r="T390" s="269" t="str">
        <f>_xlfn.IFNA(VLOOKUP($AF390,Sheet7!$A$2:$B$611,2,0)," ")</f>
        <v>PRP/PIK/0924/056</v>
      </c>
      <c r="U390" s="376" t="s">
        <v>335</v>
      </c>
      <c r="V390" s="376" t="s">
        <v>629</v>
      </c>
      <c r="W390" s="376" t="s">
        <v>653</v>
      </c>
      <c r="X390" s="376" t="s">
        <v>616</v>
      </c>
      <c r="Y390" s="269" t="s">
        <v>602</v>
      </c>
      <c r="Z390" s="269" t="s">
        <v>602</v>
      </c>
      <c r="AA390" s="372">
        <v>45560</v>
      </c>
      <c r="AB390" s="372">
        <v>45927</v>
      </c>
      <c r="AC390" s="269" t="s">
        <v>604</v>
      </c>
      <c r="AD390" s="269"/>
      <c r="AE390" s="372">
        <v>45603</v>
      </c>
      <c r="AF390" s="439" t="s">
        <v>1097</v>
      </c>
      <c r="AG390" s="269" t="s">
        <v>1098</v>
      </c>
      <c r="AH390" s="415">
        <v>45943</v>
      </c>
      <c r="AI390" s="391" t="s">
        <v>5417</v>
      </c>
      <c r="AJ390" s="269"/>
      <c r="AK390" s="269" t="s">
        <v>5407</v>
      </c>
      <c r="AL390" s="269"/>
      <c r="AM390" s="269" t="s">
        <v>608</v>
      </c>
      <c r="AN390" s="269"/>
      <c r="AO390" s="430"/>
      <c r="AP390" s="371"/>
      <c r="AQ390" s="386"/>
    </row>
    <row r="391" spans="1:43" s="360" customFormat="1" ht="14.45" customHeight="1" x14ac:dyDescent="0.25">
      <c r="A391" s="269" t="s">
        <v>504</v>
      </c>
      <c r="B391" s="269">
        <v>660000019</v>
      </c>
      <c r="C391" s="269" t="s">
        <v>31</v>
      </c>
      <c r="D391" s="269" t="s">
        <v>32</v>
      </c>
      <c r="E391" s="269" t="s">
        <v>39</v>
      </c>
      <c r="F391" s="372">
        <v>45991</v>
      </c>
      <c r="G391" s="269" t="s">
        <v>80</v>
      </c>
      <c r="H391" s="469" t="s">
        <v>88</v>
      </c>
      <c r="I391" s="375"/>
      <c r="J391" s="364"/>
      <c r="K391" s="365"/>
      <c r="L391" s="365"/>
      <c r="M391" s="366"/>
      <c r="N391" s="366"/>
      <c r="O391" s="366">
        <f t="shared" si="14"/>
        <v>62875000</v>
      </c>
      <c r="P391" s="366">
        <v>0</v>
      </c>
      <c r="Q391" s="366"/>
      <c r="R391" s="366"/>
      <c r="S391" s="269"/>
      <c r="T391" s="269" t="str">
        <f>_xlfn.IFNA(VLOOKUP($AF391,Sheet7!$A$2:$B$611,2,0)," ")</f>
        <v>PRP/PIK/0924/056</v>
      </c>
      <c r="U391" s="376" t="s">
        <v>335</v>
      </c>
      <c r="V391" s="376" t="s">
        <v>629</v>
      </c>
      <c r="W391" s="376" t="s">
        <v>653</v>
      </c>
      <c r="X391" s="376" t="s">
        <v>616</v>
      </c>
      <c r="Y391" s="269" t="s">
        <v>602</v>
      </c>
      <c r="Z391" s="269" t="s">
        <v>602</v>
      </c>
      <c r="AA391" s="372">
        <v>45560</v>
      </c>
      <c r="AB391" s="372">
        <v>45927</v>
      </c>
      <c r="AC391" s="269" t="s">
        <v>604</v>
      </c>
      <c r="AD391" s="269"/>
      <c r="AE391" s="372">
        <v>45603</v>
      </c>
      <c r="AF391" s="439" t="s">
        <v>1097</v>
      </c>
      <c r="AG391" s="269" t="s">
        <v>1098</v>
      </c>
      <c r="AH391" s="415">
        <v>45943</v>
      </c>
      <c r="AI391" s="391" t="s">
        <v>5418</v>
      </c>
      <c r="AJ391" s="269"/>
      <c r="AK391" s="269" t="s">
        <v>5408</v>
      </c>
      <c r="AL391" s="269"/>
      <c r="AM391" s="269" t="s">
        <v>608</v>
      </c>
      <c r="AN391" s="269"/>
      <c r="AO391" s="430"/>
      <c r="AP391" s="371"/>
      <c r="AQ391" s="386"/>
    </row>
    <row r="392" spans="1:43" s="360" customFormat="1" ht="14.45" customHeight="1" x14ac:dyDescent="0.25">
      <c r="A392" s="269" t="s">
        <v>504</v>
      </c>
      <c r="B392" s="269">
        <v>660000019</v>
      </c>
      <c r="C392" s="269" t="s">
        <v>31</v>
      </c>
      <c r="D392" s="269" t="s">
        <v>32</v>
      </c>
      <c r="E392" s="269" t="s">
        <v>39</v>
      </c>
      <c r="F392" s="372">
        <v>45991</v>
      </c>
      <c r="G392" s="269" t="s">
        <v>80</v>
      </c>
      <c r="H392" s="469" t="s">
        <v>88</v>
      </c>
      <c r="I392" s="416"/>
      <c r="J392" s="417"/>
      <c r="K392" s="418"/>
      <c r="L392" s="418"/>
      <c r="M392" s="389"/>
      <c r="N392" s="389">
        <v>72000000</v>
      </c>
      <c r="O392" s="366">
        <v>72000000</v>
      </c>
      <c r="P392" s="454">
        <v>0</v>
      </c>
      <c r="Q392" s="454"/>
      <c r="R392" s="366"/>
      <c r="S392" s="269"/>
      <c r="T392" s="269" t="str">
        <f>_xlfn.IFNA(VLOOKUP($AF392,Sheet7!$A$2:$B$611,2,0)," ")</f>
        <v>PRP/PIK/0924/057</v>
      </c>
      <c r="U392" s="376" t="s">
        <v>338</v>
      </c>
      <c r="V392" s="376" t="s">
        <v>629</v>
      </c>
      <c r="W392" s="376" t="s">
        <v>653</v>
      </c>
      <c r="X392" s="376" t="s">
        <v>616</v>
      </c>
      <c r="Y392" s="269" t="s">
        <v>602</v>
      </c>
      <c r="Z392" s="269" t="s">
        <v>602</v>
      </c>
      <c r="AA392" s="372">
        <v>45560</v>
      </c>
      <c r="AB392" s="372">
        <v>45927</v>
      </c>
      <c r="AC392" s="269" t="s">
        <v>604</v>
      </c>
      <c r="AD392" s="269"/>
      <c r="AE392" s="372">
        <v>45603</v>
      </c>
      <c r="AF392" s="439" t="s">
        <v>1107</v>
      </c>
      <c r="AG392" s="269" t="s">
        <v>1108</v>
      </c>
      <c r="AH392" s="415">
        <v>45691</v>
      </c>
      <c r="AI392" s="269" t="s">
        <v>1109</v>
      </c>
      <c r="AJ392" s="269"/>
      <c r="AK392" s="269" t="s">
        <v>1110</v>
      </c>
      <c r="AL392" s="269" t="s">
        <v>55</v>
      </c>
      <c r="AM392" s="269" t="s">
        <v>728</v>
      </c>
      <c r="AN392" s="269" t="s">
        <v>656</v>
      </c>
      <c r="AO392" s="430"/>
      <c r="AP392" s="371"/>
      <c r="AQ392" s="386"/>
    </row>
    <row r="393" spans="1:43" s="360" customFormat="1" ht="14.45" customHeight="1" x14ac:dyDescent="0.25">
      <c r="A393" s="269" t="s">
        <v>504</v>
      </c>
      <c r="B393" s="269">
        <v>660000019</v>
      </c>
      <c r="C393" s="269" t="s">
        <v>31</v>
      </c>
      <c r="D393" s="269" t="s">
        <v>32</v>
      </c>
      <c r="E393" s="269" t="s">
        <v>39</v>
      </c>
      <c r="F393" s="372">
        <v>45991</v>
      </c>
      <c r="G393" s="269" t="s">
        <v>80</v>
      </c>
      <c r="H393" s="469" t="s">
        <v>88</v>
      </c>
      <c r="I393" s="375"/>
      <c r="J393" s="364"/>
      <c r="K393" s="365"/>
      <c r="L393" s="365"/>
      <c r="M393" s="366"/>
      <c r="N393" s="366"/>
      <c r="O393" s="366">
        <f>O392-P393</f>
        <v>72000000</v>
      </c>
      <c r="P393" s="454">
        <v>0</v>
      </c>
      <c r="Q393" s="454"/>
      <c r="R393" s="366"/>
      <c r="S393" s="269"/>
      <c r="T393" s="269" t="str">
        <f>_xlfn.IFNA(VLOOKUP($AF393,Sheet7!$A$2:$B$611,2,0)," ")</f>
        <v>PRP/PIK/0924/057</v>
      </c>
      <c r="U393" s="376" t="s">
        <v>338</v>
      </c>
      <c r="V393" s="376" t="s">
        <v>629</v>
      </c>
      <c r="W393" s="376" t="s">
        <v>653</v>
      </c>
      <c r="X393" s="376" t="s">
        <v>616</v>
      </c>
      <c r="Y393" s="269" t="s">
        <v>602</v>
      </c>
      <c r="Z393" s="269" t="s">
        <v>602</v>
      </c>
      <c r="AA393" s="372">
        <v>45560</v>
      </c>
      <c r="AB393" s="372">
        <v>45927</v>
      </c>
      <c r="AC393" s="269" t="s">
        <v>604</v>
      </c>
      <c r="AD393" s="269"/>
      <c r="AE393" s="372">
        <v>45603</v>
      </c>
      <c r="AF393" s="439" t="s">
        <v>1107</v>
      </c>
      <c r="AG393" s="269" t="s">
        <v>1108</v>
      </c>
      <c r="AH393" s="415">
        <v>45781</v>
      </c>
      <c r="AI393" s="269" t="s">
        <v>1111</v>
      </c>
      <c r="AJ393" s="269"/>
      <c r="AK393" s="269" t="s">
        <v>1112</v>
      </c>
      <c r="AL393" s="269" t="s">
        <v>55</v>
      </c>
      <c r="AM393" s="269" t="s">
        <v>728</v>
      </c>
      <c r="AN393" s="269" t="s">
        <v>656</v>
      </c>
      <c r="AO393" s="430"/>
      <c r="AP393" s="371"/>
      <c r="AQ393" s="386"/>
    </row>
    <row r="394" spans="1:43" s="360" customFormat="1" ht="14.45" customHeight="1" x14ac:dyDescent="0.25">
      <c r="A394" s="269" t="s">
        <v>504</v>
      </c>
      <c r="B394" s="269">
        <v>660000019</v>
      </c>
      <c r="C394" s="269" t="s">
        <v>31</v>
      </c>
      <c r="D394" s="269" t="s">
        <v>32</v>
      </c>
      <c r="E394" s="269" t="s">
        <v>39</v>
      </c>
      <c r="F394" s="372">
        <v>45991</v>
      </c>
      <c r="G394" s="269" t="s">
        <v>80</v>
      </c>
      <c r="H394" s="469" t="s">
        <v>88</v>
      </c>
      <c r="I394" s="375"/>
      <c r="J394" s="364"/>
      <c r="K394" s="365"/>
      <c r="L394" s="365"/>
      <c r="M394" s="366"/>
      <c r="N394" s="366"/>
      <c r="O394" s="366">
        <f>O393-P394</f>
        <v>72000000</v>
      </c>
      <c r="P394" s="454">
        <v>0</v>
      </c>
      <c r="Q394" s="454"/>
      <c r="R394" s="366"/>
      <c r="S394" s="269"/>
      <c r="T394" s="269" t="str">
        <f>_xlfn.IFNA(VLOOKUP($AF394,Sheet7!$A$2:$B$611,2,0)," ")</f>
        <v>PRP/PIK/0924/057</v>
      </c>
      <c r="U394" s="376" t="s">
        <v>338</v>
      </c>
      <c r="V394" s="376" t="s">
        <v>629</v>
      </c>
      <c r="W394" s="376" t="s">
        <v>653</v>
      </c>
      <c r="X394" s="376" t="s">
        <v>616</v>
      </c>
      <c r="Y394" s="269" t="s">
        <v>602</v>
      </c>
      <c r="Z394" s="269" t="s">
        <v>602</v>
      </c>
      <c r="AA394" s="372">
        <v>45560</v>
      </c>
      <c r="AB394" s="372">
        <v>45927</v>
      </c>
      <c r="AC394" s="269" t="s">
        <v>604</v>
      </c>
      <c r="AD394" s="269"/>
      <c r="AE394" s="372">
        <v>45603</v>
      </c>
      <c r="AF394" s="439" t="s">
        <v>1107</v>
      </c>
      <c r="AG394" s="269" t="s">
        <v>1108</v>
      </c>
      <c r="AH394" s="415">
        <v>45781</v>
      </c>
      <c r="AI394" s="269" t="s">
        <v>1113</v>
      </c>
      <c r="AJ394" s="269"/>
      <c r="AK394" s="269" t="s">
        <v>1114</v>
      </c>
      <c r="AL394" s="269" t="s">
        <v>55</v>
      </c>
      <c r="AM394" s="269" t="s">
        <v>728</v>
      </c>
      <c r="AN394" s="269" t="s">
        <v>656</v>
      </c>
      <c r="AO394" s="430"/>
      <c r="AP394" s="371"/>
      <c r="AQ394" s="386"/>
    </row>
    <row r="395" spans="1:43" s="360" customFormat="1" ht="14.45" customHeight="1" x14ac:dyDescent="0.25">
      <c r="A395" s="269" t="s">
        <v>504</v>
      </c>
      <c r="B395" s="269">
        <v>660000019</v>
      </c>
      <c r="C395" s="269" t="s">
        <v>31</v>
      </c>
      <c r="D395" s="269" t="s">
        <v>32</v>
      </c>
      <c r="E395" s="269" t="s">
        <v>39</v>
      </c>
      <c r="F395" s="372">
        <v>45991</v>
      </c>
      <c r="G395" s="269" t="s">
        <v>80</v>
      </c>
      <c r="H395" s="469" t="s">
        <v>88</v>
      </c>
      <c r="I395" s="375"/>
      <c r="J395" s="364"/>
      <c r="K395" s="365"/>
      <c r="L395" s="365"/>
      <c r="M395" s="366"/>
      <c r="N395" s="366"/>
      <c r="O395" s="366">
        <f>O394-P395</f>
        <v>72000000</v>
      </c>
      <c r="P395" s="454">
        <v>0</v>
      </c>
      <c r="Q395" s="454"/>
      <c r="R395" s="366"/>
      <c r="S395" s="269"/>
      <c r="T395" s="269" t="str">
        <f>_xlfn.IFNA(VLOOKUP($AF395,Sheet7!$A$2:$B$611,2,0)," ")</f>
        <v>PRP/PIK/0924/057</v>
      </c>
      <c r="U395" s="376" t="s">
        <v>338</v>
      </c>
      <c r="V395" s="376" t="s">
        <v>629</v>
      </c>
      <c r="W395" s="376" t="s">
        <v>653</v>
      </c>
      <c r="X395" s="376" t="s">
        <v>616</v>
      </c>
      <c r="Y395" s="269" t="s">
        <v>602</v>
      </c>
      <c r="Z395" s="269" t="s">
        <v>602</v>
      </c>
      <c r="AA395" s="372">
        <v>45560</v>
      </c>
      <c r="AB395" s="372">
        <v>45927</v>
      </c>
      <c r="AC395" s="269" t="s">
        <v>604</v>
      </c>
      <c r="AD395" s="269"/>
      <c r="AE395" s="372">
        <v>45603</v>
      </c>
      <c r="AF395" s="439" t="s">
        <v>1107</v>
      </c>
      <c r="AG395" s="269" t="s">
        <v>1108</v>
      </c>
      <c r="AH395" s="415">
        <v>45781</v>
      </c>
      <c r="AI395" s="269" t="s">
        <v>1115</v>
      </c>
      <c r="AJ395" s="269"/>
      <c r="AK395" s="269" t="s">
        <v>1116</v>
      </c>
      <c r="AL395" s="269" t="s">
        <v>55</v>
      </c>
      <c r="AM395" s="269" t="s">
        <v>728</v>
      </c>
      <c r="AN395" s="269" t="s">
        <v>656</v>
      </c>
      <c r="AO395" s="430"/>
      <c r="AP395" s="371"/>
      <c r="AQ395" s="386"/>
    </row>
    <row r="396" spans="1:43" s="360" customFormat="1" ht="14.45" customHeight="1" x14ac:dyDescent="0.25">
      <c r="A396" s="269" t="s">
        <v>504</v>
      </c>
      <c r="B396" s="269">
        <v>660000019</v>
      </c>
      <c r="C396" s="269" t="s">
        <v>31</v>
      </c>
      <c r="D396" s="269" t="s">
        <v>32</v>
      </c>
      <c r="E396" s="269" t="s">
        <v>39</v>
      </c>
      <c r="F396" s="372">
        <v>45991</v>
      </c>
      <c r="G396" s="269" t="s">
        <v>80</v>
      </c>
      <c r="H396" s="469" t="s">
        <v>88</v>
      </c>
      <c r="I396" s="375"/>
      <c r="J396" s="364"/>
      <c r="K396" s="365"/>
      <c r="L396" s="365"/>
      <c r="M396" s="366"/>
      <c r="N396" s="366"/>
      <c r="O396" s="366">
        <f t="shared" ref="O396:O400" si="15">O395-P396</f>
        <v>72000000</v>
      </c>
      <c r="P396" s="454">
        <v>0</v>
      </c>
      <c r="Q396" s="454"/>
      <c r="R396" s="366"/>
      <c r="S396" s="269"/>
      <c r="T396" s="269" t="str">
        <f>_xlfn.IFNA(VLOOKUP($AF396,Sheet7!$A$2:$B$611,2,0)," ")</f>
        <v>PRP/PIK/0924/057</v>
      </c>
      <c r="U396" s="376" t="s">
        <v>338</v>
      </c>
      <c r="V396" s="376" t="s">
        <v>629</v>
      </c>
      <c r="W396" s="376" t="s">
        <v>653</v>
      </c>
      <c r="X396" s="376" t="s">
        <v>616</v>
      </c>
      <c r="Y396" s="269" t="s">
        <v>602</v>
      </c>
      <c r="Z396" s="269" t="s">
        <v>602</v>
      </c>
      <c r="AA396" s="372">
        <v>45560</v>
      </c>
      <c r="AB396" s="372">
        <v>45927</v>
      </c>
      <c r="AC396" s="269" t="s">
        <v>604</v>
      </c>
      <c r="AD396" s="269"/>
      <c r="AE396" s="372">
        <v>45603</v>
      </c>
      <c r="AF396" s="439" t="s">
        <v>1107</v>
      </c>
      <c r="AG396" s="269" t="s">
        <v>1108</v>
      </c>
      <c r="AH396" s="415">
        <v>45943</v>
      </c>
      <c r="AI396" s="391" t="s">
        <v>5419</v>
      </c>
      <c r="AJ396" s="269"/>
      <c r="AK396" s="269" t="s">
        <v>5409</v>
      </c>
      <c r="AL396" s="269"/>
      <c r="AM396" s="269" t="s">
        <v>608</v>
      </c>
      <c r="AN396" s="269"/>
      <c r="AO396" s="430"/>
      <c r="AP396" s="371"/>
      <c r="AQ396" s="386"/>
    </row>
    <row r="397" spans="1:43" s="360" customFormat="1" ht="14.45" customHeight="1" x14ac:dyDescent="0.25">
      <c r="A397" s="269" t="s">
        <v>504</v>
      </c>
      <c r="B397" s="269">
        <v>660000019</v>
      </c>
      <c r="C397" s="269" t="s">
        <v>31</v>
      </c>
      <c r="D397" s="269" t="s">
        <v>32</v>
      </c>
      <c r="E397" s="269" t="s">
        <v>39</v>
      </c>
      <c r="F397" s="372">
        <v>45991</v>
      </c>
      <c r="G397" s="269" t="s">
        <v>80</v>
      </c>
      <c r="H397" s="469" t="s">
        <v>88</v>
      </c>
      <c r="I397" s="375"/>
      <c r="J397" s="364"/>
      <c r="K397" s="365"/>
      <c r="L397" s="365"/>
      <c r="M397" s="366"/>
      <c r="N397" s="366"/>
      <c r="O397" s="366">
        <f t="shared" si="15"/>
        <v>72000000</v>
      </c>
      <c r="P397" s="454">
        <v>0</v>
      </c>
      <c r="Q397" s="454"/>
      <c r="R397" s="366"/>
      <c r="S397" s="269"/>
      <c r="T397" s="269" t="str">
        <f>_xlfn.IFNA(VLOOKUP($AF397,Sheet7!$A$2:$B$611,2,0)," ")</f>
        <v>PRP/PIK/0924/057</v>
      </c>
      <c r="U397" s="376" t="s">
        <v>338</v>
      </c>
      <c r="V397" s="376" t="s">
        <v>629</v>
      </c>
      <c r="W397" s="376" t="s">
        <v>653</v>
      </c>
      <c r="X397" s="376" t="s">
        <v>616</v>
      </c>
      <c r="Y397" s="269" t="s">
        <v>602</v>
      </c>
      <c r="Z397" s="269" t="s">
        <v>602</v>
      </c>
      <c r="AA397" s="372">
        <v>45560</v>
      </c>
      <c r="AB397" s="372">
        <v>45927</v>
      </c>
      <c r="AC397" s="269" t="s">
        <v>604</v>
      </c>
      <c r="AD397" s="269"/>
      <c r="AE397" s="372">
        <v>45603</v>
      </c>
      <c r="AF397" s="439" t="s">
        <v>1107</v>
      </c>
      <c r="AG397" s="269" t="s">
        <v>1108</v>
      </c>
      <c r="AH397" s="415">
        <v>45943</v>
      </c>
      <c r="AI397" s="391" t="s">
        <v>5420</v>
      </c>
      <c r="AJ397" s="269"/>
      <c r="AK397" s="269" t="s">
        <v>5410</v>
      </c>
      <c r="AL397" s="269"/>
      <c r="AM397" s="269" t="s">
        <v>608</v>
      </c>
      <c r="AN397" s="269"/>
      <c r="AO397" s="430"/>
      <c r="AP397" s="371"/>
      <c r="AQ397" s="386"/>
    </row>
    <row r="398" spans="1:43" s="360" customFormat="1" ht="14.45" customHeight="1" x14ac:dyDescent="0.25">
      <c r="A398" s="269" t="s">
        <v>504</v>
      </c>
      <c r="B398" s="269">
        <v>660000019</v>
      </c>
      <c r="C398" s="269" t="s">
        <v>31</v>
      </c>
      <c r="D398" s="269" t="s">
        <v>32</v>
      </c>
      <c r="E398" s="269" t="s">
        <v>39</v>
      </c>
      <c r="F398" s="372">
        <v>45991</v>
      </c>
      <c r="G398" s="269" t="s">
        <v>80</v>
      </c>
      <c r="H398" s="469" t="s">
        <v>88</v>
      </c>
      <c r="I398" s="375"/>
      <c r="J398" s="364"/>
      <c r="K398" s="365"/>
      <c r="L398" s="365"/>
      <c r="M398" s="366"/>
      <c r="N398" s="366"/>
      <c r="O398" s="366">
        <f t="shared" si="15"/>
        <v>72000000</v>
      </c>
      <c r="P398" s="454">
        <v>0</v>
      </c>
      <c r="Q398" s="454"/>
      <c r="R398" s="366"/>
      <c r="S398" s="269"/>
      <c r="T398" s="269" t="str">
        <f>_xlfn.IFNA(VLOOKUP($AF398,Sheet7!$A$2:$B$611,2,0)," ")</f>
        <v>PRP/PIK/0924/057</v>
      </c>
      <c r="U398" s="376" t="s">
        <v>338</v>
      </c>
      <c r="V398" s="376" t="s">
        <v>629</v>
      </c>
      <c r="W398" s="376" t="s">
        <v>653</v>
      </c>
      <c r="X398" s="376" t="s">
        <v>616</v>
      </c>
      <c r="Y398" s="269" t="s">
        <v>602</v>
      </c>
      <c r="Z398" s="269" t="s">
        <v>602</v>
      </c>
      <c r="AA398" s="372">
        <v>45560</v>
      </c>
      <c r="AB398" s="372">
        <v>45927</v>
      </c>
      <c r="AC398" s="269" t="s">
        <v>604</v>
      </c>
      <c r="AD398" s="269"/>
      <c r="AE398" s="372">
        <v>45603</v>
      </c>
      <c r="AF398" s="439" t="s">
        <v>1107</v>
      </c>
      <c r="AG398" s="269" t="s">
        <v>1108</v>
      </c>
      <c r="AH398" s="415">
        <v>45943</v>
      </c>
      <c r="AI398" s="391" t="s">
        <v>5421</v>
      </c>
      <c r="AJ398" s="269"/>
      <c r="AK398" s="269" t="s">
        <v>5411</v>
      </c>
      <c r="AL398" s="269"/>
      <c r="AM398" s="269" t="s">
        <v>608</v>
      </c>
      <c r="AN398" s="269"/>
      <c r="AO398" s="430"/>
      <c r="AP398" s="371"/>
      <c r="AQ398" s="386"/>
    </row>
    <row r="399" spans="1:43" s="360" customFormat="1" ht="14.45" customHeight="1" x14ac:dyDescent="0.25">
      <c r="A399" s="269" t="s">
        <v>504</v>
      </c>
      <c r="B399" s="269">
        <v>660000019</v>
      </c>
      <c r="C399" s="269" t="s">
        <v>31</v>
      </c>
      <c r="D399" s="269" t="s">
        <v>32</v>
      </c>
      <c r="E399" s="269" t="s">
        <v>39</v>
      </c>
      <c r="F399" s="372">
        <v>45991</v>
      </c>
      <c r="G399" s="269" t="s">
        <v>80</v>
      </c>
      <c r="H399" s="469" t="s">
        <v>88</v>
      </c>
      <c r="I399" s="375"/>
      <c r="J399" s="364"/>
      <c r="K399" s="365"/>
      <c r="L399" s="365"/>
      <c r="M399" s="366"/>
      <c r="N399" s="366"/>
      <c r="O399" s="366">
        <f t="shared" si="15"/>
        <v>72000000</v>
      </c>
      <c r="P399" s="454">
        <v>0</v>
      </c>
      <c r="Q399" s="454"/>
      <c r="R399" s="366"/>
      <c r="S399" s="269"/>
      <c r="T399" s="269" t="str">
        <f>_xlfn.IFNA(VLOOKUP($AF399,Sheet7!$A$2:$B$611,2,0)," ")</f>
        <v>PRP/PIK/0924/057</v>
      </c>
      <c r="U399" s="376" t="s">
        <v>338</v>
      </c>
      <c r="V399" s="376" t="s">
        <v>629</v>
      </c>
      <c r="W399" s="376" t="s">
        <v>653</v>
      </c>
      <c r="X399" s="376" t="s">
        <v>616</v>
      </c>
      <c r="Y399" s="269" t="s">
        <v>602</v>
      </c>
      <c r="Z399" s="269" t="s">
        <v>602</v>
      </c>
      <c r="AA399" s="372">
        <v>45560</v>
      </c>
      <c r="AB399" s="372">
        <v>45927</v>
      </c>
      <c r="AC399" s="269" t="s">
        <v>604</v>
      </c>
      <c r="AD399" s="269"/>
      <c r="AE399" s="372">
        <v>45603</v>
      </c>
      <c r="AF399" s="439" t="s">
        <v>1107</v>
      </c>
      <c r="AG399" s="269" t="s">
        <v>1108</v>
      </c>
      <c r="AH399" s="415">
        <v>45943</v>
      </c>
      <c r="AI399" s="391" t="s">
        <v>5422</v>
      </c>
      <c r="AJ399" s="269"/>
      <c r="AK399" s="269" t="s">
        <v>5412</v>
      </c>
      <c r="AL399" s="269"/>
      <c r="AM399" s="269" t="s">
        <v>608</v>
      </c>
      <c r="AN399" s="269"/>
      <c r="AO399" s="430"/>
      <c r="AP399" s="371"/>
      <c r="AQ399" s="386"/>
    </row>
    <row r="400" spans="1:43" s="360" customFormat="1" ht="14.45" customHeight="1" x14ac:dyDescent="0.25">
      <c r="A400" s="269" t="s">
        <v>504</v>
      </c>
      <c r="B400" s="269">
        <v>660000019</v>
      </c>
      <c r="C400" s="269" t="s">
        <v>31</v>
      </c>
      <c r="D400" s="269" t="s">
        <v>32</v>
      </c>
      <c r="E400" s="269" t="s">
        <v>39</v>
      </c>
      <c r="F400" s="372">
        <v>45991</v>
      </c>
      <c r="G400" s="269" t="s">
        <v>80</v>
      </c>
      <c r="H400" s="469" t="s">
        <v>88</v>
      </c>
      <c r="I400" s="375"/>
      <c r="J400" s="364"/>
      <c r="K400" s="365"/>
      <c r="L400" s="365"/>
      <c r="M400" s="366"/>
      <c r="N400" s="366"/>
      <c r="O400" s="366">
        <f t="shared" si="15"/>
        <v>72000000</v>
      </c>
      <c r="P400" s="454">
        <v>0</v>
      </c>
      <c r="Q400" s="454"/>
      <c r="R400" s="366"/>
      <c r="S400" s="269"/>
      <c r="T400" s="269" t="str">
        <f>_xlfn.IFNA(VLOOKUP($AF400,Sheet7!$A$2:$B$611,2,0)," ")</f>
        <v>PRP/PIK/0924/057</v>
      </c>
      <c r="U400" s="376" t="s">
        <v>338</v>
      </c>
      <c r="V400" s="376" t="s">
        <v>629</v>
      </c>
      <c r="W400" s="376" t="s">
        <v>653</v>
      </c>
      <c r="X400" s="376" t="s">
        <v>616</v>
      </c>
      <c r="Y400" s="269" t="s">
        <v>602</v>
      </c>
      <c r="Z400" s="269" t="s">
        <v>602</v>
      </c>
      <c r="AA400" s="372">
        <v>45560</v>
      </c>
      <c r="AB400" s="372">
        <v>45927</v>
      </c>
      <c r="AC400" s="269" t="s">
        <v>604</v>
      </c>
      <c r="AD400" s="269"/>
      <c r="AE400" s="372">
        <v>45603</v>
      </c>
      <c r="AF400" s="439" t="s">
        <v>1107</v>
      </c>
      <c r="AG400" s="269" t="s">
        <v>1108</v>
      </c>
      <c r="AH400" s="415">
        <v>45943</v>
      </c>
      <c r="AI400" s="391" t="s">
        <v>5423</v>
      </c>
      <c r="AJ400" s="269"/>
      <c r="AK400" s="269" t="s">
        <v>5413</v>
      </c>
      <c r="AL400" s="269"/>
      <c r="AM400" s="269" t="s">
        <v>608</v>
      </c>
      <c r="AN400" s="269"/>
      <c r="AO400" s="430"/>
      <c r="AP400" s="371"/>
      <c r="AQ400" s="386"/>
    </row>
    <row r="401" spans="1:43" s="360" customFormat="1" ht="14.45" customHeight="1" x14ac:dyDescent="0.25">
      <c r="A401" s="269" t="s">
        <v>504</v>
      </c>
      <c r="B401" s="269">
        <v>660000032</v>
      </c>
      <c r="C401" s="269" t="s">
        <v>40</v>
      </c>
      <c r="D401" s="269" t="s">
        <v>41</v>
      </c>
      <c r="E401" s="269" t="s">
        <v>61</v>
      </c>
      <c r="F401" s="372">
        <v>46011</v>
      </c>
      <c r="G401" s="269" t="s">
        <v>80</v>
      </c>
      <c r="H401" s="469" t="s">
        <v>88</v>
      </c>
      <c r="I401" s="375">
        <v>1</v>
      </c>
      <c r="J401" s="364" t="s">
        <v>53</v>
      </c>
      <c r="K401" s="424">
        <v>26980000</v>
      </c>
      <c r="L401" s="432">
        <v>26980000</v>
      </c>
      <c r="M401" s="269"/>
      <c r="N401" s="269"/>
      <c r="O401" s="269"/>
      <c r="P401" s="269"/>
      <c r="Q401" s="269"/>
      <c r="R401" s="269"/>
      <c r="S401" s="269"/>
      <c r="T401" s="269" t="str">
        <f>_xlfn.IFNA(VLOOKUP($AF401,Sheet7!$A$2:$B$611,2,0)," ")</f>
        <v xml:space="preserve"> </v>
      </c>
      <c r="U401" s="269"/>
      <c r="V401" s="269"/>
      <c r="W401" s="269"/>
      <c r="X401" s="269"/>
      <c r="Y401" s="269"/>
      <c r="Z401" s="269"/>
      <c r="AA401" s="368"/>
      <c r="AB401" s="368"/>
      <c r="AC401" s="269"/>
      <c r="AD401" s="433" t="s">
        <v>613</v>
      </c>
      <c r="AE401" s="368"/>
      <c r="AF401" s="269"/>
      <c r="AG401" s="269"/>
      <c r="AH401" s="368"/>
      <c r="AI401" s="269"/>
      <c r="AJ401" s="269"/>
      <c r="AK401" s="269"/>
      <c r="AL401" s="269"/>
      <c r="AM401" s="269"/>
      <c r="AN401" s="269"/>
      <c r="AO401" s="430"/>
      <c r="AP401" s="371"/>
      <c r="AQ401" s="386"/>
    </row>
    <row r="402" spans="1:43" s="360" customFormat="1" ht="14.45" customHeight="1" x14ac:dyDescent="0.25">
      <c r="A402" s="269" t="s">
        <v>504</v>
      </c>
      <c r="B402" s="269">
        <v>660000032</v>
      </c>
      <c r="C402" s="269" t="s">
        <v>40</v>
      </c>
      <c r="D402" s="269" t="s">
        <v>41</v>
      </c>
      <c r="E402" s="269" t="s">
        <v>120</v>
      </c>
      <c r="F402" s="372">
        <v>46161</v>
      </c>
      <c r="G402" s="269" t="s">
        <v>80</v>
      </c>
      <c r="H402" s="469" t="s">
        <v>88</v>
      </c>
      <c r="I402" s="363">
        <v>1</v>
      </c>
      <c r="J402" s="364" t="s">
        <v>53</v>
      </c>
      <c r="K402" s="365">
        <v>123933770</v>
      </c>
      <c r="L402" s="380">
        <v>123933770</v>
      </c>
      <c r="M402" s="389">
        <f>L402-(N402+N403)</f>
        <v>92498606</v>
      </c>
      <c r="N402" s="366">
        <v>31435164</v>
      </c>
      <c r="O402" s="366">
        <f>N402-P402</f>
        <v>0</v>
      </c>
      <c r="P402" s="366">
        <v>31435164</v>
      </c>
      <c r="Q402" s="366"/>
      <c r="R402" s="366"/>
      <c r="S402" s="269"/>
      <c r="T402" s="269" t="str">
        <f>_xlfn.IFNA(VLOOKUP($AF402,Sheet7!$A$2:$B$611,2,0)," ")</f>
        <v>PRP/PIK/0225/012</v>
      </c>
      <c r="U402" s="376" t="s">
        <v>144</v>
      </c>
      <c r="V402" s="376" t="s">
        <v>614</v>
      </c>
      <c r="W402" s="376" t="s">
        <v>615</v>
      </c>
      <c r="X402" s="376" t="s">
        <v>616</v>
      </c>
      <c r="Y402" s="269" t="s">
        <v>602</v>
      </c>
      <c r="Z402" s="269" t="s">
        <v>603</v>
      </c>
      <c r="AA402" s="372">
        <v>45696</v>
      </c>
      <c r="AB402" s="372">
        <v>45702</v>
      </c>
      <c r="AC402" s="269" t="s">
        <v>604</v>
      </c>
      <c r="AD402" s="269"/>
      <c r="AE402" s="372">
        <v>45782</v>
      </c>
      <c r="AF402" s="269" t="s">
        <v>1117</v>
      </c>
      <c r="AG402" s="269" t="s">
        <v>1090</v>
      </c>
      <c r="AH402" s="372">
        <v>45896</v>
      </c>
      <c r="AI402" s="269" t="s">
        <v>1118</v>
      </c>
      <c r="AJ402" s="269"/>
      <c r="AK402" s="269" t="s">
        <v>1119</v>
      </c>
      <c r="AL402" s="269"/>
      <c r="AM402" s="269"/>
      <c r="AN402" s="269" t="s">
        <v>1005</v>
      </c>
      <c r="AO402" s="430"/>
      <c r="AP402" s="371"/>
      <c r="AQ402" s="386"/>
    </row>
    <row r="403" spans="1:43" s="360" customFormat="1" ht="14.45" customHeight="1" x14ac:dyDescent="0.25">
      <c r="A403" s="269" t="s">
        <v>504</v>
      </c>
      <c r="B403" s="269">
        <v>660000032</v>
      </c>
      <c r="C403" s="269" t="s">
        <v>40</v>
      </c>
      <c r="D403" s="269" t="s">
        <v>41</v>
      </c>
      <c r="E403" s="269" t="s">
        <v>185</v>
      </c>
      <c r="F403" s="368"/>
      <c r="G403" s="269" t="s">
        <v>80</v>
      </c>
      <c r="H403" s="469" t="s">
        <v>88</v>
      </c>
      <c r="I403" s="363">
        <v>1</v>
      </c>
      <c r="J403" s="364" t="s">
        <v>53</v>
      </c>
      <c r="K403" s="424">
        <v>35680000</v>
      </c>
      <c r="L403" s="432">
        <v>35680000</v>
      </c>
      <c r="M403" s="269"/>
      <c r="N403" s="269"/>
      <c r="O403" s="269"/>
      <c r="P403" s="269"/>
      <c r="Q403" s="269"/>
      <c r="R403" s="269"/>
      <c r="S403" s="269"/>
      <c r="T403" s="269" t="s">
        <v>1120</v>
      </c>
      <c r="U403" s="269" t="s">
        <v>623</v>
      </c>
      <c r="V403" s="269" t="s">
        <v>614</v>
      </c>
      <c r="W403" s="269" t="s">
        <v>615</v>
      </c>
      <c r="X403" s="269"/>
      <c r="Y403" s="269" t="s">
        <v>602</v>
      </c>
      <c r="Z403" s="269" t="s">
        <v>603</v>
      </c>
      <c r="AA403" s="368"/>
      <c r="AB403" s="368"/>
      <c r="AC403" s="269" t="s">
        <v>604</v>
      </c>
      <c r="AD403" s="269" t="s">
        <v>624</v>
      </c>
      <c r="AE403" s="368"/>
      <c r="AF403" s="269"/>
      <c r="AG403" s="269"/>
      <c r="AH403" s="368"/>
      <c r="AI403" s="269"/>
      <c r="AJ403" s="269"/>
      <c r="AK403" s="269"/>
      <c r="AL403" s="269"/>
      <c r="AM403" s="269"/>
      <c r="AN403" s="269"/>
      <c r="AO403" s="430"/>
      <c r="AP403" s="371"/>
      <c r="AQ403" s="386"/>
    </row>
    <row r="404" spans="1:43" s="360" customFormat="1" x14ac:dyDescent="0.25">
      <c r="A404" s="269" t="s">
        <v>504</v>
      </c>
      <c r="B404" s="269">
        <v>660000032</v>
      </c>
      <c r="C404" s="269" t="s">
        <v>40</v>
      </c>
      <c r="D404" s="269" t="s">
        <v>41</v>
      </c>
      <c r="E404" s="269" t="s">
        <v>274</v>
      </c>
      <c r="F404" s="368"/>
      <c r="G404" s="269" t="s">
        <v>80</v>
      </c>
      <c r="H404" s="469" t="s">
        <v>88</v>
      </c>
      <c r="I404" s="375">
        <v>12</v>
      </c>
      <c r="J404" s="364" t="s">
        <v>36</v>
      </c>
      <c r="K404" s="424">
        <v>1520000</v>
      </c>
      <c r="L404" s="432">
        <v>18240000</v>
      </c>
      <c r="M404" s="269"/>
      <c r="N404" s="269"/>
      <c r="O404" s="269"/>
      <c r="P404" s="269"/>
      <c r="Q404" s="269"/>
      <c r="R404" s="269"/>
      <c r="S404" s="269"/>
      <c r="T404" s="269" t="str">
        <f>_xlfn.IFNA(VLOOKUP($AF404,Sheet7!$A$2:$B$611,2,0)," ")</f>
        <v xml:space="preserve"> </v>
      </c>
      <c r="U404" s="269"/>
      <c r="V404" s="269"/>
      <c r="W404" s="269"/>
      <c r="X404" s="269"/>
      <c r="Y404" s="269"/>
      <c r="Z404" s="269"/>
      <c r="AA404" s="368"/>
      <c r="AB404" s="368"/>
      <c r="AC404" s="269"/>
      <c r="AD404" s="269"/>
      <c r="AE404" s="368"/>
      <c r="AF404" s="269"/>
      <c r="AG404" s="269"/>
      <c r="AH404" s="368"/>
      <c r="AI404" s="269"/>
      <c r="AJ404" s="269"/>
      <c r="AK404" s="269"/>
      <c r="AL404" s="269"/>
      <c r="AM404" s="269"/>
      <c r="AN404" s="269"/>
      <c r="AO404" s="430"/>
      <c r="AP404" s="371"/>
      <c r="AQ404" s="386"/>
    </row>
    <row r="405" spans="1:43" s="360" customFormat="1" x14ac:dyDescent="0.25">
      <c r="A405" s="269" t="s">
        <v>504</v>
      </c>
      <c r="B405" s="269">
        <v>660000032</v>
      </c>
      <c r="C405" s="269" t="s">
        <v>40</v>
      </c>
      <c r="D405" s="269" t="s">
        <v>41</v>
      </c>
      <c r="E405" s="269" t="s">
        <v>298</v>
      </c>
      <c r="F405" s="368"/>
      <c r="G405" s="269" t="s">
        <v>80</v>
      </c>
      <c r="H405" s="469" t="s">
        <v>88</v>
      </c>
      <c r="I405" s="375">
        <v>12</v>
      </c>
      <c r="J405" s="364" t="s">
        <v>36</v>
      </c>
      <c r="K405" s="424">
        <v>31250</v>
      </c>
      <c r="L405" s="432">
        <v>375000</v>
      </c>
      <c r="M405" s="269"/>
      <c r="N405" s="269"/>
      <c r="O405" s="269"/>
      <c r="P405" s="269"/>
      <c r="Q405" s="269"/>
      <c r="R405" s="269"/>
      <c r="S405" s="269"/>
      <c r="T405" s="269" t="str">
        <f>_xlfn.IFNA(VLOOKUP($AF405,Sheet7!$A$2:$B$611,2,0)," ")</f>
        <v xml:space="preserve"> </v>
      </c>
      <c r="U405" s="269"/>
      <c r="V405" s="269"/>
      <c r="W405" s="269"/>
      <c r="X405" s="269"/>
      <c r="Y405" s="269"/>
      <c r="Z405" s="269"/>
      <c r="AA405" s="368"/>
      <c r="AB405" s="368"/>
      <c r="AC405" s="269"/>
      <c r="AD405" s="269"/>
      <c r="AE405" s="368"/>
      <c r="AF405" s="269"/>
      <c r="AG405" s="269"/>
      <c r="AH405" s="368"/>
      <c r="AI405" s="269"/>
      <c r="AJ405" s="269"/>
      <c r="AK405" s="269"/>
      <c r="AL405" s="269"/>
      <c r="AM405" s="269"/>
      <c r="AN405" s="269"/>
      <c r="AO405" s="430"/>
      <c r="AP405" s="371"/>
      <c r="AQ405" s="386"/>
    </row>
    <row r="406" spans="1:43" s="360" customFormat="1" x14ac:dyDescent="0.25">
      <c r="A406" s="269" t="s">
        <v>504</v>
      </c>
      <c r="B406" s="269">
        <v>660000032</v>
      </c>
      <c r="C406" s="269" t="s">
        <v>40</v>
      </c>
      <c r="D406" s="269" t="s">
        <v>41</v>
      </c>
      <c r="E406" s="269" t="s">
        <v>92</v>
      </c>
      <c r="F406" s="368"/>
      <c r="G406" s="269" t="s">
        <v>80</v>
      </c>
      <c r="H406" s="469" t="s">
        <v>88</v>
      </c>
      <c r="I406" s="363">
        <v>12</v>
      </c>
      <c r="J406" s="364" t="s">
        <v>36</v>
      </c>
      <c r="K406" s="424">
        <v>7326115</v>
      </c>
      <c r="L406" s="424">
        <v>87913376</v>
      </c>
      <c r="M406" s="269"/>
      <c r="N406" s="269"/>
      <c r="O406" s="269"/>
      <c r="P406" s="269"/>
      <c r="Q406" s="269"/>
      <c r="R406" s="269"/>
      <c r="S406" s="269"/>
      <c r="T406" s="269" t="str">
        <f>_xlfn.IFNA(VLOOKUP($AF406,Sheet7!$A$2:$B$611,2,0)," ")</f>
        <v xml:space="preserve"> </v>
      </c>
      <c r="U406" s="269"/>
      <c r="V406" s="269"/>
      <c r="W406" s="269"/>
      <c r="X406" s="269"/>
      <c r="Y406" s="269"/>
      <c r="Z406" s="269"/>
      <c r="AA406" s="368"/>
      <c r="AB406" s="368"/>
      <c r="AC406" s="269"/>
      <c r="AD406" s="269"/>
      <c r="AE406" s="368"/>
      <c r="AF406" s="269"/>
      <c r="AG406" s="269"/>
      <c r="AH406" s="368"/>
      <c r="AI406" s="269"/>
      <c r="AJ406" s="269"/>
      <c r="AK406" s="269"/>
      <c r="AL406" s="269"/>
      <c r="AM406" s="269"/>
      <c r="AN406" s="269"/>
      <c r="AO406" s="430"/>
      <c r="AP406" s="371"/>
      <c r="AQ406" s="386"/>
    </row>
    <row r="407" spans="1:43" s="360" customFormat="1" x14ac:dyDescent="0.25">
      <c r="A407" s="269" t="s">
        <v>504</v>
      </c>
      <c r="B407" s="269">
        <v>660000032</v>
      </c>
      <c r="C407" s="269" t="s">
        <v>40</v>
      </c>
      <c r="D407" s="269" t="s">
        <v>41</v>
      </c>
      <c r="E407" s="269" t="s">
        <v>101</v>
      </c>
      <c r="F407" s="368"/>
      <c r="G407" s="269" t="s">
        <v>80</v>
      </c>
      <c r="H407" s="469" t="s">
        <v>88</v>
      </c>
      <c r="I407" s="363">
        <v>5</v>
      </c>
      <c r="J407" s="364" t="s">
        <v>239</v>
      </c>
      <c r="K407" s="424">
        <v>3540704</v>
      </c>
      <c r="L407" s="432">
        <v>17703520.890000001</v>
      </c>
      <c r="M407" s="269"/>
      <c r="N407" s="269"/>
      <c r="O407" s="269"/>
      <c r="P407" s="269"/>
      <c r="Q407" s="269"/>
      <c r="R407" s="269"/>
      <c r="S407" s="269"/>
      <c r="T407" s="269" t="str">
        <f>_xlfn.IFNA(VLOOKUP($AF407,Sheet7!$A$2:$B$611,2,0)," ")</f>
        <v xml:space="preserve"> </v>
      </c>
      <c r="U407" s="269"/>
      <c r="V407" s="269"/>
      <c r="W407" s="269"/>
      <c r="X407" s="269"/>
      <c r="Y407" s="269"/>
      <c r="Z407" s="269"/>
      <c r="AA407" s="368"/>
      <c r="AB407" s="368"/>
      <c r="AC407" s="269"/>
      <c r="AD407" s="269"/>
      <c r="AE407" s="368"/>
      <c r="AF407" s="269"/>
      <c r="AG407" s="269"/>
      <c r="AH407" s="368"/>
      <c r="AI407" s="269"/>
      <c r="AJ407" s="269"/>
      <c r="AK407" s="269"/>
      <c r="AL407" s="269"/>
      <c r="AM407" s="269"/>
      <c r="AN407" s="269"/>
      <c r="AO407" s="430"/>
      <c r="AP407" s="371"/>
      <c r="AQ407" s="386"/>
    </row>
    <row r="408" spans="1:43" s="360" customFormat="1" x14ac:dyDescent="0.25">
      <c r="A408" s="269" t="s">
        <v>504</v>
      </c>
      <c r="B408" s="269">
        <v>660000032</v>
      </c>
      <c r="C408" s="269" t="s">
        <v>40</v>
      </c>
      <c r="D408" s="269" t="s">
        <v>41</v>
      </c>
      <c r="E408" s="269" t="s">
        <v>342</v>
      </c>
      <c r="F408" s="372">
        <v>45896</v>
      </c>
      <c r="G408" s="269" t="s">
        <v>80</v>
      </c>
      <c r="H408" s="469" t="s">
        <v>88</v>
      </c>
      <c r="I408" s="363">
        <v>1</v>
      </c>
      <c r="J408" s="364" t="s">
        <v>5267</v>
      </c>
      <c r="K408" s="421">
        <v>710000000</v>
      </c>
      <c r="L408" s="432">
        <f>K408*I408</f>
        <v>710000000</v>
      </c>
      <c r="M408" s="480">
        <f>L408-N408</f>
        <v>206664000</v>
      </c>
      <c r="N408" s="421">
        <v>503336000</v>
      </c>
      <c r="O408" s="366">
        <f>N408-P408</f>
        <v>444545215</v>
      </c>
      <c r="P408" s="421">
        <v>58790785</v>
      </c>
      <c r="Q408" s="269"/>
      <c r="R408" s="269"/>
      <c r="S408" s="269"/>
      <c r="T408" s="269"/>
      <c r="U408" s="269"/>
      <c r="V408" s="269"/>
      <c r="W408" s="269"/>
      <c r="X408" s="269"/>
      <c r="Y408" s="269"/>
      <c r="Z408" s="269"/>
      <c r="AA408" s="368"/>
      <c r="AB408" s="368"/>
      <c r="AC408" s="269"/>
      <c r="AD408" s="269"/>
      <c r="AE408" s="368"/>
      <c r="AF408" s="479" t="s">
        <v>1542</v>
      </c>
      <c r="AG408" s="269"/>
      <c r="AH408" s="372">
        <v>45737</v>
      </c>
      <c r="AI408" s="269" t="s">
        <v>1095</v>
      </c>
      <c r="AJ408" s="269"/>
      <c r="AK408" s="269" t="s">
        <v>1096</v>
      </c>
      <c r="AL408" s="269"/>
      <c r="AM408" s="269" t="s">
        <v>728</v>
      </c>
      <c r="AN408" s="269" t="s">
        <v>656</v>
      </c>
      <c r="AO408" s="430"/>
      <c r="AP408" s="371"/>
      <c r="AQ408" s="386"/>
    </row>
    <row r="409" spans="1:43" s="360" customFormat="1" x14ac:dyDescent="0.25">
      <c r="A409" s="269" t="s">
        <v>504</v>
      </c>
      <c r="B409" s="269">
        <v>660000032</v>
      </c>
      <c r="C409" s="269" t="s">
        <v>40</v>
      </c>
      <c r="D409" s="269" t="s">
        <v>41</v>
      </c>
      <c r="E409" s="269" t="s">
        <v>342</v>
      </c>
      <c r="F409" s="372">
        <v>45896</v>
      </c>
      <c r="G409" s="269" t="s">
        <v>80</v>
      </c>
      <c r="H409" s="469" t="s">
        <v>88</v>
      </c>
      <c r="I409" s="363"/>
      <c r="J409" s="364"/>
      <c r="K409" s="424"/>
      <c r="L409" s="432"/>
      <c r="M409" s="269"/>
      <c r="N409" s="269"/>
      <c r="O409" s="366">
        <f t="shared" ref="O409:O414" si="16">O408-P409</f>
        <v>382280519</v>
      </c>
      <c r="P409" s="421">
        <v>62264696</v>
      </c>
      <c r="Q409" s="269"/>
      <c r="R409" s="269"/>
      <c r="S409" s="269"/>
      <c r="T409" s="269"/>
      <c r="U409" s="269"/>
      <c r="V409" s="269"/>
      <c r="W409" s="269"/>
      <c r="X409" s="269"/>
      <c r="Y409" s="269"/>
      <c r="Z409" s="269"/>
      <c r="AA409" s="368"/>
      <c r="AB409" s="368"/>
      <c r="AC409" s="269"/>
      <c r="AD409" s="269"/>
      <c r="AE409" s="368"/>
      <c r="AF409" s="479" t="s">
        <v>1542</v>
      </c>
      <c r="AG409" s="269"/>
      <c r="AH409" s="369">
        <v>45782</v>
      </c>
      <c r="AI409" s="269" t="s">
        <v>1121</v>
      </c>
      <c r="AJ409" s="269"/>
      <c r="AK409" s="269" t="s">
        <v>1122</v>
      </c>
      <c r="AL409" s="269"/>
      <c r="AM409" s="269" t="s">
        <v>728</v>
      </c>
      <c r="AN409" s="269" t="s">
        <v>656</v>
      </c>
      <c r="AO409" s="430"/>
      <c r="AP409" s="371"/>
      <c r="AQ409" s="386"/>
    </row>
    <row r="410" spans="1:43" s="360" customFormat="1" x14ac:dyDescent="0.25">
      <c r="A410" s="269" t="s">
        <v>504</v>
      </c>
      <c r="B410" s="269">
        <v>660000032</v>
      </c>
      <c r="C410" s="269" t="s">
        <v>40</v>
      </c>
      <c r="D410" s="269" t="s">
        <v>41</v>
      </c>
      <c r="E410" s="269" t="s">
        <v>342</v>
      </c>
      <c r="F410" s="372">
        <v>45896</v>
      </c>
      <c r="G410" s="269" t="s">
        <v>80</v>
      </c>
      <c r="H410" s="469" t="s">
        <v>88</v>
      </c>
      <c r="I410" s="363"/>
      <c r="J410" s="364"/>
      <c r="K410" s="424"/>
      <c r="L410" s="432"/>
      <c r="M410" s="269"/>
      <c r="N410" s="269"/>
      <c r="O410" s="366">
        <f t="shared" si="16"/>
        <v>314631254</v>
      </c>
      <c r="P410" s="421">
        <v>67649265</v>
      </c>
      <c r="Q410" s="269"/>
      <c r="R410" s="269"/>
      <c r="S410" s="269"/>
      <c r="T410" s="269"/>
      <c r="U410" s="269"/>
      <c r="V410" s="269"/>
      <c r="W410" s="269"/>
      <c r="X410" s="269"/>
      <c r="Y410" s="269"/>
      <c r="Z410" s="269"/>
      <c r="AA410" s="368"/>
      <c r="AB410" s="368"/>
      <c r="AC410" s="269"/>
      <c r="AD410" s="269"/>
      <c r="AE410" s="368"/>
      <c r="AF410" s="479" t="s">
        <v>1542</v>
      </c>
      <c r="AG410" s="269"/>
      <c r="AH410" s="369">
        <v>45832</v>
      </c>
      <c r="AI410" s="269" t="s">
        <v>1123</v>
      </c>
      <c r="AJ410" s="269"/>
      <c r="AK410" s="269" t="s">
        <v>1124</v>
      </c>
      <c r="AL410" s="269"/>
      <c r="AM410" s="269" t="s">
        <v>728</v>
      </c>
      <c r="AN410" s="269" t="s">
        <v>656</v>
      </c>
      <c r="AO410" s="430"/>
      <c r="AP410" s="371"/>
      <c r="AQ410" s="386"/>
    </row>
    <row r="411" spans="1:43" s="360" customFormat="1" x14ac:dyDescent="0.25">
      <c r="A411" s="269" t="s">
        <v>504</v>
      </c>
      <c r="B411" s="269">
        <v>660000032</v>
      </c>
      <c r="C411" s="269" t="s">
        <v>40</v>
      </c>
      <c r="D411" s="269" t="s">
        <v>41</v>
      </c>
      <c r="E411" s="269" t="s">
        <v>342</v>
      </c>
      <c r="F411" s="372">
        <v>45896</v>
      </c>
      <c r="G411" s="269" t="s">
        <v>80</v>
      </c>
      <c r="H411" s="469" t="s">
        <v>88</v>
      </c>
      <c r="I411" s="363"/>
      <c r="J411" s="364"/>
      <c r="K411" s="424"/>
      <c r="L411" s="432"/>
      <c r="M411" s="269"/>
      <c r="N411" s="269"/>
      <c r="O411" s="366">
        <f t="shared" si="16"/>
        <v>255519984</v>
      </c>
      <c r="P411" s="421">
        <v>59111270</v>
      </c>
      <c r="Q411" s="269"/>
      <c r="R411" s="269"/>
      <c r="S411" s="269"/>
      <c r="T411" s="269"/>
      <c r="U411" s="269"/>
      <c r="V411" s="269"/>
      <c r="W411" s="269"/>
      <c r="X411" s="269"/>
      <c r="Y411" s="269"/>
      <c r="Z411" s="269"/>
      <c r="AA411" s="368"/>
      <c r="AB411" s="368"/>
      <c r="AC411" s="269"/>
      <c r="AD411" s="269"/>
      <c r="AE411" s="368"/>
      <c r="AF411" s="479" t="s">
        <v>1542</v>
      </c>
      <c r="AG411" s="269"/>
      <c r="AH411" s="369">
        <v>45880</v>
      </c>
      <c r="AI411" s="269" t="s">
        <v>1125</v>
      </c>
      <c r="AJ411" s="269"/>
      <c r="AK411" s="269" t="s">
        <v>1126</v>
      </c>
      <c r="AL411" s="269"/>
      <c r="AM411" s="269" t="s">
        <v>728</v>
      </c>
      <c r="AN411" s="269"/>
      <c r="AO411" s="430"/>
      <c r="AP411" s="371"/>
      <c r="AQ411" s="386"/>
    </row>
    <row r="412" spans="1:43" s="360" customFormat="1" ht="14.45" customHeight="1" x14ac:dyDescent="0.25">
      <c r="A412" s="269" t="s">
        <v>504</v>
      </c>
      <c r="B412" s="269">
        <v>660000032</v>
      </c>
      <c r="C412" s="269" t="s">
        <v>40</v>
      </c>
      <c r="D412" s="269" t="s">
        <v>41</v>
      </c>
      <c r="E412" s="269" t="s">
        <v>342</v>
      </c>
      <c r="F412" s="372">
        <v>45896</v>
      </c>
      <c r="G412" s="269" t="s">
        <v>80</v>
      </c>
      <c r="H412" s="469" t="s">
        <v>88</v>
      </c>
      <c r="I412" s="363"/>
      <c r="J412" s="364"/>
      <c r="K412" s="424"/>
      <c r="L412" s="432"/>
      <c r="M412" s="269"/>
      <c r="N412" s="269"/>
      <c r="O412" s="366">
        <f t="shared" si="16"/>
        <v>197218728</v>
      </c>
      <c r="P412" s="421">
        <v>58301256</v>
      </c>
      <c r="Q412" s="269"/>
      <c r="R412" s="269"/>
      <c r="S412" s="269"/>
      <c r="T412" s="269"/>
      <c r="U412" s="269"/>
      <c r="V412" s="269"/>
      <c r="W412" s="269"/>
      <c r="X412" s="269"/>
      <c r="Y412" s="269"/>
      <c r="Z412" s="269"/>
      <c r="AA412" s="368"/>
      <c r="AB412" s="368"/>
      <c r="AC412" s="269"/>
      <c r="AD412" s="269"/>
      <c r="AE412" s="368"/>
      <c r="AF412" s="479" t="s">
        <v>1542</v>
      </c>
      <c r="AG412" s="269"/>
      <c r="AH412" s="369">
        <v>45880</v>
      </c>
      <c r="AI412" s="269" t="s">
        <v>1127</v>
      </c>
      <c r="AJ412" s="269"/>
      <c r="AK412" s="269" t="s">
        <v>1128</v>
      </c>
      <c r="AL412" s="269"/>
      <c r="AM412" s="269" t="s">
        <v>728</v>
      </c>
      <c r="AN412" s="269"/>
      <c r="AO412" s="430"/>
      <c r="AP412" s="371"/>
      <c r="AQ412" s="386"/>
    </row>
    <row r="413" spans="1:43" s="360" customFormat="1" ht="14.45" customHeight="1" x14ac:dyDescent="0.25">
      <c r="A413" s="269" t="s">
        <v>504</v>
      </c>
      <c r="B413" s="269">
        <v>660000032</v>
      </c>
      <c r="C413" s="269" t="s">
        <v>40</v>
      </c>
      <c r="D413" s="269" t="s">
        <v>41</v>
      </c>
      <c r="E413" s="269" t="s">
        <v>342</v>
      </c>
      <c r="F413" s="372">
        <v>45896</v>
      </c>
      <c r="G413" s="269" t="s">
        <v>80</v>
      </c>
      <c r="H413" s="469" t="s">
        <v>88</v>
      </c>
      <c r="I413" s="363"/>
      <c r="J413" s="364"/>
      <c r="K413" s="424"/>
      <c r="L413" s="432"/>
      <c r="M413" s="269"/>
      <c r="N413" s="269"/>
      <c r="O413" s="366">
        <f t="shared" si="16"/>
        <v>132413488</v>
      </c>
      <c r="P413" s="421">
        <v>64805240</v>
      </c>
      <c r="Q413" s="269"/>
      <c r="R413" s="269"/>
      <c r="S413" s="269"/>
      <c r="T413" s="269"/>
      <c r="U413" s="269"/>
      <c r="V413" s="269"/>
      <c r="W413" s="269"/>
      <c r="X413" s="269"/>
      <c r="Y413" s="269"/>
      <c r="Z413" s="269"/>
      <c r="AA413" s="368"/>
      <c r="AB413" s="368"/>
      <c r="AC413" s="269"/>
      <c r="AD413" s="269"/>
      <c r="AE413" s="368"/>
      <c r="AF413" s="479" t="s">
        <v>1542</v>
      </c>
      <c r="AG413" s="269"/>
      <c r="AH413" s="369">
        <v>45890</v>
      </c>
      <c r="AI413" s="269" t="s">
        <v>1129</v>
      </c>
      <c r="AJ413" s="269"/>
      <c r="AK413" s="269" t="s">
        <v>1130</v>
      </c>
      <c r="AL413" s="269"/>
      <c r="AM413" s="269" t="s">
        <v>728</v>
      </c>
      <c r="AN413" s="269"/>
      <c r="AO413" s="430"/>
      <c r="AP413" s="371"/>
      <c r="AQ413" s="386"/>
    </row>
    <row r="414" spans="1:43" s="360" customFormat="1" ht="14.45" customHeight="1" x14ac:dyDescent="0.25">
      <c r="A414" s="269" t="s">
        <v>504</v>
      </c>
      <c r="B414" s="269">
        <v>660000032</v>
      </c>
      <c r="C414" s="269" t="s">
        <v>40</v>
      </c>
      <c r="D414" s="269" t="s">
        <v>41</v>
      </c>
      <c r="E414" s="269" t="s">
        <v>342</v>
      </c>
      <c r="F414" s="372">
        <v>45896</v>
      </c>
      <c r="G414" s="269" t="s">
        <v>80</v>
      </c>
      <c r="H414" s="469" t="s">
        <v>88</v>
      </c>
      <c r="I414" s="363"/>
      <c r="J414" s="364"/>
      <c r="K414" s="424"/>
      <c r="L414" s="432"/>
      <c r="M414" s="269"/>
      <c r="N414" s="269"/>
      <c r="O414" s="366">
        <f t="shared" si="16"/>
        <v>62344870</v>
      </c>
      <c r="P414" s="421">
        <v>70068618</v>
      </c>
      <c r="Q414" s="269"/>
      <c r="R414" s="269"/>
      <c r="S414" s="269"/>
      <c r="T414" s="269"/>
      <c r="U414" s="269"/>
      <c r="V414" s="269"/>
      <c r="W414" s="269"/>
      <c r="X414" s="269"/>
      <c r="Y414" s="269"/>
      <c r="Z414" s="269"/>
      <c r="AA414" s="368"/>
      <c r="AB414" s="368"/>
      <c r="AC414" s="269"/>
      <c r="AD414" s="269"/>
      <c r="AE414" s="368"/>
      <c r="AF414" s="479" t="s">
        <v>1542</v>
      </c>
      <c r="AG414" s="269"/>
      <c r="AH414" s="369">
        <v>45929</v>
      </c>
      <c r="AI414" s="391" t="s">
        <v>5268</v>
      </c>
      <c r="AJ414" s="269"/>
      <c r="AK414" s="269" t="s">
        <v>5266</v>
      </c>
      <c r="AL414" s="269"/>
      <c r="AM414" s="269" t="s">
        <v>5269</v>
      </c>
      <c r="AN414" s="269"/>
      <c r="AO414" s="430"/>
      <c r="AP414" s="371"/>
      <c r="AQ414" s="386"/>
    </row>
    <row r="415" spans="1:43" s="360" customFormat="1" ht="14.45" customHeight="1" x14ac:dyDescent="0.25">
      <c r="A415" s="269" t="s">
        <v>504</v>
      </c>
      <c r="B415" s="269">
        <v>660000032</v>
      </c>
      <c r="C415" s="269" t="s">
        <v>40</v>
      </c>
      <c r="D415" s="269" t="s">
        <v>41</v>
      </c>
      <c r="E415" s="269" t="s">
        <v>342</v>
      </c>
      <c r="F415" s="372">
        <v>45896</v>
      </c>
      <c r="G415" s="269" t="s">
        <v>80</v>
      </c>
      <c r="H415" s="469" t="s">
        <v>88</v>
      </c>
      <c r="I415" s="363"/>
      <c r="J415" s="364"/>
      <c r="K415" s="424"/>
      <c r="L415" s="432"/>
      <c r="M415" s="269"/>
      <c r="N415" s="269"/>
      <c r="O415" s="269"/>
      <c r="P415" s="269"/>
      <c r="Q415" s="269"/>
      <c r="R415" s="269"/>
      <c r="S415" s="269"/>
      <c r="T415" s="269" t="s">
        <v>1131</v>
      </c>
      <c r="U415" s="269" t="s">
        <v>342</v>
      </c>
      <c r="V415" s="269" t="s">
        <v>614</v>
      </c>
      <c r="W415" s="269" t="s">
        <v>1132</v>
      </c>
      <c r="X415" s="269"/>
      <c r="Y415" s="269" t="s">
        <v>602</v>
      </c>
      <c r="Z415" s="269" t="s">
        <v>603</v>
      </c>
      <c r="AA415" s="368"/>
      <c r="AB415" s="368"/>
      <c r="AC415" s="269" t="s">
        <v>604</v>
      </c>
      <c r="AD415" s="269" t="s">
        <v>1133</v>
      </c>
      <c r="AE415" s="368"/>
      <c r="AF415" s="269"/>
      <c r="AG415" s="269"/>
      <c r="AH415" s="368"/>
      <c r="AI415" s="269"/>
      <c r="AJ415" s="269"/>
      <c r="AK415" s="269"/>
      <c r="AL415" s="269"/>
      <c r="AM415" s="269"/>
      <c r="AN415" s="269"/>
      <c r="AO415" s="430"/>
      <c r="AP415" s="371"/>
      <c r="AQ415" s="386"/>
    </row>
    <row r="416" spans="1:43" s="360" customFormat="1" ht="14.45" customHeight="1" x14ac:dyDescent="0.25">
      <c r="A416" s="269" t="s">
        <v>504</v>
      </c>
      <c r="B416" s="269">
        <v>660000014</v>
      </c>
      <c r="C416" s="269" t="s">
        <v>228</v>
      </c>
      <c r="D416" s="269" t="s">
        <v>240</v>
      </c>
      <c r="E416" s="269" t="s">
        <v>279</v>
      </c>
      <c r="F416" s="368"/>
      <c r="G416" s="269" t="s">
        <v>80</v>
      </c>
      <c r="H416" s="469" t="s">
        <v>88</v>
      </c>
      <c r="I416" s="363">
        <v>1</v>
      </c>
      <c r="J416" s="364" t="s">
        <v>6</v>
      </c>
      <c r="K416" s="424">
        <v>4050000</v>
      </c>
      <c r="L416" s="432">
        <v>4050000</v>
      </c>
      <c r="M416" s="269"/>
      <c r="N416" s="269"/>
      <c r="O416" s="269"/>
      <c r="P416" s="269"/>
      <c r="Q416" s="269"/>
      <c r="R416" s="269"/>
      <c r="S416" s="269"/>
      <c r="T416" s="269" t="str">
        <f>_xlfn.IFNA(VLOOKUP($AF416,Sheet7!$A$2:$B$611,2,0)," ")</f>
        <v xml:space="preserve"> </v>
      </c>
      <c r="U416" s="269"/>
      <c r="V416" s="269"/>
      <c r="W416" s="269"/>
      <c r="X416" s="269"/>
      <c r="Y416" s="269"/>
      <c r="Z416" s="269"/>
      <c r="AA416" s="368"/>
      <c r="AB416" s="368"/>
      <c r="AC416" s="269"/>
      <c r="AD416" s="269"/>
      <c r="AE416" s="368"/>
      <c r="AF416" s="269"/>
      <c r="AG416" s="269"/>
      <c r="AH416" s="368"/>
      <c r="AI416" s="269"/>
      <c r="AJ416" s="269"/>
      <c r="AK416" s="269"/>
      <c r="AL416" s="269"/>
      <c r="AM416" s="269"/>
      <c r="AN416" s="269"/>
      <c r="AO416" s="430"/>
      <c r="AP416" s="371"/>
      <c r="AQ416" s="386"/>
    </row>
    <row r="417" spans="1:44" s="360" customFormat="1" ht="14.45" customHeight="1" x14ac:dyDescent="0.25">
      <c r="A417" s="269" t="s">
        <v>504</v>
      </c>
      <c r="B417" s="269">
        <v>660000030</v>
      </c>
      <c r="C417" s="269" t="s">
        <v>219</v>
      </c>
      <c r="D417" s="269" t="s">
        <v>220</v>
      </c>
      <c r="E417" s="269" t="s">
        <v>109</v>
      </c>
      <c r="F417" s="372">
        <v>45817</v>
      </c>
      <c r="G417" s="269" t="s">
        <v>80</v>
      </c>
      <c r="H417" s="469" t="s">
        <v>88</v>
      </c>
      <c r="I417" s="416">
        <v>12</v>
      </c>
      <c r="J417" s="417" t="s">
        <v>36</v>
      </c>
      <c r="K417" s="418">
        <v>600000</v>
      </c>
      <c r="L417" s="443">
        <v>7200000</v>
      </c>
      <c r="M417" s="389">
        <f>L417-N417</f>
        <v>5775000</v>
      </c>
      <c r="N417" s="447">
        <v>1425000</v>
      </c>
      <c r="O417" s="366">
        <f>N417-P417</f>
        <v>950000</v>
      </c>
      <c r="P417" s="366">
        <v>475000</v>
      </c>
      <c r="Q417" s="366"/>
      <c r="R417" s="366"/>
      <c r="S417" s="269"/>
      <c r="T417" s="269" t="str">
        <f>_xlfn.IFNA(VLOOKUP($AF417,Sheet7!$A$2:$B$611,2,0)," ")</f>
        <v xml:space="preserve"> </v>
      </c>
      <c r="U417" s="269" t="s">
        <v>111</v>
      </c>
      <c r="V417" s="269" t="s">
        <v>629</v>
      </c>
      <c r="W417" s="376" t="s">
        <v>630</v>
      </c>
      <c r="X417" s="269"/>
      <c r="Y417" s="269"/>
      <c r="Z417" s="269"/>
      <c r="AA417" s="368"/>
      <c r="AB417" s="368"/>
      <c r="AC417" s="269"/>
      <c r="AD417" s="269"/>
      <c r="AE417" s="368"/>
      <c r="AF417" s="439" t="s">
        <v>1134</v>
      </c>
      <c r="AG417" s="269"/>
      <c r="AH417" s="415">
        <v>45735</v>
      </c>
      <c r="AI417" s="269" t="s">
        <v>1135</v>
      </c>
      <c r="AJ417" s="269"/>
      <c r="AK417" s="269" t="s">
        <v>1136</v>
      </c>
      <c r="AL417" s="373">
        <v>45764</v>
      </c>
      <c r="AM417" s="269" t="s">
        <v>728</v>
      </c>
      <c r="AN417" s="269" t="s">
        <v>656</v>
      </c>
      <c r="AO417" s="430"/>
      <c r="AP417" s="371"/>
      <c r="AQ417" s="386"/>
    </row>
    <row r="418" spans="1:44" s="360" customFormat="1" ht="14.45" customHeight="1" x14ac:dyDescent="0.25">
      <c r="A418" s="269" t="s">
        <v>504</v>
      </c>
      <c r="B418" s="269">
        <v>660000030</v>
      </c>
      <c r="C418" s="269" t="s">
        <v>219</v>
      </c>
      <c r="D418" s="269" t="s">
        <v>220</v>
      </c>
      <c r="E418" s="269" t="s">
        <v>109</v>
      </c>
      <c r="F418" s="382"/>
      <c r="G418" s="269" t="s">
        <v>80</v>
      </c>
      <c r="H418" s="469" t="s">
        <v>88</v>
      </c>
      <c r="I418" s="375"/>
      <c r="J418" s="364"/>
      <c r="K418" s="365"/>
      <c r="L418" s="365"/>
      <c r="M418" s="366"/>
      <c r="N418" s="366"/>
      <c r="O418" s="366">
        <f>O417-P418</f>
        <v>475000</v>
      </c>
      <c r="P418" s="366">
        <v>475000</v>
      </c>
      <c r="Q418" s="366"/>
      <c r="R418" s="366"/>
      <c r="S418" s="269"/>
      <c r="T418" s="269" t="str">
        <f>_xlfn.IFNA(VLOOKUP($AF418,Sheet7!$A$2:$B$611,2,0)," ")</f>
        <v xml:space="preserve"> </v>
      </c>
      <c r="U418" s="269" t="s">
        <v>111</v>
      </c>
      <c r="V418" s="269" t="s">
        <v>629</v>
      </c>
      <c r="W418" s="376" t="s">
        <v>630</v>
      </c>
      <c r="X418" s="269"/>
      <c r="Y418" s="269"/>
      <c r="Z418" s="269"/>
      <c r="AA418" s="368"/>
      <c r="AB418" s="368"/>
      <c r="AC418" s="269"/>
      <c r="AD418" s="269"/>
      <c r="AE418" s="368"/>
      <c r="AF418" s="439" t="s">
        <v>1134</v>
      </c>
      <c r="AG418" s="269"/>
      <c r="AH418" s="415">
        <v>45772</v>
      </c>
      <c r="AI418" s="269" t="s">
        <v>1137</v>
      </c>
      <c r="AJ418" s="269"/>
      <c r="AK418" s="269" t="s">
        <v>1138</v>
      </c>
      <c r="AL418" s="373">
        <v>45792</v>
      </c>
      <c r="AM418" s="269" t="s">
        <v>728</v>
      </c>
      <c r="AN418" s="269" t="s">
        <v>656</v>
      </c>
      <c r="AO418" s="430"/>
      <c r="AP418" s="371"/>
      <c r="AQ418" s="386"/>
    </row>
    <row r="419" spans="1:44" s="428" customFormat="1" ht="14.45" customHeight="1" x14ac:dyDescent="0.25">
      <c r="A419" s="269" t="s">
        <v>504</v>
      </c>
      <c r="B419" s="269">
        <v>660000030</v>
      </c>
      <c r="C419" s="269" t="s">
        <v>219</v>
      </c>
      <c r="D419" s="269" t="s">
        <v>220</v>
      </c>
      <c r="E419" s="269" t="s">
        <v>109</v>
      </c>
      <c r="F419" s="382"/>
      <c r="G419" s="269" t="s">
        <v>80</v>
      </c>
      <c r="H419" s="469" t="s">
        <v>88</v>
      </c>
      <c r="I419" s="375"/>
      <c r="J419" s="364"/>
      <c r="K419" s="365"/>
      <c r="L419" s="365"/>
      <c r="M419" s="366"/>
      <c r="N419" s="366"/>
      <c r="O419" s="366">
        <f>O418-P419</f>
        <v>0</v>
      </c>
      <c r="P419" s="366">
        <v>475000</v>
      </c>
      <c r="Q419" s="366"/>
      <c r="R419" s="366"/>
      <c r="S419" s="269"/>
      <c r="T419" s="269" t="str">
        <f>_xlfn.IFNA(VLOOKUP($AF419,Sheet7!$A$2:$B$611,2,0)," ")</f>
        <v xml:space="preserve"> </v>
      </c>
      <c r="U419" s="269" t="s">
        <v>111</v>
      </c>
      <c r="V419" s="376" t="s">
        <v>629</v>
      </c>
      <c r="W419" s="376" t="s">
        <v>630</v>
      </c>
      <c r="X419" s="376"/>
      <c r="Y419" s="269"/>
      <c r="Z419" s="269"/>
      <c r="AA419" s="372"/>
      <c r="AB419" s="372"/>
      <c r="AC419" s="269"/>
      <c r="AD419" s="269"/>
      <c r="AE419" s="368"/>
      <c r="AF419" s="439" t="s">
        <v>1134</v>
      </c>
      <c r="AG419" s="269"/>
      <c r="AH419" s="415">
        <v>45819</v>
      </c>
      <c r="AI419" s="269" t="s">
        <v>1139</v>
      </c>
      <c r="AJ419" s="269"/>
      <c r="AK419" s="269" t="s">
        <v>1140</v>
      </c>
      <c r="AL419" s="269" t="s">
        <v>55</v>
      </c>
      <c r="AM419" s="361" t="s">
        <v>608</v>
      </c>
      <c r="AN419" s="361" t="s">
        <v>608</v>
      </c>
      <c r="AO419" s="430" t="s">
        <v>1141</v>
      </c>
      <c r="AP419" s="371"/>
      <c r="AQ419" s="386"/>
      <c r="AR419" s="360"/>
    </row>
    <row r="420" spans="1:44" s="428" customFormat="1" ht="14.45" customHeight="1" x14ac:dyDescent="0.25">
      <c r="A420" s="269" t="s">
        <v>504</v>
      </c>
      <c r="B420" s="269">
        <v>660000030</v>
      </c>
      <c r="C420" s="269" t="s">
        <v>219</v>
      </c>
      <c r="D420" s="269" t="s">
        <v>220</v>
      </c>
      <c r="E420" s="269" t="s">
        <v>109</v>
      </c>
      <c r="F420" s="382"/>
      <c r="G420" s="269" t="s">
        <v>80</v>
      </c>
      <c r="H420" s="469" t="s">
        <v>88</v>
      </c>
      <c r="I420" s="375"/>
      <c r="J420" s="364"/>
      <c r="K420" s="365"/>
      <c r="L420" s="380"/>
      <c r="M420" s="366"/>
      <c r="N420" s="366"/>
      <c r="O420" s="366"/>
      <c r="P420" s="366"/>
      <c r="Q420" s="366"/>
      <c r="R420" s="366"/>
      <c r="S420" s="269"/>
      <c r="T420" s="269" t="s">
        <v>333</v>
      </c>
      <c r="U420" s="376" t="s">
        <v>111</v>
      </c>
      <c r="V420" s="376" t="s">
        <v>629</v>
      </c>
      <c r="W420" s="376" t="s">
        <v>630</v>
      </c>
      <c r="X420" s="376" t="s">
        <v>1016</v>
      </c>
      <c r="Y420" s="269" t="s">
        <v>602</v>
      </c>
      <c r="Z420" s="269" t="s">
        <v>603</v>
      </c>
      <c r="AA420" s="372">
        <v>45702</v>
      </c>
      <c r="AB420" s="372">
        <v>45824</v>
      </c>
      <c r="AC420" s="269" t="s">
        <v>604</v>
      </c>
      <c r="AD420" s="269"/>
      <c r="AE420" s="368"/>
      <c r="AF420" s="439" t="s">
        <v>1134</v>
      </c>
      <c r="AG420" s="269"/>
      <c r="AH420" s="372">
        <v>45832</v>
      </c>
      <c r="AI420" s="269" t="s">
        <v>5425</v>
      </c>
      <c r="AJ420" s="269"/>
      <c r="AK420" s="269" t="s">
        <v>5424</v>
      </c>
      <c r="AL420" s="269"/>
      <c r="AM420" s="269"/>
      <c r="AN420" s="269"/>
      <c r="AO420" s="430"/>
      <c r="AP420" s="371"/>
      <c r="AQ420" s="386"/>
      <c r="AR420" s="360"/>
    </row>
    <row r="421" spans="1:44" s="428" customFormat="1" ht="14.45" customHeight="1" x14ac:dyDescent="0.25">
      <c r="A421" s="269" t="s">
        <v>504</v>
      </c>
      <c r="B421" s="269">
        <v>660000030</v>
      </c>
      <c r="C421" s="269" t="s">
        <v>219</v>
      </c>
      <c r="D421" s="269" t="s">
        <v>220</v>
      </c>
      <c r="E421" s="269" t="s">
        <v>109</v>
      </c>
      <c r="F421" s="382"/>
      <c r="G421" s="269" t="s">
        <v>80</v>
      </c>
      <c r="H421" s="469" t="s">
        <v>88</v>
      </c>
      <c r="I421" s="375"/>
      <c r="J421" s="364"/>
      <c r="K421" s="365"/>
      <c r="L421" s="380"/>
      <c r="M421" s="366"/>
      <c r="N421" s="366"/>
      <c r="O421" s="366"/>
      <c r="P421" s="366"/>
      <c r="Q421" s="366"/>
      <c r="R421" s="366"/>
      <c r="S421" s="269"/>
      <c r="T421" s="269"/>
      <c r="U421" s="376"/>
      <c r="V421" s="376"/>
      <c r="W421" s="376"/>
      <c r="X421" s="376"/>
      <c r="Y421" s="269"/>
      <c r="Z421" s="269"/>
      <c r="AA421" s="372"/>
      <c r="AB421" s="372"/>
      <c r="AC421" s="269"/>
      <c r="AD421" s="269"/>
      <c r="AE421" s="368"/>
      <c r="AF421" s="439" t="s">
        <v>1134</v>
      </c>
      <c r="AG421" s="269"/>
      <c r="AH421" s="368"/>
      <c r="AI421" s="269"/>
      <c r="AJ421" s="269"/>
      <c r="AK421" s="269" t="s">
        <v>5426</v>
      </c>
      <c r="AL421" s="269"/>
      <c r="AM421" s="269"/>
      <c r="AN421" s="269"/>
      <c r="AO421" s="430"/>
      <c r="AP421" s="371"/>
      <c r="AQ421" s="386"/>
      <c r="AR421" s="360"/>
    </row>
    <row r="422" spans="1:44" s="428" customFormat="1" ht="14.45" customHeight="1" x14ac:dyDescent="0.25">
      <c r="A422" s="269" t="s">
        <v>504</v>
      </c>
      <c r="B422" s="269">
        <v>660000030</v>
      </c>
      <c r="C422" s="269" t="s">
        <v>219</v>
      </c>
      <c r="D422" s="269" t="s">
        <v>220</v>
      </c>
      <c r="E422" s="269" t="s">
        <v>109</v>
      </c>
      <c r="F422" s="382"/>
      <c r="G422" s="269" t="s">
        <v>80</v>
      </c>
      <c r="H422" s="469" t="s">
        <v>88</v>
      </c>
      <c r="I422" s="375"/>
      <c r="J422" s="364"/>
      <c r="K422" s="365"/>
      <c r="L422" s="380"/>
      <c r="M422" s="366"/>
      <c r="N422" s="366"/>
      <c r="O422" s="366"/>
      <c r="P422" s="366"/>
      <c r="Q422" s="366"/>
      <c r="R422" s="366"/>
      <c r="S422" s="269"/>
      <c r="T422" s="269"/>
      <c r="U422" s="376"/>
      <c r="V422" s="376"/>
      <c r="W422" s="376"/>
      <c r="X422" s="376"/>
      <c r="Y422" s="269"/>
      <c r="Z422" s="269"/>
      <c r="AA422" s="372"/>
      <c r="AB422" s="372"/>
      <c r="AC422" s="269"/>
      <c r="AD422" s="269"/>
      <c r="AE422" s="368"/>
      <c r="AF422" s="439" t="s">
        <v>1134</v>
      </c>
      <c r="AG422" s="269"/>
      <c r="AH422" s="368"/>
      <c r="AI422" s="269"/>
      <c r="AJ422" s="269"/>
      <c r="AK422" s="269" t="s">
        <v>5427</v>
      </c>
      <c r="AL422" s="269"/>
      <c r="AM422" s="269"/>
      <c r="AN422" s="269"/>
      <c r="AO422" s="430"/>
      <c r="AP422" s="371"/>
      <c r="AQ422" s="386"/>
      <c r="AR422" s="360"/>
    </row>
    <row r="423" spans="1:44" s="428" customFormat="1" ht="14.45" customHeight="1" x14ac:dyDescent="0.25">
      <c r="A423" s="269" t="s">
        <v>504</v>
      </c>
      <c r="B423" s="269">
        <v>660000030</v>
      </c>
      <c r="C423" s="269" t="s">
        <v>219</v>
      </c>
      <c r="D423" s="269" t="s">
        <v>220</v>
      </c>
      <c r="E423" s="269" t="s">
        <v>109</v>
      </c>
      <c r="F423" s="382"/>
      <c r="G423" s="269" t="s">
        <v>80</v>
      </c>
      <c r="H423" s="469" t="s">
        <v>88</v>
      </c>
      <c r="I423" s="375"/>
      <c r="J423" s="364"/>
      <c r="K423" s="365"/>
      <c r="L423" s="380"/>
      <c r="M423" s="366"/>
      <c r="N423" s="366"/>
      <c r="O423" s="366"/>
      <c r="P423" s="366"/>
      <c r="Q423" s="366"/>
      <c r="R423" s="366"/>
      <c r="S423" s="269"/>
      <c r="T423" s="269"/>
      <c r="U423" s="376"/>
      <c r="V423" s="376"/>
      <c r="W423" s="376"/>
      <c r="X423" s="376"/>
      <c r="Y423" s="269"/>
      <c r="Z423" s="269"/>
      <c r="AA423" s="372"/>
      <c r="AB423" s="372"/>
      <c r="AC423" s="269"/>
      <c r="AD423" s="269"/>
      <c r="AE423" s="368"/>
      <c r="AF423" s="439" t="s">
        <v>1134</v>
      </c>
      <c r="AG423" s="269"/>
      <c r="AH423" s="368"/>
      <c r="AI423" s="269"/>
      <c r="AJ423" s="269"/>
      <c r="AK423" s="269" t="s">
        <v>5428</v>
      </c>
      <c r="AL423" s="269"/>
      <c r="AM423" s="269"/>
      <c r="AN423" s="269"/>
      <c r="AO423" s="430"/>
      <c r="AP423" s="371"/>
      <c r="AQ423" s="386"/>
      <c r="AR423" s="360"/>
    </row>
    <row r="424" spans="1:44" s="360" customFormat="1" ht="14.45" customHeight="1" x14ac:dyDescent="0.25">
      <c r="A424" s="361" t="s">
        <v>504</v>
      </c>
      <c r="B424" s="361">
        <v>660000038</v>
      </c>
      <c r="C424" s="361" t="s">
        <v>84</v>
      </c>
      <c r="D424" s="361" t="s">
        <v>85</v>
      </c>
      <c r="E424" s="361" t="s">
        <v>86</v>
      </c>
      <c r="F424" s="387">
        <v>46172</v>
      </c>
      <c r="G424" s="361" t="s">
        <v>62</v>
      </c>
      <c r="H424" s="468" t="s">
        <v>68</v>
      </c>
      <c r="I424" s="363">
        <v>10</v>
      </c>
      <c r="J424" s="364" t="s">
        <v>36</v>
      </c>
      <c r="K424" s="365">
        <v>13000000</v>
      </c>
      <c r="L424" s="380">
        <v>130000000</v>
      </c>
      <c r="M424" s="366">
        <f>L424-(O424+O426)</f>
        <v>60390000</v>
      </c>
      <c r="N424" s="366"/>
      <c r="O424" s="366">
        <v>6610000</v>
      </c>
      <c r="P424" s="366">
        <v>3305000</v>
      </c>
      <c r="Q424" s="366"/>
      <c r="R424" s="366"/>
      <c r="S424" s="269"/>
      <c r="T424" s="269" t="str">
        <f>_xlfn.IFNA(VLOOKUP($AF424,Sheet7!$A$2:$B$611,2,0)," ")</f>
        <v>WPR/TAR/2311/0598</v>
      </c>
      <c r="U424" s="376" t="s">
        <v>5277</v>
      </c>
      <c r="V424" s="376" t="s">
        <v>600</v>
      </c>
      <c r="W424" s="376" t="s">
        <v>601</v>
      </c>
      <c r="X424" s="376" t="s">
        <v>1142</v>
      </c>
      <c r="Y424" s="269" t="s">
        <v>602</v>
      </c>
      <c r="Z424" s="269" t="s">
        <v>602</v>
      </c>
      <c r="AA424" s="372">
        <v>45257</v>
      </c>
      <c r="AB424" s="372">
        <v>45260</v>
      </c>
      <c r="AC424" s="269" t="s">
        <v>604</v>
      </c>
      <c r="AD424" s="269"/>
      <c r="AE424" s="372"/>
      <c r="AF424" s="269" t="s">
        <v>1143</v>
      </c>
      <c r="AG424" s="269" t="s">
        <v>1144</v>
      </c>
      <c r="AH424" s="368"/>
      <c r="AI424" s="269" t="s">
        <v>1145</v>
      </c>
      <c r="AJ424" s="269"/>
      <c r="AK424" s="269" t="s">
        <v>1146</v>
      </c>
      <c r="AL424" s="269"/>
      <c r="AM424" s="269"/>
      <c r="AN424" s="269"/>
      <c r="AO424" s="370"/>
      <c r="AP424" s="371"/>
      <c r="AQ424" s="448"/>
    </row>
    <row r="425" spans="1:44" s="360" customFormat="1" ht="14.45" customHeight="1" x14ac:dyDescent="0.25">
      <c r="A425" s="361" t="s">
        <v>504</v>
      </c>
      <c r="B425" s="361">
        <v>660000038</v>
      </c>
      <c r="C425" s="361" t="s">
        <v>84</v>
      </c>
      <c r="D425" s="361" t="s">
        <v>85</v>
      </c>
      <c r="E425" s="361" t="s">
        <v>86</v>
      </c>
      <c r="F425" s="387">
        <v>46172</v>
      </c>
      <c r="G425" s="361" t="s">
        <v>62</v>
      </c>
      <c r="H425" s="468" t="s">
        <v>68</v>
      </c>
      <c r="I425" s="363"/>
      <c r="J425" s="364"/>
      <c r="K425" s="365"/>
      <c r="L425" s="380"/>
      <c r="M425" s="366"/>
      <c r="N425" s="366"/>
      <c r="O425" s="366"/>
      <c r="P425" s="366">
        <v>3305000</v>
      </c>
      <c r="Q425" s="366"/>
      <c r="R425" s="366"/>
      <c r="S425" s="269"/>
      <c r="T425" s="269" t="str">
        <f>_xlfn.IFNA(VLOOKUP($AF425,Sheet7!$A$2:$B$611,2,0)," ")</f>
        <v>WPR/TAR/2311/0598</v>
      </c>
      <c r="U425" s="376" t="s">
        <v>5277</v>
      </c>
      <c r="V425" s="376" t="s">
        <v>600</v>
      </c>
      <c r="W425" s="376" t="s">
        <v>601</v>
      </c>
      <c r="X425" s="376" t="s">
        <v>1142</v>
      </c>
      <c r="Y425" s="269" t="s">
        <v>602</v>
      </c>
      <c r="Z425" s="269" t="s">
        <v>602</v>
      </c>
      <c r="AA425" s="372">
        <v>45257</v>
      </c>
      <c r="AB425" s="372">
        <v>45260</v>
      </c>
      <c r="AC425" s="269" t="s">
        <v>604</v>
      </c>
      <c r="AD425" s="269"/>
      <c r="AE425" s="372"/>
      <c r="AF425" s="269" t="s">
        <v>1143</v>
      </c>
      <c r="AG425" s="269" t="s">
        <v>1144</v>
      </c>
      <c r="AH425" s="368"/>
      <c r="AI425" s="269" t="s">
        <v>1147</v>
      </c>
      <c r="AJ425" s="269"/>
      <c r="AK425" s="269" t="s">
        <v>1148</v>
      </c>
      <c r="AL425" s="269"/>
      <c r="AM425" s="269"/>
      <c r="AN425" s="269"/>
      <c r="AO425" s="370"/>
      <c r="AP425" s="371"/>
      <c r="AQ425" s="448"/>
    </row>
    <row r="426" spans="1:44" s="360" customFormat="1" ht="14.45" customHeight="1" x14ac:dyDescent="0.25">
      <c r="A426" s="361" t="s">
        <v>504</v>
      </c>
      <c r="B426" s="361">
        <v>660000038</v>
      </c>
      <c r="C426" s="361" t="s">
        <v>84</v>
      </c>
      <c r="D426" s="361" t="s">
        <v>85</v>
      </c>
      <c r="E426" s="361" t="s">
        <v>86</v>
      </c>
      <c r="F426" s="387">
        <v>46172</v>
      </c>
      <c r="G426" s="361" t="s">
        <v>62</v>
      </c>
      <c r="H426" s="468" t="s">
        <v>68</v>
      </c>
      <c r="I426" s="363">
        <v>12</v>
      </c>
      <c r="J426" s="364" t="s">
        <v>36</v>
      </c>
      <c r="K426" s="365"/>
      <c r="L426" s="380"/>
      <c r="M426" s="366"/>
      <c r="N426" s="366"/>
      <c r="O426" s="366">
        <v>63000000</v>
      </c>
      <c r="P426" s="366">
        <v>9000000</v>
      </c>
      <c r="Q426" s="366"/>
      <c r="R426" s="366"/>
      <c r="S426" s="269"/>
      <c r="T426" s="269" t="str">
        <f>_xlfn.IFNA(VLOOKUP($AF426,Sheet7!$A$2:$B$611,2,0)," ")</f>
        <v>WPR/TAR/2411/0573</v>
      </c>
      <c r="U426" s="376" t="s">
        <v>114</v>
      </c>
      <c r="V426" s="376" t="s">
        <v>600</v>
      </c>
      <c r="W426" s="376" t="s">
        <v>601</v>
      </c>
      <c r="X426" s="376" t="s">
        <v>1142</v>
      </c>
      <c r="Y426" s="269" t="s">
        <v>602</v>
      </c>
      <c r="Z426" s="269" t="s">
        <v>602</v>
      </c>
      <c r="AA426" s="372">
        <v>45706</v>
      </c>
      <c r="AB426" s="372">
        <v>45716</v>
      </c>
      <c r="AC426" s="269" t="s">
        <v>604</v>
      </c>
      <c r="AD426" s="269" t="s">
        <v>780</v>
      </c>
      <c r="AE426" s="372"/>
      <c r="AF426" s="269" t="s">
        <v>1149</v>
      </c>
      <c r="AG426" s="269" t="s">
        <v>579</v>
      </c>
      <c r="AH426" s="372">
        <v>45923</v>
      </c>
      <c r="AI426" s="391" t="s">
        <v>5250</v>
      </c>
      <c r="AJ426" s="269"/>
      <c r="AK426" s="269" t="s">
        <v>1151</v>
      </c>
      <c r="AL426" s="269"/>
      <c r="AM426" s="269" t="s">
        <v>592</v>
      </c>
      <c r="AN426" s="269"/>
      <c r="AO426" s="370"/>
      <c r="AP426" s="371"/>
      <c r="AQ426" s="448"/>
    </row>
    <row r="427" spans="1:44" s="360" customFormat="1" ht="14.45" customHeight="1" x14ac:dyDescent="0.25">
      <c r="A427" s="361" t="s">
        <v>504</v>
      </c>
      <c r="B427" s="361">
        <v>660000038</v>
      </c>
      <c r="C427" s="361" t="s">
        <v>84</v>
      </c>
      <c r="D427" s="361" t="s">
        <v>85</v>
      </c>
      <c r="E427" s="361" t="s">
        <v>86</v>
      </c>
      <c r="F427" s="387">
        <v>46172</v>
      </c>
      <c r="G427" s="361" t="s">
        <v>62</v>
      </c>
      <c r="H427" s="468" t="s">
        <v>68</v>
      </c>
      <c r="I427" s="363"/>
      <c r="J427" s="364"/>
      <c r="K427" s="365"/>
      <c r="L427" s="380"/>
      <c r="M427" s="366"/>
      <c r="N427" s="366"/>
      <c r="O427" s="366"/>
      <c r="P427" s="366">
        <v>9000000</v>
      </c>
      <c r="Q427" s="366"/>
      <c r="R427" s="366"/>
      <c r="S427" s="269"/>
      <c r="T427" s="269" t="str">
        <f>_xlfn.IFNA(VLOOKUP($AF427,Sheet7!$A$2:$B$611,2,0)," ")</f>
        <v>WPR/TAR/2411/0573</v>
      </c>
      <c r="U427" s="376" t="s">
        <v>114</v>
      </c>
      <c r="V427" s="376" t="s">
        <v>600</v>
      </c>
      <c r="W427" s="376" t="s">
        <v>601</v>
      </c>
      <c r="X427" s="376" t="s">
        <v>1142</v>
      </c>
      <c r="Y427" s="269" t="s">
        <v>602</v>
      </c>
      <c r="Z427" s="269" t="s">
        <v>602</v>
      </c>
      <c r="AA427" s="372">
        <v>45706</v>
      </c>
      <c r="AB427" s="372">
        <v>45716</v>
      </c>
      <c r="AC427" s="269" t="s">
        <v>604</v>
      </c>
      <c r="AD427" s="269" t="s">
        <v>780</v>
      </c>
      <c r="AE427" s="372"/>
      <c r="AF427" s="269" t="s">
        <v>1149</v>
      </c>
      <c r="AG427" s="269" t="s">
        <v>579</v>
      </c>
      <c r="AH427" s="372">
        <v>45925</v>
      </c>
      <c r="AI427" s="391" t="s">
        <v>5251</v>
      </c>
      <c r="AJ427" s="269"/>
      <c r="AK427" s="269" t="s">
        <v>1150</v>
      </c>
      <c r="AL427" s="269"/>
      <c r="AM427" s="269" t="s">
        <v>595</v>
      </c>
      <c r="AN427" s="269"/>
      <c r="AO427" s="370"/>
      <c r="AP427" s="371"/>
      <c r="AQ427" s="448"/>
    </row>
    <row r="428" spans="1:44" s="360" customFormat="1" ht="14.45" customHeight="1" x14ac:dyDescent="0.25">
      <c r="A428" s="361" t="s">
        <v>504</v>
      </c>
      <c r="B428" s="361">
        <v>660000032</v>
      </c>
      <c r="C428" s="361" t="s">
        <v>40</v>
      </c>
      <c r="D428" s="361" t="s">
        <v>41</v>
      </c>
      <c r="E428" s="361" t="s">
        <v>78</v>
      </c>
      <c r="F428" s="387">
        <v>46045</v>
      </c>
      <c r="G428" s="361" t="s">
        <v>62</v>
      </c>
      <c r="H428" s="468" t="s">
        <v>68</v>
      </c>
      <c r="I428" s="363">
        <v>1</v>
      </c>
      <c r="J428" s="364" t="s">
        <v>53</v>
      </c>
      <c r="K428" s="424">
        <v>400000</v>
      </c>
      <c r="L428" s="424">
        <v>400000</v>
      </c>
      <c r="M428" s="269"/>
      <c r="N428" s="269"/>
      <c r="O428" s="269"/>
      <c r="P428" s="366">
        <v>354090</v>
      </c>
      <c r="Q428" s="269"/>
      <c r="R428" s="269"/>
      <c r="S428" s="269"/>
      <c r="T428" s="269" t="s">
        <v>1152</v>
      </c>
      <c r="U428" s="269" t="s">
        <v>1153</v>
      </c>
      <c r="V428" s="269" t="s">
        <v>600</v>
      </c>
      <c r="W428" s="269" t="s">
        <v>653</v>
      </c>
      <c r="X428" s="269" t="s">
        <v>1154</v>
      </c>
      <c r="Y428" s="269" t="s">
        <v>577</v>
      </c>
      <c r="Z428" s="269" t="s">
        <v>577</v>
      </c>
      <c r="AA428" s="372">
        <v>45662</v>
      </c>
      <c r="AB428" s="368"/>
      <c r="AC428" s="269" t="s">
        <v>604</v>
      </c>
      <c r="AD428" s="269"/>
      <c r="AE428" s="368"/>
      <c r="AF428" s="269"/>
      <c r="AG428" s="269"/>
      <c r="AH428" s="368"/>
      <c r="AI428" s="269"/>
      <c r="AJ428" s="269"/>
      <c r="AK428" s="269"/>
      <c r="AL428" s="269"/>
      <c r="AM428" s="269"/>
      <c r="AN428" s="269"/>
      <c r="AO428" s="370"/>
      <c r="AP428" s="371"/>
      <c r="AQ428" s="448"/>
    </row>
    <row r="429" spans="1:44" s="360" customFormat="1" ht="14.45" customHeight="1" x14ac:dyDescent="0.25">
      <c r="A429" s="361" t="s">
        <v>504</v>
      </c>
      <c r="B429" s="361">
        <v>660000032</v>
      </c>
      <c r="C429" s="361" t="s">
        <v>40</v>
      </c>
      <c r="D429" s="361" t="s">
        <v>41</v>
      </c>
      <c r="E429" s="361" t="s">
        <v>273</v>
      </c>
      <c r="F429" s="387">
        <v>45962</v>
      </c>
      <c r="G429" s="361" t="s">
        <v>62</v>
      </c>
      <c r="H429" s="468" t="s">
        <v>68</v>
      </c>
      <c r="I429" s="363">
        <v>1</v>
      </c>
      <c r="J429" s="364" t="s">
        <v>53</v>
      </c>
      <c r="K429" s="424">
        <v>80000000</v>
      </c>
      <c r="L429" s="441">
        <v>80000000</v>
      </c>
      <c r="M429" s="269"/>
      <c r="N429" s="269"/>
      <c r="O429" s="269"/>
      <c r="P429" s="269"/>
      <c r="Q429" s="269"/>
      <c r="R429" s="269"/>
      <c r="S429" s="269"/>
      <c r="T429" s="269" t="s">
        <v>1155</v>
      </c>
      <c r="U429" s="269" t="s">
        <v>1156</v>
      </c>
      <c r="V429" s="269" t="s">
        <v>600</v>
      </c>
      <c r="W429" s="269" t="s">
        <v>601</v>
      </c>
      <c r="X429" s="269"/>
      <c r="Y429" s="269" t="s">
        <v>602</v>
      </c>
      <c r="Z429" s="269" t="s">
        <v>602</v>
      </c>
      <c r="AA429" s="372">
        <v>45858</v>
      </c>
      <c r="AB429" s="368"/>
      <c r="AC429" s="269" t="s">
        <v>608</v>
      </c>
      <c r="AD429" s="269"/>
      <c r="AE429" s="368"/>
      <c r="AF429" s="269"/>
      <c r="AG429" s="269" t="s">
        <v>1157</v>
      </c>
      <c r="AH429" s="368"/>
      <c r="AI429" s="269"/>
      <c r="AJ429" s="269"/>
      <c r="AK429" s="269"/>
      <c r="AL429" s="269"/>
      <c r="AM429" s="269"/>
      <c r="AN429" s="269"/>
      <c r="AO429" s="370"/>
      <c r="AP429" s="371"/>
      <c r="AQ429" s="448"/>
    </row>
    <row r="430" spans="1:44" s="360" customFormat="1" ht="15.6" customHeight="1" x14ac:dyDescent="0.25">
      <c r="A430" s="269" t="s">
        <v>504</v>
      </c>
      <c r="B430" s="269">
        <v>660000019</v>
      </c>
      <c r="C430" s="269" t="s">
        <v>31</v>
      </c>
      <c r="D430" s="269" t="s">
        <v>32</v>
      </c>
      <c r="E430" s="269" t="s">
        <v>109</v>
      </c>
      <c r="F430" s="382">
        <v>46053</v>
      </c>
      <c r="G430" s="269" t="s">
        <v>62</v>
      </c>
      <c r="H430" s="469" t="s">
        <v>68</v>
      </c>
      <c r="I430" s="375">
        <v>12</v>
      </c>
      <c r="J430" s="364" t="s">
        <v>36</v>
      </c>
      <c r="K430" s="365">
        <v>650000</v>
      </c>
      <c r="L430" s="437">
        <v>7800000</v>
      </c>
      <c r="M430" s="366">
        <f>L430-N430</f>
        <v>-52200000</v>
      </c>
      <c r="N430" s="438">
        <v>60000000</v>
      </c>
      <c r="O430" s="366">
        <f>N430-P430</f>
        <v>59500000</v>
      </c>
      <c r="P430" s="366">
        <v>500000</v>
      </c>
      <c r="Q430" s="366"/>
      <c r="R430" s="366"/>
      <c r="S430" s="269"/>
      <c r="T430" s="269" t="str">
        <f>_xlfn.IFNA(VLOOKUP($AF430,Sheet7!$A$2:$B$611,2,0)," ")</f>
        <v>WPR/TAR/2411/0585</v>
      </c>
      <c r="U430" s="376" t="s">
        <v>111</v>
      </c>
      <c r="V430" s="376" t="s">
        <v>629</v>
      </c>
      <c r="W430" s="376" t="s">
        <v>630</v>
      </c>
      <c r="X430" s="376" t="s">
        <v>1142</v>
      </c>
      <c r="Y430" s="269" t="s">
        <v>602</v>
      </c>
      <c r="Z430" s="269" t="s">
        <v>603</v>
      </c>
      <c r="AA430" s="372">
        <v>45639</v>
      </c>
      <c r="AB430" s="372">
        <v>45642</v>
      </c>
      <c r="AC430" s="269" t="s">
        <v>604</v>
      </c>
      <c r="AD430" s="269"/>
      <c r="AE430" s="372">
        <v>45645</v>
      </c>
      <c r="AF430" s="269" t="s">
        <v>1158</v>
      </c>
      <c r="AG430" s="269" t="s">
        <v>1159</v>
      </c>
      <c r="AH430" s="415">
        <v>45768</v>
      </c>
      <c r="AI430" s="455"/>
      <c r="AJ430" s="269"/>
      <c r="AK430" s="269" t="s">
        <v>1160</v>
      </c>
      <c r="AL430" s="269"/>
      <c r="AM430" s="269"/>
      <c r="AN430" s="269"/>
      <c r="AO430" s="430"/>
      <c r="AP430" s="371"/>
      <c r="AQ430" s="448"/>
    </row>
    <row r="431" spans="1:44" s="360" customFormat="1" ht="14.45" customHeight="1" x14ac:dyDescent="0.25">
      <c r="A431" s="269" t="s">
        <v>504</v>
      </c>
      <c r="B431" s="269">
        <v>660000019</v>
      </c>
      <c r="C431" s="269" t="s">
        <v>31</v>
      </c>
      <c r="D431" s="269" t="s">
        <v>32</v>
      </c>
      <c r="E431" s="269" t="s">
        <v>109</v>
      </c>
      <c r="F431" s="382"/>
      <c r="G431" s="269" t="s">
        <v>62</v>
      </c>
      <c r="H431" s="469" t="s">
        <v>68</v>
      </c>
      <c r="I431" s="375"/>
      <c r="J431" s="364"/>
      <c r="K431" s="365"/>
      <c r="L431" s="380"/>
      <c r="M431" s="366"/>
      <c r="N431" s="366"/>
      <c r="O431" s="366">
        <f>O429-P431</f>
        <v>-500000</v>
      </c>
      <c r="P431" s="366">
        <v>500000</v>
      </c>
      <c r="Q431" s="366"/>
      <c r="R431" s="366"/>
      <c r="S431" s="269"/>
      <c r="T431" s="269" t="str">
        <f>_xlfn.IFNA(VLOOKUP($AF431,Sheet7!$A$2:$B$611,2,0)," ")</f>
        <v>WPR/TAR/2411/0585</v>
      </c>
      <c r="U431" s="376" t="s">
        <v>111</v>
      </c>
      <c r="V431" s="376" t="s">
        <v>629</v>
      </c>
      <c r="W431" s="376" t="s">
        <v>630</v>
      </c>
      <c r="X431" s="376" t="s">
        <v>1142</v>
      </c>
      <c r="Y431" s="269" t="s">
        <v>602</v>
      </c>
      <c r="Z431" s="269" t="s">
        <v>603</v>
      </c>
      <c r="AA431" s="372">
        <v>45639</v>
      </c>
      <c r="AB431" s="372">
        <v>45642</v>
      </c>
      <c r="AC431" s="269" t="s">
        <v>604</v>
      </c>
      <c r="AD431" s="269"/>
      <c r="AE431" s="372">
        <v>45645</v>
      </c>
      <c r="AF431" s="269" t="s">
        <v>1158</v>
      </c>
      <c r="AG431" s="269" t="s">
        <v>1159</v>
      </c>
      <c r="AH431" s="415">
        <v>45776</v>
      </c>
      <c r="AI431" s="269" t="s">
        <v>1161</v>
      </c>
      <c r="AJ431" s="269"/>
      <c r="AK431" s="269" t="s">
        <v>1162</v>
      </c>
      <c r="AL431" s="269"/>
      <c r="AM431" s="269" t="s">
        <v>728</v>
      </c>
      <c r="AN431" s="269"/>
      <c r="AO431" s="430"/>
      <c r="AP431" s="371"/>
      <c r="AQ431" s="448"/>
    </row>
    <row r="432" spans="1:44" s="360" customFormat="1" ht="14.45" customHeight="1" x14ac:dyDescent="0.25">
      <c r="A432" s="269" t="s">
        <v>504</v>
      </c>
      <c r="B432" s="269">
        <v>660000019</v>
      </c>
      <c r="C432" s="269" t="s">
        <v>31</v>
      </c>
      <c r="D432" s="269" t="s">
        <v>32</v>
      </c>
      <c r="E432" s="269" t="s">
        <v>109</v>
      </c>
      <c r="F432" s="382"/>
      <c r="G432" s="269" t="s">
        <v>62</v>
      </c>
      <c r="H432" s="469" t="s">
        <v>68</v>
      </c>
      <c r="I432" s="375"/>
      <c r="J432" s="364"/>
      <c r="K432" s="365"/>
      <c r="L432" s="380"/>
      <c r="M432" s="366"/>
      <c r="N432" s="366"/>
      <c r="O432" s="366">
        <f>O425-P432</f>
        <v>-500000</v>
      </c>
      <c r="P432" s="366">
        <v>500000</v>
      </c>
      <c r="Q432" s="366"/>
      <c r="R432" s="366"/>
      <c r="S432" s="269"/>
      <c r="T432" s="269" t="str">
        <f>_xlfn.IFNA(VLOOKUP($AF432,Sheet7!$A$2:$B$611,2,0)," ")</f>
        <v>WPR/TAR/2411/0585</v>
      </c>
      <c r="U432" s="376" t="s">
        <v>111</v>
      </c>
      <c r="V432" s="376" t="s">
        <v>629</v>
      </c>
      <c r="W432" s="376" t="s">
        <v>630</v>
      </c>
      <c r="X432" s="376" t="s">
        <v>1142</v>
      </c>
      <c r="Y432" s="269" t="s">
        <v>602</v>
      </c>
      <c r="Z432" s="269" t="s">
        <v>603</v>
      </c>
      <c r="AA432" s="372">
        <v>45639</v>
      </c>
      <c r="AB432" s="372">
        <v>45642</v>
      </c>
      <c r="AC432" s="269" t="s">
        <v>604</v>
      </c>
      <c r="AD432" s="269"/>
      <c r="AE432" s="372">
        <v>45645</v>
      </c>
      <c r="AF432" s="269" t="s">
        <v>1158</v>
      </c>
      <c r="AG432" s="269" t="s">
        <v>1159</v>
      </c>
      <c r="AH432" s="415">
        <v>45768</v>
      </c>
      <c r="AI432" s="269" t="s">
        <v>1163</v>
      </c>
      <c r="AJ432" s="269"/>
      <c r="AK432" s="269" t="s">
        <v>1164</v>
      </c>
      <c r="AL432" s="269"/>
      <c r="AM432" s="269" t="s">
        <v>728</v>
      </c>
      <c r="AN432" s="269"/>
      <c r="AO432" s="430"/>
      <c r="AP432" s="371"/>
      <c r="AQ432" s="448"/>
    </row>
    <row r="433" spans="1:43" s="360" customFormat="1" ht="14.45" customHeight="1" x14ac:dyDescent="0.25">
      <c r="A433" s="269" t="s">
        <v>504</v>
      </c>
      <c r="B433" s="269">
        <v>660000019</v>
      </c>
      <c r="C433" s="269" t="s">
        <v>31</v>
      </c>
      <c r="D433" s="269" t="s">
        <v>32</v>
      </c>
      <c r="E433" s="269" t="s">
        <v>109</v>
      </c>
      <c r="F433" s="382"/>
      <c r="G433" s="269" t="s">
        <v>62</v>
      </c>
      <c r="H433" s="469" t="s">
        <v>68</v>
      </c>
      <c r="I433" s="375"/>
      <c r="J433" s="364"/>
      <c r="K433" s="365"/>
      <c r="L433" s="380"/>
      <c r="M433" s="366"/>
      <c r="N433" s="366"/>
      <c r="O433" s="366">
        <f>O429-P433</f>
        <v>-500000</v>
      </c>
      <c r="P433" s="366">
        <v>500000</v>
      </c>
      <c r="Q433" s="366"/>
      <c r="R433" s="366"/>
      <c r="S433" s="269"/>
      <c r="T433" s="269" t="str">
        <f>_xlfn.IFNA(VLOOKUP($AF433,Sheet7!$A$2:$B$611,2,0)," ")</f>
        <v>WPR/TAR/2411/0585</v>
      </c>
      <c r="U433" s="376" t="s">
        <v>111</v>
      </c>
      <c r="V433" s="376" t="s">
        <v>629</v>
      </c>
      <c r="W433" s="376" t="s">
        <v>630</v>
      </c>
      <c r="X433" s="376" t="s">
        <v>1142</v>
      </c>
      <c r="Y433" s="269" t="s">
        <v>602</v>
      </c>
      <c r="Z433" s="269" t="s">
        <v>603</v>
      </c>
      <c r="AA433" s="372">
        <v>45639</v>
      </c>
      <c r="AB433" s="372">
        <v>45642</v>
      </c>
      <c r="AC433" s="269" t="s">
        <v>604</v>
      </c>
      <c r="AD433" s="269"/>
      <c r="AE433" s="372">
        <v>45645</v>
      </c>
      <c r="AF433" s="269" t="s">
        <v>1158</v>
      </c>
      <c r="AG433" s="269" t="s">
        <v>1159</v>
      </c>
      <c r="AH433" s="415">
        <v>45832</v>
      </c>
      <c r="AI433" s="269" t="s">
        <v>1165</v>
      </c>
      <c r="AJ433" s="269"/>
      <c r="AK433" s="269" t="s">
        <v>1166</v>
      </c>
      <c r="AL433" s="269"/>
      <c r="AM433" s="269" t="s">
        <v>728</v>
      </c>
      <c r="AN433" s="269"/>
      <c r="AO433" s="430"/>
      <c r="AP433" s="371"/>
      <c r="AQ433" s="448"/>
    </row>
    <row r="434" spans="1:43" s="360" customFormat="1" ht="14.45" customHeight="1" x14ac:dyDescent="0.25">
      <c r="A434" s="269" t="s">
        <v>504</v>
      </c>
      <c r="B434" s="269">
        <v>660000019</v>
      </c>
      <c r="C434" s="269" t="s">
        <v>31</v>
      </c>
      <c r="D434" s="269" t="s">
        <v>32</v>
      </c>
      <c r="E434" s="269" t="s">
        <v>109</v>
      </c>
      <c r="F434" s="382"/>
      <c r="G434" s="269" t="s">
        <v>62</v>
      </c>
      <c r="H434" s="469" t="s">
        <v>68</v>
      </c>
      <c r="I434" s="375"/>
      <c r="J434" s="364"/>
      <c r="K434" s="365"/>
      <c r="L434" s="380"/>
      <c r="M434" s="366"/>
      <c r="N434" s="366"/>
      <c r="O434" s="366">
        <f>O429-P434</f>
        <v>-500000</v>
      </c>
      <c r="P434" s="366">
        <v>500000</v>
      </c>
      <c r="Q434" s="366"/>
      <c r="R434" s="366"/>
      <c r="S434" s="269"/>
      <c r="T434" s="269" t="str">
        <f>_xlfn.IFNA(VLOOKUP($AF434,Sheet7!$A$2:$B$611,2,0)," ")</f>
        <v>WPR/TAR/2411/0585</v>
      </c>
      <c r="U434" s="376" t="s">
        <v>111</v>
      </c>
      <c r="V434" s="376" t="s">
        <v>629</v>
      </c>
      <c r="W434" s="376" t="s">
        <v>630</v>
      </c>
      <c r="X434" s="376" t="s">
        <v>1142</v>
      </c>
      <c r="Y434" s="269" t="s">
        <v>602</v>
      </c>
      <c r="Z434" s="269" t="s">
        <v>603</v>
      </c>
      <c r="AA434" s="372">
        <v>45639</v>
      </c>
      <c r="AB434" s="372">
        <v>45642</v>
      </c>
      <c r="AC434" s="269" t="s">
        <v>604</v>
      </c>
      <c r="AD434" s="269"/>
      <c r="AE434" s="372">
        <v>45645</v>
      </c>
      <c r="AF434" s="269" t="s">
        <v>1158</v>
      </c>
      <c r="AG434" s="269" t="s">
        <v>1159</v>
      </c>
      <c r="AH434" s="415">
        <v>45827</v>
      </c>
      <c r="AI434" s="269" t="s">
        <v>1167</v>
      </c>
      <c r="AJ434" s="269"/>
      <c r="AK434" s="269" t="s">
        <v>1168</v>
      </c>
      <c r="AL434" s="269"/>
      <c r="AM434" s="269" t="s">
        <v>728</v>
      </c>
      <c r="AN434" s="269"/>
      <c r="AO434" s="430"/>
      <c r="AP434" s="371"/>
      <c r="AQ434" s="448"/>
    </row>
    <row r="435" spans="1:43" s="360" customFormat="1" ht="14.45" customHeight="1" x14ac:dyDescent="0.25">
      <c r="A435" s="269" t="s">
        <v>504</v>
      </c>
      <c r="B435" s="269">
        <v>660000019</v>
      </c>
      <c r="C435" s="269" t="s">
        <v>31</v>
      </c>
      <c r="D435" s="269" t="s">
        <v>32</v>
      </c>
      <c r="E435" s="269" t="s">
        <v>109</v>
      </c>
      <c r="F435" s="382"/>
      <c r="G435" s="269" t="s">
        <v>62</v>
      </c>
      <c r="H435" s="469" t="s">
        <v>68</v>
      </c>
      <c r="I435" s="375"/>
      <c r="J435" s="364"/>
      <c r="K435" s="365"/>
      <c r="L435" s="380"/>
      <c r="M435" s="366"/>
      <c r="N435" s="366"/>
      <c r="O435" s="366">
        <f>O430-P435</f>
        <v>59000000</v>
      </c>
      <c r="P435" s="366">
        <v>500000</v>
      </c>
      <c r="Q435" s="366"/>
      <c r="R435" s="366"/>
      <c r="S435" s="269"/>
      <c r="T435" s="269" t="str">
        <f>_xlfn.IFNA(VLOOKUP($AF435,Sheet7!$A$2:$B$611,2,0)," ")</f>
        <v>WPR/TAR/2411/0585</v>
      </c>
      <c r="U435" s="376" t="s">
        <v>111</v>
      </c>
      <c r="V435" s="376" t="s">
        <v>629</v>
      </c>
      <c r="W435" s="376" t="s">
        <v>630</v>
      </c>
      <c r="X435" s="376" t="s">
        <v>1142</v>
      </c>
      <c r="Y435" s="269" t="s">
        <v>602</v>
      </c>
      <c r="Z435" s="269" t="s">
        <v>603</v>
      </c>
      <c r="AA435" s="372">
        <v>45639</v>
      </c>
      <c r="AB435" s="372">
        <v>45642</v>
      </c>
      <c r="AC435" s="269" t="s">
        <v>604</v>
      </c>
      <c r="AD435" s="269"/>
      <c r="AE435" s="372">
        <v>45645</v>
      </c>
      <c r="AF435" s="269" t="s">
        <v>1158</v>
      </c>
      <c r="AG435" s="269" t="s">
        <v>1159</v>
      </c>
      <c r="AH435" s="415">
        <v>45904</v>
      </c>
      <c r="AI435" s="269" t="s">
        <v>1169</v>
      </c>
      <c r="AJ435" s="269"/>
      <c r="AK435" s="269" t="s">
        <v>1170</v>
      </c>
      <c r="AL435" s="269"/>
      <c r="AM435" s="269" t="s">
        <v>608</v>
      </c>
      <c r="AN435" s="269" t="s">
        <v>5258</v>
      </c>
      <c r="AO435" s="430"/>
      <c r="AP435" s="371"/>
      <c r="AQ435" s="448"/>
    </row>
    <row r="436" spans="1:43" s="360" customFormat="1" ht="14.45" customHeight="1" x14ac:dyDescent="0.25">
      <c r="A436" s="269" t="s">
        <v>504</v>
      </c>
      <c r="B436" s="269">
        <v>660000019</v>
      </c>
      <c r="C436" s="269" t="s">
        <v>31</v>
      </c>
      <c r="D436" s="269" t="s">
        <v>32</v>
      </c>
      <c r="E436" s="269" t="s">
        <v>109</v>
      </c>
      <c r="F436" s="382"/>
      <c r="G436" s="269" t="s">
        <v>62</v>
      </c>
      <c r="H436" s="469" t="s">
        <v>68</v>
      </c>
      <c r="I436" s="375"/>
      <c r="J436" s="364"/>
      <c r="K436" s="365"/>
      <c r="L436" s="380"/>
      <c r="M436" s="366"/>
      <c r="N436" s="366"/>
      <c r="O436" s="366"/>
      <c r="P436" s="366"/>
      <c r="Q436" s="366"/>
      <c r="R436" s="366"/>
      <c r="S436" s="269"/>
      <c r="T436" s="269" t="str">
        <f>_xlfn.IFNA(VLOOKUP($AF436,Sheet7!$A$2:$B$611,2,0)," ")</f>
        <v>WPR/TAR/2411/0585</v>
      </c>
      <c r="U436" s="376" t="s">
        <v>111</v>
      </c>
      <c r="V436" s="376" t="s">
        <v>629</v>
      </c>
      <c r="W436" s="376" t="s">
        <v>630</v>
      </c>
      <c r="X436" s="376" t="s">
        <v>1142</v>
      </c>
      <c r="Y436" s="269" t="s">
        <v>602</v>
      </c>
      <c r="Z436" s="269" t="s">
        <v>603</v>
      </c>
      <c r="AA436" s="372">
        <v>45639</v>
      </c>
      <c r="AB436" s="372">
        <v>45642</v>
      </c>
      <c r="AC436" s="269" t="s">
        <v>604</v>
      </c>
      <c r="AD436" s="269"/>
      <c r="AE436" s="372">
        <v>45645</v>
      </c>
      <c r="AF436" s="269" t="s">
        <v>1158</v>
      </c>
      <c r="AG436" s="269" t="s">
        <v>1159</v>
      </c>
      <c r="AH436" s="415">
        <v>45904</v>
      </c>
      <c r="AI436" s="269" t="s">
        <v>1171</v>
      </c>
      <c r="AJ436" s="269"/>
      <c r="AK436" s="269" t="s">
        <v>1172</v>
      </c>
      <c r="AL436" s="269"/>
      <c r="AM436" s="269" t="s">
        <v>608</v>
      </c>
      <c r="AN436" s="269" t="s">
        <v>5258</v>
      </c>
      <c r="AO436" s="430"/>
      <c r="AP436" s="371"/>
      <c r="AQ436" s="448"/>
    </row>
    <row r="437" spans="1:43" s="360" customFormat="1" ht="14.45" customHeight="1" x14ac:dyDescent="0.25">
      <c r="A437" s="269" t="s">
        <v>504</v>
      </c>
      <c r="B437" s="269">
        <v>660000019</v>
      </c>
      <c r="C437" s="269" t="s">
        <v>31</v>
      </c>
      <c r="D437" s="269" t="s">
        <v>32</v>
      </c>
      <c r="E437" s="269" t="s">
        <v>39</v>
      </c>
      <c r="F437" s="372">
        <v>45991</v>
      </c>
      <c r="G437" s="269" t="s">
        <v>62</v>
      </c>
      <c r="H437" s="469" t="s">
        <v>68</v>
      </c>
      <c r="I437" s="375">
        <v>12</v>
      </c>
      <c r="J437" s="364" t="s">
        <v>36</v>
      </c>
      <c r="K437" s="365">
        <v>4604167</v>
      </c>
      <c r="L437" s="365">
        <v>55250000</v>
      </c>
      <c r="M437" s="366"/>
      <c r="N437" s="366"/>
      <c r="O437" s="366"/>
      <c r="P437" s="366"/>
      <c r="Q437" s="366"/>
      <c r="R437" s="366"/>
      <c r="S437" s="269"/>
      <c r="T437" s="269" t="str">
        <f>_xlfn.IFNA(VLOOKUP($AF437,Sheet7!$A$2:$B$611,2,0)," ")</f>
        <v>WPR/TAR/2502/0082</v>
      </c>
      <c r="U437" s="376" t="s">
        <v>116</v>
      </c>
      <c r="V437" s="376" t="s">
        <v>600</v>
      </c>
      <c r="W437" s="376" t="s">
        <v>610</v>
      </c>
      <c r="X437" s="376" t="s">
        <v>1142</v>
      </c>
      <c r="Y437" s="269" t="s">
        <v>602</v>
      </c>
      <c r="Z437" s="269" t="s">
        <v>603</v>
      </c>
      <c r="AA437" s="372">
        <v>45706</v>
      </c>
      <c r="AB437" s="372">
        <v>45716</v>
      </c>
      <c r="AC437" s="269" t="s">
        <v>604</v>
      </c>
      <c r="AD437" s="269"/>
      <c r="AE437" s="372">
        <v>45803</v>
      </c>
      <c r="AF437" s="269" t="s">
        <v>1173</v>
      </c>
      <c r="AG437" s="404" t="s">
        <v>1174</v>
      </c>
      <c r="AH437" s="368"/>
      <c r="AI437" s="269"/>
      <c r="AJ437" s="269"/>
      <c r="AK437" s="269"/>
      <c r="AL437" s="269"/>
      <c r="AM437" s="269"/>
      <c r="AN437" s="269"/>
      <c r="AO437" s="430"/>
      <c r="AP437" s="371"/>
      <c r="AQ437" s="448"/>
    </row>
    <row r="438" spans="1:43" s="360" customFormat="1" ht="14.45" customHeight="1" x14ac:dyDescent="0.25">
      <c r="A438" s="269" t="s">
        <v>504</v>
      </c>
      <c r="B438" s="269">
        <v>660000019</v>
      </c>
      <c r="C438" s="269" t="s">
        <v>31</v>
      </c>
      <c r="D438" s="269" t="s">
        <v>32</v>
      </c>
      <c r="E438" s="269" t="s">
        <v>39</v>
      </c>
      <c r="F438" s="372">
        <v>45991</v>
      </c>
      <c r="G438" s="269" t="s">
        <v>62</v>
      </c>
      <c r="H438" s="469" t="s">
        <v>68</v>
      </c>
      <c r="I438" s="375"/>
      <c r="J438" s="364"/>
      <c r="K438" s="365"/>
      <c r="L438" s="365"/>
      <c r="M438" s="366"/>
      <c r="N438" s="366"/>
      <c r="O438" s="366"/>
      <c r="P438" s="366"/>
      <c r="Q438" s="366"/>
      <c r="R438" s="366"/>
      <c r="S438" s="269"/>
      <c r="T438" s="269" t="s">
        <v>1175</v>
      </c>
      <c r="U438" s="376" t="s">
        <v>126</v>
      </c>
      <c r="V438" s="376" t="s">
        <v>629</v>
      </c>
      <c r="W438" s="376" t="s">
        <v>653</v>
      </c>
      <c r="X438" s="376" t="s">
        <v>853</v>
      </c>
      <c r="Y438" s="269" t="s">
        <v>602</v>
      </c>
      <c r="Z438" s="269" t="s">
        <v>603</v>
      </c>
      <c r="AA438" s="372"/>
      <c r="AB438" s="372"/>
      <c r="AC438" s="269" t="s">
        <v>604</v>
      </c>
      <c r="AD438" s="269" t="s">
        <v>1176</v>
      </c>
      <c r="AE438" s="372"/>
      <c r="AF438" s="269"/>
      <c r="AG438" s="404"/>
      <c r="AH438" s="368"/>
      <c r="AI438" s="269"/>
      <c r="AJ438" s="269"/>
      <c r="AK438" s="269"/>
      <c r="AL438" s="269"/>
      <c r="AM438" s="269"/>
      <c r="AN438" s="269"/>
      <c r="AO438" s="430"/>
      <c r="AP438" s="371"/>
      <c r="AQ438" s="448"/>
    </row>
    <row r="439" spans="1:43" s="360" customFormat="1" ht="14.45" customHeight="1" x14ac:dyDescent="0.25">
      <c r="A439" s="269" t="s">
        <v>504</v>
      </c>
      <c r="B439" s="269">
        <v>660000019</v>
      </c>
      <c r="C439" s="269" t="s">
        <v>31</v>
      </c>
      <c r="D439" s="269" t="s">
        <v>32</v>
      </c>
      <c r="E439" s="269" t="s">
        <v>39</v>
      </c>
      <c r="F439" s="372" t="s">
        <v>55</v>
      </c>
      <c r="G439" s="269" t="s">
        <v>62</v>
      </c>
      <c r="H439" s="469" t="s">
        <v>68</v>
      </c>
      <c r="I439" s="375"/>
      <c r="J439" s="364"/>
      <c r="K439" s="365"/>
      <c r="L439" s="365"/>
      <c r="M439" s="366"/>
      <c r="N439" s="366"/>
      <c r="O439" s="366"/>
      <c r="P439" s="366">
        <v>1280000</v>
      </c>
      <c r="Q439" s="366"/>
      <c r="R439" s="366"/>
      <c r="S439" s="269"/>
      <c r="T439" s="269" t="s">
        <v>5242</v>
      </c>
      <c r="U439" s="376" t="s">
        <v>5241</v>
      </c>
      <c r="V439" s="376" t="s">
        <v>629</v>
      </c>
      <c r="W439" s="376" t="s">
        <v>653</v>
      </c>
      <c r="X439" s="376" t="s">
        <v>55</v>
      </c>
      <c r="Y439" s="269"/>
      <c r="Z439" s="269"/>
      <c r="AA439" s="372">
        <v>45925</v>
      </c>
      <c r="AB439" s="372">
        <v>45932</v>
      </c>
      <c r="AC439" s="269" t="s">
        <v>604</v>
      </c>
      <c r="AD439" s="269" t="s">
        <v>5283</v>
      </c>
      <c r="AE439" s="372" t="s">
        <v>55</v>
      </c>
      <c r="AF439" s="269" t="s">
        <v>55</v>
      </c>
      <c r="AG439" s="404" t="s">
        <v>55</v>
      </c>
      <c r="AH439" s="368" t="s">
        <v>55</v>
      </c>
      <c r="AI439" s="269" t="s">
        <v>55</v>
      </c>
      <c r="AJ439" s="269" t="s">
        <v>55</v>
      </c>
      <c r="AK439" s="269" t="s">
        <v>55</v>
      </c>
      <c r="AL439" s="269" t="s">
        <v>55</v>
      </c>
      <c r="AM439" s="269" t="s">
        <v>55</v>
      </c>
      <c r="AN439" s="269" t="s">
        <v>55</v>
      </c>
      <c r="AO439" s="430"/>
      <c r="AP439" s="371"/>
      <c r="AQ439" s="448"/>
    </row>
    <row r="440" spans="1:43" s="360" customFormat="1" ht="14.45" customHeight="1" x14ac:dyDescent="0.25">
      <c r="A440" s="269" t="s">
        <v>504</v>
      </c>
      <c r="B440" s="269">
        <v>660000019</v>
      </c>
      <c r="C440" s="269" t="s">
        <v>31</v>
      </c>
      <c r="D440" s="269" t="s">
        <v>32</v>
      </c>
      <c r="E440" s="269" t="s">
        <v>39</v>
      </c>
      <c r="F440" s="372" t="s">
        <v>55</v>
      </c>
      <c r="G440" s="269" t="s">
        <v>62</v>
      </c>
      <c r="H440" s="469" t="s">
        <v>68</v>
      </c>
      <c r="I440" s="375"/>
      <c r="J440" s="364"/>
      <c r="K440" s="365"/>
      <c r="L440" s="365"/>
      <c r="M440" s="366"/>
      <c r="N440" s="366"/>
      <c r="O440" s="366"/>
      <c r="P440" s="366"/>
      <c r="Q440" s="366"/>
      <c r="R440" s="366"/>
      <c r="S440" s="269"/>
      <c r="T440" s="269" t="s">
        <v>5285</v>
      </c>
      <c r="U440" s="376" t="s">
        <v>5284</v>
      </c>
      <c r="V440" s="376" t="s">
        <v>629</v>
      </c>
      <c r="W440" s="376" t="s">
        <v>653</v>
      </c>
      <c r="X440" s="376" t="s">
        <v>751</v>
      </c>
      <c r="Y440" s="269" t="s">
        <v>5286</v>
      </c>
      <c r="Z440" s="269" t="s">
        <v>602</v>
      </c>
      <c r="AA440" s="372"/>
      <c r="AB440" s="372"/>
      <c r="AC440" s="269" t="s">
        <v>608</v>
      </c>
      <c r="AD440" s="269" t="s">
        <v>5287</v>
      </c>
      <c r="AE440" s="372"/>
      <c r="AF440" s="269"/>
      <c r="AG440" s="404"/>
      <c r="AH440" s="368"/>
      <c r="AI440" s="269"/>
      <c r="AJ440" s="269"/>
      <c r="AK440" s="269"/>
      <c r="AL440" s="269"/>
      <c r="AM440" s="269"/>
      <c r="AN440" s="269"/>
      <c r="AO440" s="430"/>
      <c r="AP440" s="371"/>
      <c r="AQ440" s="448"/>
    </row>
    <row r="441" spans="1:43" s="360" customFormat="1" ht="14.45" customHeight="1" x14ac:dyDescent="0.25">
      <c r="A441" s="269" t="s">
        <v>504</v>
      </c>
      <c r="B441" s="269">
        <v>660000019</v>
      </c>
      <c r="C441" s="269" t="s">
        <v>31</v>
      </c>
      <c r="D441" s="269" t="s">
        <v>32</v>
      </c>
      <c r="E441" s="269" t="s">
        <v>39</v>
      </c>
      <c r="F441" s="372" t="s">
        <v>55</v>
      </c>
      <c r="G441" s="269" t="s">
        <v>62</v>
      </c>
      <c r="H441" s="469" t="s">
        <v>68</v>
      </c>
      <c r="I441" s="375"/>
      <c r="J441" s="364"/>
      <c r="K441" s="365"/>
      <c r="L441" s="365"/>
      <c r="M441" s="366"/>
      <c r="N441" s="366"/>
      <c r="O441" s="366"/>
      <c r="P441" s="366">
        <v>600000</v>
      </c>
      <c r="Q441" s="366"/>
      <c r="R441" s="366"/>
      <c r="S441" s="269"/>
      <c r="T441" s="269" t="s">
        <v>5289</v>
      </c>
      <c r="U441" s="376" t="s">
        <v>5288</v>
      </c>
      <c r="V441" s="376" t="s">
        <v>629</v>
      </c>
      <c r="W441" s="376" t="s">
        <v>5290</v>
      </c>
      <c r="X441" s="376" t="s">
        <v>751</v>
      </c>
      <c r="Y441" s="269" t="s">
        <v>602</v>
      </c>
      <c r="Z441" s="269" t="s">
        <v>55</v>
      </c>
      <c r="AA441" s="372"/>
      <c r="AB441" s="372"/>
      <c r="AC441" s="269" t="s">
        <v>608</v>
      </c>
      <c r="AD441" s="269" t="s">
        <v>5291</v>
      </c>
      <c r="AE441" s="372"/>
      <c r="AF441" s="269"/>
      <c r="AG441" s="404"/>
      <c r="AH441" s="368"/>
      <c r="AI441" s="269"/>
      <c r="AJ441" s="269"/>
      <c r="AK441" s="269"/>
      <c r="AL441" s="269"/>
      <c r="AM441" s="269"/>
      <c r="AN441" s="269"/>
      <c r="AO441" s="430"/>
      <c r="AP441" s="371"/>
      <c r="AQ441" s="448"/>
    </row>
    <row r="442" spans="1:43" s="360" customFormat="1" ht="14.45" customHeight="1" x14ac:dyDescent="0.25">
      <c r="A442" s="269" t="s">
        <v>504</v>
      </c>
      <c r="B442" s="269">
        <v>660000032</v>
      </c>
      <c r="C442" s="269" t="s">
        <v>40</v>
      </c>
      <c r="D442" s="269" t="s">
        <v>41</v>
      </c>
      <c r="E442" s="269" t="s">
        <v>61</v>
      </c>
      <c r="F442" s="372">
        <v>46011</v>
      </c>
      <c r="G442" s="269" t="s">
        <v>62</v>
      </c>
      <c r="H442" s="469" t="s">
        <v>68</v>
      </c>
      <c r="I442" s="375">
        <v>1</v>
      </c>
      <c r="J442" s="364" t="s">
        <v>53</v>
      </c>
      <c r="K442" s="424">
        <v>33654000</v>
      </c>
      <c r="L442" s="424">
        <v>33654000</v>
      </c>
      <c r="M442" s="269"/>
      <c r="N442" s="269"/>
      <c r="O442" s="269"/>
      <c r="P442" s="269"/>
      <c r="Q442" s="269"/>
      <c r="R442" s="269"/>
      <c r="S442" s="269"/>
      <c r="T442" s="269" t="str">
        <f>_xlfn.IFNA(VLOOKUP($AF442,Sheet7!$A$2:$B$611,2,0)," ")</f>
        <v xml:space="preserve"> </v>
      </c>
      <c r="U442" s="269"/>
      <c r="V442" s="269"/>
      <c r="W442" s="269"/>
      <c r="X442" s="269"/>
      <c r="Y442" s="269"/>
      <c r="Z442" s="269"/>
      <c r="AA442" s="368"/>
      <c r="AB442" s="368"/>
      <c r="AC442" s="269"/>
      <c r="AD442" s="433" t="s">
        <v>613</v>
      </c>
      <c r="AE442" s="368"/>
      <c r="AF442" s="269"/>
      <c r="AG442" s="269"/>
      <c r="AH442" s="368"/>
      <c r="AI442" s="269"/>
      <c r="AJ442" s="269"/>
      <c r="AK442" s="269"/>
      <c r="AL442" s="269"/>
      <c r="AM442" s="269"/>
      <c r="AN442" s="269"/>
      <c r="AO442" s="430"/>
      <c r="AP442" s="371"/>
      <c r="AQ442" s="448"/>
    </row>
    <row r="443" spans="1:43" s="360" customFormat="1" ht="14.45" customHeight="1" x14ac:dyDescent="0.25">
      <c r="A443" s="269" t="s">
        <v>504</v>
      </c>
      <c r="B443" s="269">
        <v>660000032</v>
      </c>
      <c r="C443" s="269" t="s">
        <v>40</v>
      </c>
      <c r="D443" s="269" t="s">
        <v>41</v>
      </c>
      <c r="E443" s="269" t="s">
        <v>120</v>
      </c>
      <c r="F443" s="372">
        <v>46161</v>
      </c>
      <c r="G443" s="269" t="s">
        <v>62</v>
      </c>
      <c r="H443" s="469" t="s">
        <v>68</v>
      </c>
      <c r="I443" s="363">
        <v>1</v>
      </c>
      <c r="J443" s="364" t="s">
        <v>53</v>
      </c>
      <c r="K443" s="365">
        <v>79101594</v>
      </c>
      <c r="L443" s="380">
        <v>79101594</v>
      </c>
      <c r="M443" s="366"/>
      <c r="N443" s="366"/>
      <c r="O443" s="366"/>
      <c r="P443" s="366"/>
      <c r="Q443" s="366"/>
      <c r="R443" s="366"/>
      <c r="S443" s="269"/>
      <c r="T443" s="269" t="str">
        <f>_xlfn.IFNA(VLOOKUP($AF443,Sheet7!$A$2:$B$611,2,0)," ")</f>
        <v>WPR/TAR/2502/0067</v>
      </c>
      <c r="U443" s="376" t="s">
        <v>128</v>
      </c>
      <c r="V443" s="376" t="s">
        <v>614</v>
      </c>
      <c r="W443" s="376" t="s">
        <v>615</v>
      </c>
      <c r="X443" s="376" t="s">
        <v>1142</v>
      </c>
      <c r="Y443" s="269" t="s">
        <v>602</v>
      </c>
      <c r="Z443" s="269" t="s">
        <v>603</v>
      </c>
      <c r="AA443" s="372">
        <v>45700</v>
      </c>
      <c r="AB443" s="372">
        <v>45705</v>
      </c>
      <c r="AC443" s="269" t="s">
        <v>604</v>
      </c>
      <c r="AD443" s="269"/>
      <c r="AE443" s="372">
        <v>45785</v>
      </c>
      <c r="AF443" s="269" t="s">
        <v>1177</v>
      </c>
      <c r="AG443" s="269" t="s">
        <v>1178</v>
      </c>
      <c r="AH443" s="368"/>
      <c r="AI443" s="269"/>
      <c r="AJ443" s="269"/>
      <c r="AK443" s="269"/>
      <c r="AL443" s="269"/>
      <c r="AM443" s="269"/>
      <c r="AN443" s="269"/>
      <c r="AO443" s="430"/>
      <c r="AP443" s="371"/>
      <c r="AQ443" s="448"/>
    </row>
    <row r="444" spans="1:43" s="360" customFormat="1" ht="14.45" customHeight="1" x14ac:dyDescent="0.25">
      <c r="A444" s="269" t="s">
        <v>504</v>
      </c>
      <c r="B444" s="269">
        <v>660000032</v>
      </c>
      <c r="C444" s="269" t="s">
        <v>40</v>
      </c>
      <c r="D444" s="269" t="s">
        <v>41</v>
      </c>
      <c r="E444" s="269" t="s">
        <v>129</v>
      </c>
      <c r="F444" s="368"/>
      <c r="G444" s="269" t="s">
        <v>62</v>
      </c>
      <c r="H444" s="469" t="s">
        <v>68</v>
      </c>
      <c r="I444" s="363">
        <v>12</v>
      </c>
      <c r="J444" s="364" t="s">
        <v>36</v>
      </c>
      <c r="K444" s="424">
        <v>8000000</v>
      </c>
      <c r="L444" s="425">
        <v>96000000</v>
      </c>
      <c r="M444" s="366">
        <f>L444-N444</f>
        <v>48000000</v>
      </c>
      <c r="N444" s="366">
        <v>48000000</v>
      </c>
      <c r="O444" s="366">
        <f>N444-P444</f>
        <v>24000000</v>
      </c>
      <c r="P444" s="366">
        <v>24000000</v>
      </c>
      <c r="Q444" s="269"/>
      <c r="R444" s="269"/>
      <c r="S444" s="269"/>
      <c r="T444" s="269" t="s">
        <v>1179</v>
      </c>
      <c r="U444" s="269" t="s">
        <v>1180</v>
      </c>
      <c r="V444" s="269" t="s">
        <v>614</v>
      </c>
      <c r="W444" s="269" t="s">
        <v>1132</v>
      </c>
      <c r="X444" s="269"/>
      <c r="Y444" s="269" t="s">
        <v>602</v>
      </c>
      <c r="Z444" s="269" t="s">
        <v>602</v>
      </c>
      <c r="AA444" s="372">
        <v>45840</v>
      </c>
      <c r="AB444" s="372">
        <v>45845</v>
      </c>
      <c r="AC444" s="269" t="s">
        <v>604</v>
      </c>
      <c r="AD444" s="269"/>
      <c r="AE444" s="368"/>
      <c r="AF444" s="269" t="s">
        <v>5253</v>
      </c>
      <c r="AG444" s="269" t="s">
        <v>5254</v>
      </c>
      <c r="AH444" s="372">
        <v>45925</v>
      </c>
      <c r="AI444" s="391" t="s">
        <v>5255</v>
      </c>
      <c r="AJ444" s="269"/>
      <c r="AK444" s="269" t="s">
        <v>5256</v>
      </c>
      <c r="AL444" s="269"/>
      <c r="AM444" s="269" t="s">
        <v>5257</v>
      </c>
      <c r="AN444" s="269"/>
      <c r="AO444" s="430"/>
      <c r="AP444" s="371"/>
      <c r="AQ444" s="448"/>
    </row>
    <row r="445" spans="1:43" s="360" customFormat="1" ht="14.45" customHeight="1" x14ac:dyDescent="0.25">
      <c r="A445" s="269" t="s">
        <v>504</v>
      </c>
      <c r="B445" s="269">
        <v>660000032</v>
      </c>
      <c r="C445" s="269" t="s">
        <v>40</v>
      </c>
      <c r="D445" s="269" t="s">
        <v>41</v>
      </c>
      <c r="E445" s="269" t="s">
        <v>92</v>
      </c>
      <c r="F445" s="368"/>
      <c r="G445" s="269" t="s">
        <v>62</v>
      </c>
      <c r="H445" s="469" t="s">
        <v>68</v>
      </c>
      <c r="I445" s="363">
        <v>12</v>
      </c>
      <c r="J445" s="364" t="s">
        <v>36</v>
      </c>
      <c r="K445" s="424">
        <v>8151592</v>
      </c>
      <c r="L445" s="424">
        <v>97819108</v>
      </c>
      <c r="M445" s="269"/>
      <c r="N445" s="269"/>
      <c r="O445" s="269"/>
      <c r="P445" s="269"/>
      <c r="Q445" s="269"/>
      <c r="R445" s="269"/>
      <c r="S445" s="269"/>
      <c r="T445" s="269" t="str">
        <f>_xlfn.IFNA(VLOOKUP($AF445,Sheet7!$A$2:$B$611,2,0)," ")</f>
        <v xml:space="preserve"> </v>
      </c>
      <c r="U445" s="269"/>
      <c r="V445" s="269"/>
      <c r="W445" s="269"/>
      <c r="X445" s="269"/>
      <c r="Y445" s="269"/>
      <c r="Z445" s="269"/>
      <c r="AA445" s="368"/>
      <c r="AB445" s="368"/>
      <c r="AC445" s="269"/>
      <c r="AD445" s="269"/>
      <c r="AE445" s="368"/>
      <c r="AF445" s="269"/>
      <c r="AG445" s="269"/>
      <c r="AH445" s="368"/>
      <c r="AI445" s="269"/>
      <c r="AJ445" s="269"/>
      <c r="AK445" s="269"/>
      <c r="AL445" s="269"/>
      <c r="AM445" s="269"/>
      <c r="AN445" s="269"/>
      <c r="AO445" s="430"/>
      <c r="AP445" s="371"/>
      <c r="AQ445" s="448"/>
    </row>
    <row r="446" spans="1:43" s="360" customFormat="1" ht="14.45" customHeight="1" x14ac:dyDescent="0.25">
      <c r="A446" s="269" t="s">
        <v>504</v>
      </c>
      <c r="B446" s="269">
        <v>660000032</v>
      </c>
      <c r="C446" s="269" t="s">
        <v>40</v>
      </c>
      <c r="D446" s="269" t="s">
        <v>41</v>
      </c>
      <c r="E446" s="269" t="s">
        <v>101</v>
      </c>
      <c r="F446" s="368"/>
      <c r="G446" s="269" t="s">
        <v>62</v>
      </c>
      <c r="H446" s="469" t="s">
        <v>68</v>
      </c>
      <c r="I446" s="363">
        <v>1</v>
      </c>
      <c r="J446" s="364" t="s">
        <v>53</v>
      </c>
      <c r="K446" s="424">
        <v>47275881</v>
      </c>
      <c r="L446" s="424">
        <v>47275881</v>
      </c>
      <c r="M446" s="269"/>
      <c r="N446" s="269"/>
      <c r="O446" s="269"/>
      <c r="P446" s="269"/>
      <c r="Q446" s="269"/>
      <c r="R446" s="269"/>
      <c r="S446" s="269"/>
      <c r="T446" s="269" t="str">
        <f>_xlfn.IFNA(VLOOKUP($AF446,Sheet7!$A$2:$B$611,2,0)," ")</f>
        <v xml:space="preserve"> </v>
      </c>
      <c r="U446" s="269"/>
      <c r="V446" s="269"/>
      <c r="W446" s="269"/>
      <c r="X446" s="269"/>
      <c r="Y446" s="269"/>
      <c r="Z446" s="269"/>
      <c r="AA446" s="368"/>
      <c r="AB446" s="368"/>
      <c r="AC446" s="269"/>
      <c r="AD446" s="269"/>
      <c r="AE446" s="368"/>
      <c r="AF446" s="269"/>
      <c r="AG446" s="269"/>
      <c r="AH446" s="368"/>
      <c r="AI446" s="269"/>
      <c r="AJ446" s="269"/>
      <c r="AK446" s="269"/>
      <c r="AL446" s="269"/>
      <c r="AM446" s="269"/>
      <c r="AN446" s="269"/>
      <c r="AO446" s="430"/>
      <c r="AP446" s="371"/>
      <c r="AQ446" s="448"/>
    </row>
    <row r="447" spans="1:43" s="360" customFormat="1" ht="14.45" customHeight="1" x14ac:dyDescent="0.25">
      <c r="A447" s="269" t="s">
        <v>504</v>
      </c>
      <c r="B447" s="269">
        <v>660000032</v>
      </c>
      <c r="C447" s="269" t="s">
        <v>40</v>
      </c>
      <c r="D447" s="269" t="s">
        <v>41</v>
      </c>
      <c r="E447" s="269" t="s">
        <v>102</v>
      </c>
      <c r="F447" s="368"/>
      <c r="G447" s="269" t="s">
        <v>62</v>
      </c>
      <c r="H447" s="469" t="s">
        <v>68</v>
      </c>
      <c r="I447" s="363">
        <v>1</v>
      </c>
      <c r="J447" s="364" t="s">
        <v>53</v>
      </c>
      <c r="K447" s="424">
        <v>206469841</v>
      </c>
      <c r="L447" s="424">
        <v>206469841</v>
      </c>
      <c r="M447" s="269"/>
      <c r="N447" s="269"/>
      <c r="O447" s="269"/>
      <c r="P447" s="269"/>
      <c r="Q447" s="269"/>
      <c r="R447" s="269"/>
      <c r="S447" s="269"/>
      <c r="T447" s="269" t="str">
        <f>_xlfn.IFNA(VLOOKUP($AF447,Sheet7!$A$2:$B$611,2,0)," ")</f>
        <v xml:space="preserve"> </v>
      </c>
      <c r="U447" s="269"/>
      <c r="V447" s="269"/>
      <c r="W447" s="269"/>
      <c r="X447" s="269"/>
      <c r="Y447" s="269"/>
      <c r="Z447" s="269"/>
      <c r="AA447" s="368"/>
      <c r="AB447" s="368"/>
      <c r="AC447" s="269"/>
      <c r="AD447" s="269"/>
      <c r="AE447" s="368"/>
      <c r="AF447" s="269"/>
      <c r="AG447" s="269"/>
      <c r="AH447" s="368"/>
      <c r="AI447" s="269"/>
      <c r="AJ447" s="269"/>
      <c r="AK447" s="269"/>
      <c r="AL447" s="269"/>
      <c r="AM447" s="269"/>
      <c r="AN447" s="269"/>
      <c r="AO447" s="430"/>
      <c r="AP447" s="371"/>
      <c r="AQ447" s="448"/>
    </row>
    <row r="448" spans="1:43" s="360" customFormat="1" ht="14.45" customHeight="1" x14ac:dyDescent="0.25">
      <c r="A448" s="269" t="s">
        <v>504</v>
      </c>
      <c r="B448" s="269">
        <v>660000032</v>
      </c>
      <c r="C448" s="269" t="s">
        <v>40</v>
      </c>
      <c r="D448" s="269" t="s">
        <v>41</v>
      </c>
      <c r="E448" s="269" t="s">
        <v>274</v>
      </c>
      <c r="F448" s="368"/>
      <c r="G448" s="269" t="s">
        <v>62</v>
      </c>
      <c r="H448" s="469" t="s">
        <v>68</v>
      </c>
      <c r="I448" s="375">
        <v>12</v>
      </c>
      <c r="J448" s="364" t="s">
        <v>36</v>
      </c>
      <c r="K448" s="424">
        <v>426000</v>
      </c>
      <c r="L448" s="424">
        <v>5112000</v>
      </c>
      <c r="M448" s="269"/>
      <c r="N448" s="269"/>
      <c r="O448" s="269"/>
      <c r="P448" s="269"/>
      <c r="Q448" s="269"/>
      <c r="R448" s="269"/>
      <c r="S448" s="269"/>
      <c r="T448" s="269" t="str">
        <f>_xlfn.IFNA(VLOOKUP($AF448,Sheet7!$A$2:$B$611,2,0)," ")</f>
        <v xml:space="preserve"> </v>
      </c>
      <c r="U448" s="269"/>
      <c r="V448" s="269"/>
      <c r="W448" s="269"/>
      <c r="X448" s="269"/>
      <c r="Y448" s="269"/>
      <c r="Z448" s="269"/>
      <c r="AA448" s="368"/>
      <c r="AB448" s="368"/>
      <c r="AC448" s="269"/>
      <c r="AD448" s="269"/>
      <c r="AE448" s="368"/>
      <c r="AF448" s="269"/>
      <c r="AG448" s="269"/>
      <c r="AH448" s="368"/>
      <c r="AI448" s="269"/>
      <c r="AJ448" s="269"/>
      <c r="AK448" s="269"/>
      <c r="AL448" s="269"/>
      <c r="AM448" s="269"/>
      <c r="AN448" s="269"/>
      <c r="AO448" s="430"/>
      <c r="AP448" s="371"/>
      <c r="AQ448" s="448"/>
    </row>
    <row r="449" spans="1:44" s="360" customFormat="1" ht="15" customHeight="1" x14ac:dyDescent="0.25">
      <c r="A449" s="269" t="s">
        <v>504</v>
      </c>
      <c r="B449" s="269">
        <v>660000032</v>
      </c>
      <c r="C449" s="269" t="s">
        <v>40</v>
      </c>
      <c r="D449" s="269" t="s">
        <v>41</v>
      </c>
      <c r="E449" s="269" t="s">
        <v>298</v>
      </c>
      <c r="F449" s="368"/>
      <c r="G449" s="269" t="s">
        <v>62</v>
      </c>
      <c r="H449" s="469" t="s">
        <v>68</v>
      </c>
      <c r="I449" s="375">
        <v>12</v>
      </c>
      <c r="J449" s="364" t="s">
        <v>36</v>
      </c>
      <c r="K449" s="424">
        <v>7813</v>
      </c>
      <c r="L449" s="424">
        <v>93750</v>
      </c>
      <c r="M449" s="269"/>
      <c r="N449" s="269"/>
      <c r="O449" s="269"/>
      <c r="P449" s="269"/>
      <c r="Q449" s="269"/>
      <c r="R449" s="269"/>
      <c r="S449" s="269"/>
      <c r="T449" s="269" t="str">
        <f>_xlfn.IFNA(VLOOKUP($AF449,Sheet7!$A$2:$B$611,2,0)," ")</f>
        <v xml:space="preserve"> </v>
      </c>
      <c r="U449" s="269"/>
      <c r="V449" s="269"/>
      <c r="W449" s="269"/>
      <c r="X449" s="269"/>
      <c r="Y449" s="269"/>
      <c r="Z449" s="269"/>
      <c r="AA449" s="368"/>
      <c r="AB449" s="368"/>
      <c r="AC449" s="269"/>
      <c r="AD449" s="269"/>
      <c r="AE449" s="368"/>
      <c r="AF449" s="269"/>
      <c r="AG449" s="269"/>
      <c r="AH449" s="368"/>
      <c r="AI449" s="269"/>
      <c r="AJ449" s="269"/>
      <c r="AK449" s="269"/>
      <c r="AL449" s="269"/>
      <c r="AM449" s="269"/>
      <c r="AN449" s="269"/>
      <c r="AO449" s="430"/>
      <c r="AP449" s="371"/>
      <c r="AQ449" s="448"/>
    </row>
    <row r="450" spans="1:44" x14ac:dyDescent="0.25">
      <c r="A450" s="269" t="s">
        <v>504</v>
      </c>
      <c r="B450" s="269">
        <v>660000032</v>
      </c>
      <c r="C450" s="269" t="s">
        <v>40</v>
      </c>
      <c r="D450" s="269" t="s">
        <v>41</v>
      </c>
      <c r="E450" s="269" t="s">
        <v>316</v>
      </c>
      <c r="F450" s="372">
        <v>46161</v>
      </c>
      <c r="G450" s="269" t="s">
        <v>62</v>
      </c>
      <c r="H450" s="469" t="s">
        <v>68</v>
      </c>
      <c r="I450" s="375">
        <v>12</v>
      </c>
      <c r="J450" s="364" t="s">
        <v>36</v>
      </c>
      <c r="K450" s="365">
        <v>186270</v>
      </c>
      <c r="L450" s="380">
        <v>2235240</v>
      </c>
      <c r="M450" s="366"/>
      <c r="N450" s="366"/>
      <c r="O450" s="366"/>
      <c r="P450" s="366"/>
      <c r="Q450" s="366"/>
      <c r="R450" s="366"/>
      <c r="S450" s="269"/>
      <c r="T450" s="269" t="str">
        <f>_xlfn.IFNA(VLOOKUP($AF450,Sheet7!$A$2:$B$611,2,0)," ")</f>
        <v>WPR/TAR/2502/0067</v>
      </c>
      <c r="U450" s="376" t="s">
        <v>128</v>
      </c>
      <c r="V450" s="376" t="s">
        <v>614</v>
      </c>
      <c r="W450" s="376" t="s">
        <v>615</v>
      </c>
      <c r="X450" s="376" t="s">
        <v>1142</v>
      </c>
      <c r="Y450" s="269" t="s">
        <v>602</v>
      </c>
      <c r="Z450" s="269" t="s">
        <v>603</v>
      </c>
      <c r="AA450" s="372">
        <v>45700</v>
      </c>
      <c r="AB450" s="372">
        <v>45705</v>
      </c>
      <c r="AC450" s="269" t="s">
        <v>604</v>
      </c>
      <c r="AD450" s="269"/>
      <c r="AE450" s="372">
        <v>45785</v>
      </c>
      <c r="AF450" s="269" t="s">
        <v>1177</v>
      </c>
      <c r="AG450" s="269" t="s">
        <v>1178</v>
      </c>
      <c r="AH450" s="368"/>
      <c r="AI450" s="269"/>
      <c r="AJ450" s="269"/>
      <c r="AK450" s="269"/>
      <c r="AL450" s="269"/>
      <c r="AM450" s="269"/>
      <c r="AN450" s="269"/>
      <c r="AO450" s="430"/>
      <c r="AP450" s="371"/>
      <c r="AQ450" s="448"/>
      <c r="AR450" s="360"/>
    </row>
    <row r="451" spans="1:44" x14ac:dyDescent="0.25">
      <c r="I451" s="404"/>
      <c r="L451" s="456">
        <f>SUM(L31:L450)</f>
        <v>12037782248.652548</v>
      </c>
      <c r="M451" s="456">
        <f>SUM(M31:M450)</f>
        <v>1080517183</v>
      </c>
      <c r="N451" s="456">
        <f>SUM(N31:N450)</f>
        <v>4550794086</v>
      </c>
      <c r="O451" s="456"/>
      <c r="P451" s="456">
        <f>SUM(P31:P450)</f>
        <v>2438261116</v>
      </c>
    </row>
    <row r="452" spans="1:44" x14ac:dyDescent="0.25">
      <c r="N452" s="458">
        <f>N451/L451</f>
        <v>0.37804256564861805</v>
      </c>
      <c r="P452" s="459"/>
    </row>
    <row r="453" spans="1:44" x14ac:dyDescent="0.25">
      <c r="P453" s="459"/>
      <c r="AH453" s="369">
        <v>45923</v>
      </c>
    </row>
    <row r="454" spans="1:44" x14ac:dyDescent="0.25">
      <c r="L454" s="460"/>
      <c r="M454" s="461"/>
    </row>
    <row r="455" spans="1:44" x14ac:dyDescent="0.25">
      <c r="L455" s="462"/>
    </row>
    <row r="456" spans="1:44" x14ac:dyDescent="0.25">
      <c r="L456" s="461"/>
    </row>
  </sheetData>
  <autoFilter ref="A4:AR452" xr:uid="{CAE319C7-167F-40AA-85C8-928AC40C1A68}"/>
  <conditionalFormatting sqref="AQ5:AQ30 AO31:AO159 AO167:AO211 AO232:AO261">
    <cfRule type="cellIs" dxfId="0" priority="2" operator="equal">
      <formula>TRUE</formula>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A8369-0792-490F-B86B-075086766591}">
  <dimension ref="A1:AX363"/>
  <sheetViews>
    <sheetView topLeftCell="H1" zoomScale="55" zoomScaleNormal="55" workbookViewId="0">
      <selection activeCell="S30" sqref="S30"/>
    </sheetView>
  </sheetViews>
  <sheetFormatPr defaultRowHeight="15" outlineLevelCol="1" x14ac:dyDescent="0.25"/>
  <cols>
    <col min="1" max="1" width="8.5703125" customWidth="1"/>
    <col min="2" max="2" width="10.5703125" customWidth="1" outlineLevel="1"/>
    <col min="3" max="3" width="29.5703125" customWidth="1" outlineLevel="1"/>
    <col min="4" max="4" width="27" customWidth="1" outlineLevel="1"/>
    <col min="5" max="5" width="59.42578125" customWidth="1" outlineLevel="1"/>
    <col min="6" max="6" width="8.5703125" customWidth="1" outlineLevel="1"/>
    <col min="7" max="7" width="18.28515625" customWidth="1"/>
    <col min="8" max="8" width="8" customWidth="1" collapsed="1"/>
    <col min="9" max="9" width="9" customWidth="1"/>
    <col min="10" max="10" width="17.7109375" customWidth="1"/>
    <col min="11" max="11" width="20.28515625" bestFit="1" customWidth="1"/>
    <col min="12" max="12" width="17.42578125" customWidth="1"/>
    <col min="13" max="13" width="19.28515625" customWidth="1"/>
    <col min="14" max="14" width="23" customWidth="1"/>
    <col min="15" max="15" width="16.42578125" customWidth="1"/>
    <col min="16" max="16" width="23.7109375" customWidth="1"/>
    <col min="17" max="17" width="17.42578125" customWidth="1"/>
    <col min="18" max="18" width="19" customWidth="1" collapsed="1"/>
    <col min="19" max="19" width="17.5703125" customWidth="1"/>
    <col min="20" max="20" width="56.28515625" customWidth="1"/>
    <col min="21" max="21" width="8" customWidth="1"/>
    <col min="22" max="22" width="9.42578125" customWidth="1"/>
    <col min="23" max="23" width="11.28515625" customWidth="1"/>
    <col min="24" max="24" width="7.28515625" customWidth="1"/>
    <col min="25" max="25" width="8.42578125" customWidth="1"/>
    <col min="26" max="26" width="18.7109375" bestFit="1" customWidth="1"/>
    <col min="27" max="27" width="15.7109375" bestFit="1" customWidth="1"/>
    <col min="28" max="28" width="17.7109375" bestFit="1" customWidth="1"/>
    <col min="29" max="29" width="23.42578125" customWidth="1"/>
    <col min="30" max="30" width="13.5703125" customWidth="1" collapsed="1"/>
    <col min="31" max="31" width="18.7109375" customWidth="1"/>
    <col min="32" max="32" width="46.7109375" customWidth="1"/>
    <col min="33" max="33" width="17.7109375" customWidth="1"/>
    <col min="34" max="34" width="15.5703125" customWidth="1"/>
    <col min="35" max="35" width="17.42578125" customWidth="1"/>
    <col min="36" max="36" width="15.28515625" customWidth="1"/>
    <col min="37" max="37" width="34" customWidth="1"/>
    <col min="38" max="38" width="12.7109375" customWidth="1"/>
    <col min="39" max="39" width="11.7109375" customWidth="1"/>
    <col min="40" max="40" width="15.28515625" customWidth="1"/>
    <col min="41" max="41" width="8" customWidth="1" collapsed="1"/>
    <col min="42" max="42" width="9" customWidth="1"/>
    <col min="43" max="43" width="17.7109375" customWidth="1"/>
    <col min="44" max="44" width="20.28515625" bestFit="1" customWidth="1"/>
    <col min="45" max="45" width="17.42578125" customWidth="1"/>
    <col min="46" max="46" width="19.28515625" customWidth="1"/>
    <col min="47" max="47" width="23" customWidth="1"/>
    <col min="48" max="48" width="16.42578125" customWidth="1"/>
    <col min="49" max="49" width="23.7109375" customWidth="1"/>
    <col min="50" max="50" width="17.42578125" customWidth="1"/>
  </cols>
  <sheetData>
    <row r="1" spans="1:50" ht="14.45" customHeight="1" x14ac:dyDescent="0.25">
      <c r="A1" s="248" t="s">
        <v>545</v>
      </c>
      <c r="B1" s="249"/>
      <c r="C1" s="249"/>
      <c r="D1" s="249"/>
      <c r="E1" s="249"/>
      <c r="F1" s="249"/>
      <c r="G1" s="250"/>
      <c r="H1" s="216" t="s">
        <v>546</v>
      </c>
      <c r="I1" s="216"/>
      <c r="J1" s="216"/>
      <c r="K1" s="216"/>
      <c r="L1" s="216"/>
      <c r="M1" s="216"/>
      <c r="N1" s="216"/>
      <c r="O1" s="216"/>
      <c r="P1" s="216"/>
      <c r="Q1" s="216"/>
      <c r="R1" s="258" t="s">
        <v>547</v>
      </c>
      <c r="S1" s="259"/>
      <c r="T1" s="259"/>
      <c r="U1" s="259"/>
      <c r="V1" s="260"/>
      <c r="W1" s="260"/>
      <c r="X1" s="260"/>
      <c r="Y1" s="260"/>
      <c r="Z1" s="260"/>
      <c r="AA1" s="260"/>
      <c r="AB1" s="259"/>
      <c r="AC1" s="261"/>
      <c r="AD1" s="214" t="s">
        <v>548</v>
      </c>
      <c r="AE1" s="214"/>
      <c r="AF1" s="214"/>
      <c r="AG1" s="214"/>
      <c r="AH1" s="215" t="s">
        <v>549</v>
      </c>
      <c r="AI1" s="215"/>
      <c r="AJ1" s="215"/>
      <c r="AK1" s="215"/>
      <c r="AL1" s="215"/>
      <c r="AM1" s="215"/>
      <c r="AN1" s="215"/>
      <c r="AO1" s="216" t="s">
        <v>546</v>
      </c>
      <c r="AP1" s="216"/>
      <c r="AQ1" s="216"/>
      <c r="AR1" s="216"/>
      <c r="AS1" s="216"/>
      <c r="AT1" s="216"/>
      <c r="AU1" s="216"/>
      <c r="AV1" s="216"/>
      <c r="AW1" s="216"/>
      <c r="AX1" s="216"/>
    </row>
    <row r="2" spans="1:50" ht="14.45" customHeight="1" x14ac:dyDescent="0.25">
      <c r="A2" s="251"/>
      <c r="B2" s="252"/>
      <c r="C2" s="252"/>
      <c r="D2" s="252"/>
      <c r="E2" s="252"/>
      <c r="F2" s="252"/>
      <c r="G2" s="253"/>
      <c r="H2" s="216"/>
      <c r="I2" s="216"/>
      <c r="J2" s="216"/>
      <c r="K2" s="216"/>
      <c r="L2" s="216"/>
      <c r="M2" s="216"/>
      <c r="N2" s="216"/>
      <c r="O2" s="216"/>
      <c r="P2" s="216"/>
      <c r="Q2" s="216"/>
      <c r="R2" s="262"/>
      <c r="S2" s="263"/>
      <c r="T2" s="263"/>
      <c r="U2" s="263"/>
      <c r="V2" s="264"/>
      <c r="W2" s="264"/>
      <c r="X2" s="264"/>
      <c r="Y2" s="264"/>
      <c r="Z2" s="264"/>
      <c r="AA2" s="264"/>
      <c r="AB2" s="263"/>
      <c r="AC2" s="265"/>
      <c r="AD2" s="214"/>
      <c r="AE2" s="214"/>
      <c r="AF2" s="214"/>
      <c r="AG2" s="214"/>
      <c r="AH2" s="215"/>
      <c r="AI2" s="215"/>
      <c r="AJ2" s="215"/>
      <c r="AK2" s="215"/>
      <c r="AL2" s="215"/>
      <c r="AM2" s="215"/>
      <c r="AN2" s="215"/>
      <c r="AO2" s="216"/>
      <c r="AP2" s="216"/>
      <c r="AQ2" s="216"/>
      <c r="AR2" s="216"/>
      <c r="AS2" s="216"/>
      <c r="AT2" s="216"/>
      <c r="AU2" s="216"/>
      <c r="AV2" s="216"/>
      <c r="AW2" s="216"/>
      <c r="AX2" s="216"/>
    </row>
    <row r="3" spans="1:50" ht="26.25" x14ac:dyDescent="0.25">
      <c r="A3" s="254"/>
      <c r="B3" s="255"/>
      <c r="C3" s="255"/>
      <c r="D3" s="255"/>
      <c r="E3" s="255"/>
      <c r="F3" s="255"/>
      <c r="G3" s="256"/>
      <c r="H3" s="219"/>
      <c r="I3" s="219"/>
      <c r="J3" s="219"/>
      <c r="K3" s="219"/>
      <c r="L3" s="219"/>
      <c r="M3" s="219"/>
      <c r="N3" s="219"/>
      <c r="O3" s="219"/>
      <c r="P3" s="219"/>
      <c r="Q3" s="219"/>
      <c r="R3" s="266"/>
      <c r="S3" s="264"/>
      <c r="T3" s="264"/>
      <c r="U3" s="264"/>
      <c r="V3" s="264"/>
      <c r="W3" s="264"/>
      <c r="X3" s="264"/>
      <c r="Y3" s="264"/>
      <c r="Z3" s="264"/>
      <c r="AA3" s="264"/>
      <c r="AB3" s="264"/>
      <c r="AC3" s="267"/>
      <c r="AD3" s="217"/>
      <c r="AE3" s="217"/>
      <c r="AF3" s="217"/>
      <c r="AG3" s="217"/>
      <c r="AH3" s="218"/>
      <c r="AI3" s="218"/>
      <c r="AJ3" s="218"/>
      <c r="AK3" s="218"/>
      <c r="AL3" s="218"/>
      <c r="AM3" s="218"/>
      <c r="AN3" s="218"/>
      <c r="AO3" s="219"/>
      <c r="AP3" s="219"/>
      <c r="AQ3" s="219"/>
      <c r="AR3" s="219"/>
      <c r="AS3" s="219"/>
      <c r="AT3" s="219"/>
      <c r="AU3" s="219"/>
      <c r="AV3" s="219"/>
      <c r="AW3" s="219"/>
      <c r="AX3" s="219"/>
    </row>
    <row r="4" spans="1:50" s="125" customFormat="1" x14ac:dyDescent="0.25">
      <c r="A4" s="209" t="s">
        <v>493</v>
      </c>
      <c r="B4" s="210" t="s">
        <v>1</v>
      </c>
      <c r="C4" s="210" t="s">
        <v>494</v>
      </c>
      <c r="D4" s="210" t="s">
        <v>495</v>
      </c>
      <c r="E4" s="210" t="s">
        <v>496</v>
      </c>
      <c r="F4" s="210" t="s">
        <v>493</v>
      </c>
      <c r="G4" s="211" t="s">
        <v>374</v>
      </c>
      <c r="H4" s="209" t="s">
        <v>499</v>
      </c>
      <c r="I4" s="212" t="s">
        <v>500</v>
      </c>
      <c r="J4" s="212" t="s">
        <v>501</v>
      </c>
      <c r="K4" s="209" t="s">
        <v>502</v>
      </c>
      <c r="L4" s="210" t="s">
        <v>550</v>
      </c>
      <c r="M4" s="210" t="s">
        <v>1181</v>
      </c>
      <c r="N4" s="210" t="s">
        <v>1182</v>
      </c>
      <c r="O4" s="211" t="s">
        <v>1183</v>
      </c>
      <c r="P4" s="213" t="s">
        <v>555</v>
      </c>
      <c r="Q4" s="211" t="s">
        <v>556</v>
      </c>
      <c r="R4" s="209" t="s">
        <v>1184</v>
      </c>
      <c r="S4" s="212" t="s">
        <v>1185</v>
      </c>
      <c r="T4" s="210" t="s">
        <v>558</v>
      </c>
      <c r="U4" s="210" t="s">
        <v>559</v>
      </c>
      <c r="V4" s="210" t="s">
        <v>560</v>
      </c>
      <c r="W4" s="210" t="s">
        <v>561</v>
      </c>
      <c r="X4" s="210" t="s">
        <v>562</v>
      </c>
      <c r="Y4" s="210" t="s">
        <v>563</v>
      </c>
      <c r="Z4" s="210" t="s">
        <v>564</v>
      </c>
      <c r="AA4" s="210" t="s">
        <v>565</v>
      </c>
      <c r="AB4" s="211" t="s">
        <v>566</v>
      </c>
      <c r="AC4" s="268" t="s">
        <v>567</v>
      </c>
      <c r="AD4" s="212" t="s">
        <v>568</v>
      </c>
      <c r="AE4" s="209" t="s">
        <v>569</v>
      </c>
      <c r="AF4" s="210" t="s">
        <v>570</v>
      </c>
      <c r="AG4" s="211" t="s">
        <v>497</v>
      </c>
      <c r="AH4" s="209" t="s">
        <v>571</v>
      </c>
      <c r="AI4" s="210" t="s">
        <v>572</v>
      </c>
      <c r="AJ4" s="210" t="s">
        <v>573</v>
      </c>
      <c r="AK4" s="210" t="s">
        <v>574</v>
      </c>
      <c r="AL4" s="210" t="s">
        <v>575</v>
      </c>
      <c r="AM4" s="210" t="s">
        <v>510</v>
      </c>
      <c r="AN4" s="211" t="s">
        <v>576</v>
      </c>
      <c r="AO4" s="209" t="s">
        <v>499</v>
      </c>
      <c r="AP4" s="212" t="s">
        <v>500</v>
      </c>
      <c r="AQ4" s="212" t="s">
        <v>501</v>
      </c>
      <c r="AR4" s="209" t="s">
        <v>502</v>
      </c>
      <c r="AS4" s="210" t="s">
        <v>550</v>
      </c>
      <c r="AT4" s="210" t="s">
        <v>1181</v>
      </c>
      <c r="AU4" s="210" t="s">
        <v>1182</v>
      </c>
      <c r="AV4" s="211" t="s">
        <v>1183</v>
      </c>
      <c r="AW4" s="213" t="s">
        <v>555</v>
      </c>
      <c r="AX4" s="211" t="s">
        <v>556</v>
      </c>
    </row>
    <row r="5" spans="1:50" s="125" customFormat="1" ht="14.45" customHeight="1" x14ac:dyDescent="0.25">
      <c r="A5" s="146" t="s">
        <v>504</v>
      </c>
      <c r="B5" s="122">
        <v>660000028</v>
      </c>
      <c r="C5" s="122" t="s">
        <v>215</v>
      </c>
      <c r="D5" s="122" t="s">
        <v>216</v>
      </c>
      <c r="E5" s="122" t="s">
        <v>217</v>
      </c>
      <c r="F5" s="122" t="s">
        <v>51</v>
      </c>
      <c r="G5" s="147" t="s">
        <v>52</v>
      </c>
      <c r="H5" s="152">
        <v>12</v>
      </c>
      <c r="I5" s="130" t="s">
        <v>36</v>
      </c>
      <c r="J5" s="139">
        <v>1500000</v>
      </c>
      <c r="K5" s="141"/>
      <c r="L5" s="122"/>
      <c r="M5" s="122"/>
      <c r="N5" s="122"/>
      <c r="O5" s="164"/>
      <c r="P5" s="164"/>
      <c r="Q5" s="147"/>
      <c r="R5" s="146"/>
      <c r="S5" s="167"/>
      <c r="T5" s="122"/>
      <c r="U5" s="122"/>
      <c r="V5" s="122"/>
      <c r="W5" s="122"/>
      <c r="X5" s="122"/>
      <c r="Y5" s="122"/>
      <c r="Z5" s="122"/>
      <c r="AA5" s="122"/>
      <c r="AB5" s="164"/>
      <c r="AC5" s="147"/>
      <c r="AD5" s="167"/>
      <c r="AE5" s="167"/>
      <c r="AF5" s="122"/>
      <c r="AG5" s="147"/>
      <c r="AH5" s="146"/>
      <c r="AI5" s="122"/>
      <c r="AJ5" s="122"/>
      <c r="AK5" s="122"/>
      <c r="AL5" s="122"/>
      <c r="AM5" s="122"/>
      <c r="AN5" s="147"/>
      <c r="AO5" s="152">
        <v>12</v>
      </c>
      <c r="AP5" s="130" t="s">
        <v>36</v>
      </c>
      <c r="AQ5" s="139">
        <v>1500000</v>
      </c>
      <c r="AR5" s="141"/>
      <c r="AS5" s="122"/>
      <c r="AT5" s="122"/>
      <c r="AU5" s="122"/>
      <c r="AV5" s="164"/>
      <c r="AW5" s="164"/>
      <c r="AX5" s="147"/>
    </row>
    <row r="6" spans="1:50" s="125" customFormat="1" ht="14.45" customHeight="1" x14ac:dyDescent="0.25">
      <c r="A6" s="146" t="s">
        <v>504</v>
      </c>
      <c r="B6" s="122">
        <v>660000025</v>
      </c>
      <c r="C6" s="122" t="s">
        <v>288</v>
      </c>
      <c r="D6" s="122" t="s">
        <v>289</v>
      </c>
      <c r="E6" s="122" t="s">
        <v>290</v>
      </c>
      <c r="F6" s="122" t="s">
        <v>80</v>
      </c>
      <c r="G6" s="147" t="s">
        <v>118</v>
      </c>
      <c r="H6" s="152">
        <v>1</v>
      </c>
      <c r="I6" s="130" t="s">
        <v>53</v>
      </c>
      <c r="J6" s="139">
        <v>200000000</v>
      </c>
      <c r="K6" s="138">
        <v>200000000</v>
      </c>
      <c r="L6" s="122"/>
      <c r="M6" s="122"/>
      <c r="N6" s="122"/>
      <c r="O6" s="164"/>
      <c r="P6" s="164"/>
      <c r="Q6" s="147"/>
      <c r="R6" s="235"/>
      <c r="S6" s="236"/>
      <c r="T6" s="237"/>
      <c r="U6" s="237"/>
      <c r="V6" s="237"/>
      <c r="W6" s="237"/>
      <c r="X6" s="237"/>
      <c r="Y6" s="237"/>
      <c r="Z6" s="237"/>
      <c r="AA6" s="237"/>
      <c r="AB6" s="238"/>
      <c r="AC6" s="147"/>
      <c r="AD6" s="167"/>
      <c r="AE6" s="167"/>
      <c r="AF6" s="122"/>
      <c r="AG6" s="147"/>
      <c r="AH6" s="146"/>
      <c r="AI6" s="122"/>
      <c r="AJ6" s="122"/>
      <c r="AK6" s="122"/>
      <c r="AL6" s="122"/>
      <c r="AM6" s="122"/>
      <c r="AN6" s="147"/>
      <c r="AO6" s="152">
        <v>1</v>
      </c>
      <c r="AP6" s="130" t="s">
        <v>53</v>
      </c>
      <c r="AQ6" s="139">
        <v>200000000</v>
      </c>
      <c r="AR6" s="138">
        <v>200000000</v>
      </c>
      <c r="AS6" s="122"/>
      <c r="AT6" s="122"/>
      <c r="AU6" s="122"/>
      <c r="AV6" s="164"/>
      <c r="AW6" s="164"/>
      <c r="AX6" s="147"/>
    </row>
    <row r="7" spans="1:50" s="125" customFormat="1" ht="14.45" customHeight="1" x14ac:dyDescent="0.25">
      <c r="A7" s="146" t="s">
        <v>504</v>
      </c>
      <c r="B7" s="122">
        <v>660000038</v>
      </c>
      <c r="C7" s="122" t="s">
        <v>84</v>
      </c>
      <c r="D7" s="122" t="s">
        <v>85</v>
      </c>
      <c r="E7" s="122" t="s">
        <v>86</v>
      </c>
      <c r="F7" s="122" t="s">
        <v>80</v>
      </c>
      <c r="G7" s="147" t="s">
        <v>81</v>
      </c>
      <c r="H7" s="152">
        <v>12</v>
      </c>
      <c r="I7" s="130" t="s">
        <v>36</v>
      </c>
      <c r="J7" s="139">
        <v>10000000</v>
      </c>
      <c r="K7" s="138">
        <v>120000000</v>
      </c>
      <c r="L7" s="122"/>
      <c r="M7" s="122"/>
      <c r="N7" s="122"/>
      <c r="O7" s="164"/>
      <c r="P7" s="164"/>
      <c r="Q7" s="147"/>
      <c r="R7" s="146"/>
      <c r="S7" s="122"/>
      <c r="T7" s="122"/>
      <c r="U7" s="122"/>
      <c r="V7" s="122"/>
      <c r="W7" s="122"/>
      <c r="X7" s="122"/>
      <c r="Y7" s="122"/>
      <c r="Z7" s="122"/>
      <c r="AA7" s="122"/>
      <c r="AB7" s="164"/>
      <c r="AC7" s="147"/>
      <c r="AD7" s="167"/>
      <c r="AE7" s="167"/>
      <c r="AF7" s="122"/>
      <c r="AG7" s="147"/>
      <c r="AH7" s="146"/>
      <c r="AI7" s="122"/>
      <c r="AJ7" s="122"/>
      <c r="AK7" s="122"/>
      <c r="AL7" s="122"/>
      <c r="AM7" s="122"/>
      <c r="AN7" s="147"/>
      <c r="AO7" s="152">
        <v>12</v>
      </c>
      <c r="AP7" s="130" t="s">
        <v>36</v>
      </c>
      <c r="AQ7" s="139">
        <v>10000000</v>
      </c>
      <c r="AR7" s="138">
        <v>120000000</v>
      </c>
      <c r="AS7" s="122"/>
      <c r="AT7" s="122"/>
      <c r="AU7" s="122"/>
      <c r="AV7" s="164"/>
      <c r="AW7" s="164"/>
      <c r="AX7" s="147"/>
    </row>
    <row r="8" spans="1:50" s="291" customFormat="1" ht="14.45" customHeight="1" x14ac:dyDescent="0.25">
      <c r="A8" s="278" t="s">
        <v>504</v>
      </c>
      <c r="B8" s="279">
        <v>660000006</v>
      </c>
      <c r="C8" s="279" t="s">
        <v>84</v>
      </c>
      <c r="D8" s="279" t="s">
        <v>150</v>
      </c>
      <c r="E8" s="279" t="s">
        <v>151</v>
      </c>
      <c r="F8" s="279" t="s">
        <v>51</v>
      </c>
      <c r="G8" s="280" t="s">
        <v>52</v>
      </c>
      <c r="H8" s="286">
        <v>12</v>
      </c>
      <c r="I8" s="287" t="s">
        <v>36</v>
      </c>
      <c r="J8" s="288">
        <v>700000</v>
      </c>
      <c r="K8" s="289"/>
      <c r="L8" s="279"/>
      <c r="M8" s="279"/>
      <c r="N8" s="279"/>
      <c r="O8" s="290"/>
      <c r="P8" s="290"/>
      <c r="Q8" s="280"/>
      <c r="R8" s="281"/>
      <c r="S8" s="282"/>
      <c r="T8" s="283"/>
      <c r="U8" s="283"/>
      <c r="V8" s="283"/>
      <c r="W8" s="283"/>
      <c r="X8" s="283"/>
      <c r="Y8" s="283"/>
      <c r="Z8" s="283"/>
      <c r="AA8" s="283"/>
      <c r="AB8" s="284"/>
      <c r="AC8" s="280"/>
      <c r="AD8" s="285"/>
      <c r="AE8" s="285"/>
      <c r="AF8" s="279"/>
      <c r="AG8" s="280"/>
      <c r="AH8" s="278"/>
      <c r="AI8" s="279"/>
      <c r="AJ8" s="279"/>
      <c r="AK8" s="279"/>
      <c r="AL8" s="279"/>
      <c r="AM8" s="279"/>
      <c r="AN8" s="280"/>
      <c r="AO8" s="286">
        <v>12</v>
      </c>
      <c r="AP8" s="287" t="s">
        <v>36</v>
      </c>
      <c r="AQ8" s="288">
        <v>700000</v>
      </c>
      <c r="AR8" s="289"/>
      <c r="AS8" s="279"/>
      <c r="AT8" s="279"/>
      <c r="AU8" s="279"/>
      <c r="AV8" s="290"/>
      <c r="AW8" s="290"/>
      <c r="AX8" s="280"/>
    </row>
    <row r="9" spans="1:50" s="291" customFormat="1" ht="14.45" customHeight="1" x14ac:dyDescent="0.25">
      <c r="A9" s="278" t="s">
        <v>504</v>
      </c>
      <c r="B9" s="279">
        <v>660000006</v>
      </c>
      <c r="C9" s="279" t="s">
        <v>84</v>
      </c>
      <c r="D9" s="279" t="s">
        <v>150</v>
      </c>
      <c r="E9" s="279" t="s">
        <v>152</v>
      </c>
      <c r="F9" s="279" t="s">
        <v>51</v>
      </c>
      <c r="G9" s="280" t="s">
        <v>52</v>
      </c>
      <c r="H9" s="286">
        <v>12</v>
      </c>
      <c r="I9" s="287" t="s">
        <v>36</v>
      </c>
      <c r="J9" s="288">
        <v>700000</v>
      </c>
      <c r="K9" s="289"/>
      <c r="L9" s="279"/>
      <c r="M9" s="279"/>
      <c r="N9" s="279"/>
      <c r="O9" s="290"/>
      <c r="P9" s="290"/>
      <c r="Q9" s="280"/>
      <c r="R9" s="278"/>
      <c r="S9" s="285"/>
      <c r="T9" s="279"/>
      <c r="U9" s="279"/>
      <c r="V9" s="279"/>
      <c r="W9" s="279"/>
      <c r="X9" s="279"/>
      <c r="Y9" s="279"/>
      <c r="Z9" s="279"/>
      <c r="AA9" s="279"/>
      <c r="AB9" s="290"/>
      <c r="AC9" s="280"/>
      <c r="AD9" s="285"/>
      <c r="AE9" s="285"/>
      <c r="AF9" s="279"/>
      <c r="AG9" s="280"/>
      <c r="AH9" s="278"/>
      <c r="AI9" s="279"/>
      <c r="AJ9" s="279"/>
      <c r="AK9" s="279"/>
      <c r="AL9" s="279"/>
      <c r="AM9" s="279"/>
      <c r="AN9" s="280"/>
      <c r="AO9" s="286">
        <v>12</v>
      </c>
      <c r="AP9" s="287" t="s">
        <v>36</v>
      </c>
      <c r="AQ9" s="288">
        <v>700000</v>
      </c>
      <c r="AR9" s="289"/>
      <c r="AS9" s="279"/>
      <c r="AT9" s="279"/>
      <c r="AU9" s="279"/>
      <c r="AV9" s="290"/>
      <c r="AW9" s="290"/>
      <c r="AX9" s="280"/>
    </row>
    <row r="10" spans="1:50" s="291" customFormat="1" ht="14.45" customHeight="1" x14ac:dyDescent="0.25">
      <c r="A10" s="278" t="s">
        <v>504</v>
      </c>
      <c r="B10" s="279">
        <v>660000006</v>
      </c>
      <c r="C10" s="279" t="s">
        <v>84</v>
      </c>
      <c r="D10" s="279" t="s">
        <v>150</v>
      </c>
      <c r="E10" s="279" t="s">
        <v>153</v>
      </c>
      <c r="F10" s="279" t="s">
        <v>51</v>
      </c>
      <c r="G10" s="280" t="s">
        <v>52</v>
      </c>
      <c r="H10" s="286">
        <v>12</v>
      </c>
      <c r="I10" s="287" t="s">
        <v>36</v>
      </c>
      <c r="J10" s="288">
        <v>500000</v>
      </c>
      <c r="K10" s="289"/>
      <c r="L10" s="279"/>
      <c r="M10" s="279"/>
      <c r="N10" s="279"/>
      <c r="O10" s="290"/>
      <c r="P10" s="290"/>
      <c r="Q10" s="280"/>
      <c r="R10" s="278"/>
      <c r="S10" s="285"/>
      <c r="T10" s="279"/>
      <c r="U10" s="279"/>
      <c r="V10" s="279"/>
      <c r="W10" s="279"/>
      <c r="X10" s="279"/>
      <c r="Y10" s="279"/>
      <c r="Z10" s="279"/>
      <c r="AA10" s="279"/>
      <c r="AB10" s="290"/>
      <c r="AC10" s="280"/>
      <c r="AD10" s="285"/>
      <c r="AE10" s="285"/>
      <c r="AF10" s="279"/>
      <c r="AG10" s="280"/>
      <c r="AH10" s="278"/>
      <c r="AI10" s="279"/>
      <c r="AJ10" s="279"/>
      <c r="AK10" s="279"/>
      <c r="AL10" s="279"/>
      <c r="AM10" s="279"/>
      <c r="AN10" s="280"/>
      <c r="AO10" s="286">
        <v>12</v>
      </c>
      <c r="AP10" s="287" t="s">
        <v>36</v>
      </c>
      <c r="AQ10" s="288">
        <v>500000</v>
      </c>
      <c r="AR10" s="289"/>
      <c r="AS10" s="279"/>
      <c r="AT10" s="279"/>
      <c r="AU10" s="279"/>
      <c r="AV10" s="290"/>
      <c r="AW10" s="290"/>
      <c r="AX10" s="280"/>
    </row>
    <row r="11" spans="1:50" s="125" customFormat="1" ht="14.45" customHeight="1" x14ac:dyDescent="0.25">
      <c r="A11" s="146" t="s">
        <v>504</v>
      </c>
      <c r="B11" s="122">
        <v>660000006</v>
      </c>
      <c r="C11" s="122" t="s">
        <v>84</v>
      </c>
      <c r="D11" s="122" t="s">
        <v>150</v>
      </c>
      <c r="E11" s="122" t="s">
        <v>154</v>
      </c>
      <c r="F11" s="122" t="s">
        <v>51</v>
      </c>
      <c r="G11" s="147" t="s">
        <v>52</v>
      </c>
      <c r="H11" s="152">
        <v>12</v>
      </c>
      <c r="I11" s="130" t="s">
        <v>36</v>
      </c>
      <c r="J11" s="139">
        <v>600000</v>
      </c>
      <c r="K11" s="141"/>
      <c r="L11" s="122"/>
      <c r="M11" s="122"/>
      <c r="N11" s="122"/>
      <c r="O11" s="164"/>
      <c r="P11" s="164"/>
      <c r="Q11" s="147"/>
      <c r="R11" s="146"/>
      <c r="S11" s="167"/>
      <c r="T11" s="122"/>
      <c r="U11" s="122"/>
      <c r="V11" s="122"/>
      <c r="W11" s="122"/>
      <c r="X11" s="122"/>
      <c r="Y11" s="122"/>
      <c r="Z11" s="122"/>
      <c r="AA11" s="122"/>
      <c r="AB11" s="164"/>
      <c r="AC11" s="147"/>
      <c r="AD11" s="167"/>
      <c r="AE11" s="167"/>
      <c r="AF11" s="122"/>
      <c r="AG11" s="147"/>
      <c r="AH11" s="146"/>
      <c r="AI11" s="122"/>
      <c r="AJ11" s="122"/>
      <c r="AK11" s="122"/>
      <c r="AL11" s="122"/>
      <c r="AM11" s="122"/>
      <c r="AN11" s="147"/>
      <c r="AO11" s="152">
        <v>12</v>
      </c>
      <c r="AP11" s="130" t="s">
        <v>36</v>
      </c>
      <c r="AQ11" s="139">
        <v>600000</v>
      </c>
      <c r="AR11" s="141"/>
      <c r="AS11" s="122"/>
      <c r="AT11" s="122"/>
      <c r="AU11" s="122"/>
      <c r="AV11" s="164"/>
      <c r="AW11" s="164"/>
      <c r="AX11" s="147"/>
    </row>
    <row r="12" spans="1:50" s="125" customFormat="1" ht="14.45" customHeight="1" x14ac:dyDescent="0.25">
      <c r="A12" s="146" t="s">
        <v>504</v>
      </c>
      <c r="B12" s="122">
        <v>660000006</v>
      </c>
      <c r="C12" s="122" t="s">
        <v>84</v>
      </c>
      <c r="D12" s="122" t="s">
        <v>150</v>
      </c>
      <c r="E12" s="122" t="s">
        <v>155</v>
      </c>
      <c r="F12" s="122" t="s">
        <v>51</v>
      </c>
      <c r="G12" s="147" t="s">
        <v>52</v>
      </c>
      <c r="H12" s="152">
        <v>12</v>
      </c>
      <c r="I12" s="130" t="s">
        <v>36</v>
      </c>
      <c r="J12" s="139">
        <v>800000</v>
      </c>
      <c r="K12" s="141"/>
      <c r="L12" s="122"/>
      <c r="M12" s="122"/>
      <c r="N12" s="122"/>
      <c r="O12" s="164"/>
      <c r="P12" s="164"/>
      <c r="Q12" s="147"/>
      <c r="R12" s="235"/>
      <c r="S12" s="236"/>
      <c r="T12" s="237"/>
      <c r="U12" s="237"/>
      <c r="V12" s="237"/>
      <c r="W12" s="237"/>
      <c r="X12" s="237"/>
      <c r="Y12" s="237"/>
      <c r="Z12" s="237"/>
      <c r="AA12" s="237"/>
      <c r="AB12" s="238"/>
      <c r="AC12" s="147"/>
      <c r="AD12" s="167"/>
      <c r="AE12" s="167"/>
      <c r="AF12" s="122"/>
      <c r="AG12" s="147"/>
      <c r="AH12" s="146"/>
      <c r="AI12" s="122"/>
      <c r="AJ12" s="122"/>
      <c r="AK12" s="122"/>
      <c r="AL12" s="122"/>
      <c r="AM12" s="122"/>
      <c r="AN12" s="147"/>
      <c r="AO12" s="152">
        <v>12</v>
      </c>
      <c r="AP12" s="130" t="s">
        <v>36</v>
      </c>
      <c r="AQ12" s="139">
        <v>800000</v>
      </c>
      <c r="AR12" s="141"/>
      <c r="AS12" s="122"/>
      <c r="AT12" s="122"/>
      <c r="AU12" s="122"/>
      <c r="AV12" s="164"/>
      <c r="AW12" s="164"/>
      <c r="AX12" s="147"/>
    </row>
    <row r="13" spans="1:50" s="125" customFormat="1" ht="14.45" customHeight="1" x14ac:dyDescent="0.25">
      <c r="A13" s="146" t="s">
        <v>504</v>
      </c>
      <c r="B13" s="122">
        <v>660000006</v>
      </c>
      <c r="C13" s="122" t="s">
        <v>84</v>
      </c>
      <c r="D13" s="122" t="s">
        <v>150</v>
      </c>
      <c r="E13" s="122" t="s">
        <v>156</v>
      </c>
      <c r="F13" s="122" t="s">
        <v>51</v>
      </c>
      <c r="G13" s="147" t="s">
        <v>52</v>
      </c>
      <c r="H13" s="152">
        <v>12</v>
      </c>
      <c r="I13" s="130" t="s">
        <v>36</v>
      </c>
      <c r="J13" s="139">
        <v>500000</v>
      </c>
      <c r="K13" s="141"/>
      <c r="L13" s="122"/>
      <c r="M13" s="122"/>
      <c r="N13" s="122"/>
      <c r="O13" s="164"/>
      <c r="P13" s="164"/>
      <c r="Q13" s="147"/>
      <c r="R13" s="146"/>
      <c r="S13" s="122"/>
      <c r="T13" s="122"/>
      <c r="U13" s="122"/>
      <c r="V13" s="122"/>
      <c r="W13" s="122"/>
      <c r="X13" s="122"/>
      <c r="Y13" s="122"/>
      <c r="Z13" s="122"/>
      <c r="AA13" s="122"/>
      <c r="AB13" s="164"/>
      <c r="AC13" s="147"/>
      <c r="AD13" s="167"/>
      <c r="AE13" s="167"/>
      <c r="AF13" s="122"/>
      <c r="AG13" s="147"/>
      <c r="AH13" s="146"/>
      <c r="AI13" s="122"/>
      <c r="AJ13" s="122"/>
      <c r="AK13" s="122"/>
      <c r="AL13" s="122"/>
      <c r="AM13" s="122"/>
      <c r="AN13" s="147"/>
      <c r="AO13" s="152">
        <v>12</v>
      </c>
      <c r="AP13" s="130" t="s">
        <v>36</v>
      </c>
      <c r="AQ13" s="139">
        <v>500000</v>
      </c>
      <c r="AR13" s="141"/>
      <c r="AS13" s="122"/>
      <c r="AT13" s="122"/>
      <c r="AU13" s="122"/>
      <c r="AV13" s="164"/>
      <c r="AW13" s="164"/>
      <c r="AX13" s="147"/>
    </row>
    <row r="14" spans="1:50" s="125" customFormat="1" ht="14.45" customHeight="1" x14ac:dyDescent="0.25">
      <c r="A14" s="146" t="s">
        <v>504</v>
      </c>
      <c r="B14" s="122">
        <v>660000038</v>
      </c>
      <c r="C14" s="122" t="s">
        <v>84</v>
      </c>
      <c r="D14" s="122" t="s">
        <v>85</v>
      </c>
      <c r="E14" s="122" t="s">
        <v>214</v>
      </c>
      <c r="F14" s="122" t="s">
        <v>51</v>
      </c>
      <c r="G14" s="147" t="s">
        <v>52</v>
      </c>
      <c r="H14" s="152">
        <v>12</v>
      </c>
      <c r="I14" s="130" t="s">
        <v>36</v>
      </c>
      <c r="J14" s="139">
        <v>10000000</v>
      </c>
      <c r="K14" s="141"/>
      <c r="L14" s="122"/>
      <c r="M14" s="122"/>
      <c r="N14" s="122"/>
      <c r="O14" s="164"/>
      <c r="P14" s="164"/>
      <c r="Q14" s="147"/>
      <c r="R14" s="245"/>
      <c r="S14" s="246"/>
      <c r="T14" s="240"/>
      <c r="U14" s="240"/>
      <c r="V14" s="240"/>
      <c r="W14" s="240"/>
      <c r="X14" s="240"/>
      <c r="Y14" s="240"/>
      <c r="Z14" s="240"/>
      <c r="AA14" s="240"/>
      <c r="AB14" s="247"/>
      <c r="AC14" s="147"/>
      <c r="AD14" s="167"/>
      <c r="AE14" s="167"/>
      <c r="AF14" s="122"/>
      <c r="AG14" s="147"/>
      <c r="AH14" s="146"/>
      <c r="AI14" s="122"/>
      <c r="AJ14" s="122"/>
      <c r="AK14" s="122"/>
      <c r="AL14" s="122"/>
      <c r="AM14" s="122"/>
      <c r="AN14" s="147"/>
      <c r="AO14" s="152">
        <v>12</v>
      </c>
      <c r="AP14" s="130" t="s">
        <v>36</v>
      </c>
      <c r="AQ14" s="139">
        <v>10000000</v>
      </c>
      <c r="AR14" s="141"/>
      <c r="AS14" s="122"/>
      <c r="AT14" s="122"/>
      <c r="AU14" s="122"/>
      <c r="AV14" s="164"/>
      <c r="AW14" s="164"/>
      <c r="AX14" s="147"/>
    </row>
    <row r="15" spans="1:50" s="125" customFormat="1" ht="14.45" customHeight="1" x14ac:dyDescent="0.25">
      <c r="A15" s="146" t="s">
        <v>504</v>
      </c>
      <c r="B15" s="122">
        <v>660000038</v>
      </c>
      <c r="C15" s="122" t="s">
        <v>84</v>
      </c>
      <c r="D15" s="122" t="s">
        <v>85</v>
      </c>
      <c r="E15" s="122" t="s">
        <v>86</v>
      </c>
      <c r="F15" s="122" t="s">
        <v>62</v>
      </c>
      <c r="G15" s="147" t="s">
        <v>63</v>
      </c>
      <c r="H15" s="152">
        <v>10</v>
      </c>
      <c r="I15" s="130" t="s">
        <v>36</v>
      </c>
      <c r="J15" s="139">
        <v>10000000</v>
      </c>
      <c r="K15" s="138">
        <v>100000000</v>
      </c>
      <c r="L15" s="122"/>
      <c r="M15" s="122"/>
      <c r="N15" s="122"/>
      <c r="O15" s="164"/>
      <c r="P15" s="164"/>
      <c r="Q15" s="147"/>
      <c r="R15" s="146"/>
      <c r="S15" s="122"/>
      <c r="T15" s="122"/>
      <c r="U15" s="122"/>
      <c r="V15" s="122"/>
      <c r="W15" s="122"/>
      <c r="X15" s="122"/>
      <c r="Y15" s="122"/>
      <c r="Z15" s="122"/>
      <c r="AA15" s="122"/>
      <c r="AB15" s="164"/>
      <c r="AC15" s="147"/>
      <c r="AD15" s="167"/>
      <c r="AE15" s="167"/>
      <c r="AF15" s="122"/>
      <c r="AG15" s="147"/>
      <c r="AH15" s="146"/>
      <c r="AI15" s="122"/>
      <c r="AJ15" s="122"/>
      <c r="AK15" s="122"/>
      <c r="AL15" s="122"/>
      <c r="AM15" s="122"/>
      <c r="AN15" s="147"/>
      <c r="AO15" s="152">
        <v>10</v>
      </c>
      <c r="AP15" s="130" t="s">
        <v>36</v>
      </c>
      <c r="AQ15" s="139">
        <v>10000000</v>
      </c>
      <c r="AR15" s="138">
        <v>100000000</v>
      </c>
      <c r="AS15" s="122"/>
      <c r="AT15" s="122"/>
      <c r="AU15" s="122"/>
      <c r="AV15" s="164"/>
      <c r="AW15" s="164"/>
      <c r="AX15" s="147"/>
    </row>
    <row r="16" spans="1:50" s="125" customFormat="1" ht="14.45" customHeight="1" x14ac:dyDescent="0.25">
      <c r="A16" s="146" t="s">
        <v>504</v>
      </c>
      <c r="B16" s="122">
        <v>660000038</v>
      </c>
      <c r="C16" s="122" t="s">
        <v>84</v>
      </c>
      <c r="D16" s="122" t="s">
        <v>85</v>
      </c>
      <c r="E16" s="122" t="s">
        <v>86</v>
      </c>
      <c r="F16" s="122" t="s">
        <v>62</v>
      </c>
      <c r="G16" s="147" t="s">
        <v>69</v>
      </c>
      <c r="H16" s="152">
        <v>10</v>
      </c>
      <c r="I16" s="130" t="s">
        <v>36</v>
      </c>
      <c r="J16" s="160">
        <v>10000000</v>
      </c>
      <c r="K16" s="160"/>
      <c r="L16" s="162"/>
      <c r="M16" s="162"/>
      <c r="N16" s="162"/>
      <c r="O16" s="165"/>
      <c r="P16" s="165"/>
      <c r="Q16" s="163"/>
      <c r="R16" s="239"/>
      <c r="S16" s="171"/>
      <c r="T16" s="172"/>
      <c r="U16" s="172"/>
      <c r="V16" s="172"/>
      <c r="W16" s="172"/>
      <c r="X16" s="172"/>
      <c r="Y16" s="172"/>
      <c r="Z16" s="172"/>
      <c r="AA16" s="172"/>
      <c r="AB16" s="257"/>
      <c r="AC16" s="147"/>
      <c r="AD16" s="167"/>
      <c r="AE16" s="167"/>
      <c r="AF16" s="122"/>
      <c r="AG16" s="147"/>
      <c r="AH16" s="146"/>
      <c r="AI16" s="122"/>
      <c r="AJ16" s="122"/>
      <c r="AK16" s="122"/>
      <c r="AL16" s="122"/>
      <c r="AM16" s="122"/>
      <c r="AN16" s="147"/>
      <c r="AO16" s="152">
        <v>10</v>
      </c>
      <c r="AP16" s="130" t="s">
        <v>36</v>
      </c>
      <c r="AQ16" s="160">
        <v>10000000</v>
      </c>
      <c r="AR16" s="160"/>
      <c r="AS16" s="162"/>
      <c r="AT16" s="162"/>
      <c r="AU16" s="162"/>
      <c r="AV16" s="165"/>
      <c r="AW16" s="165"/>
      <c r="AX16" s="163"/>
    </row>
    <row r="17" spans="1:50" s="125" customFormat="1" ht="14.45" customHeight="1" x14ac:dyDescent="0.25">
      <c r="A17" s="146" t="s">
        <v>504</v>
      </c>
      <c r="B17" s="122">
        <v>660000038</v>
      </c>
      <c r="C17" s="122" t="s">
        <v>84</v>
      </c>
      <c r="D17" s="122" t="s">
        <v>85</v>
      </c>
      <c r="E17" s="122" t="s">
        <v>86</v>
      </c>
      <c r="F17" s="122" t="s">
        <v>80</v>
      </c>
      <c r="G17" s="147" t="s">
        <v>82</v>
      </c>
      <c r="H17" s="152">
        <v>12</v>
      </c>
      <c r="I17" s="130" t="s">
        <v>36</v>
      </c>
      <c r="J17" s="139">
        <v>16000000</v>
      </c>
      <c r="K17" s="138">
        <v>192000000</v>
      </c>
      <c r="L17" s="122"/>
      <c r="M17" s="122"/>
      <c r="N17" s="122"/>
      <c r="O17" s="164"/>
      <c r="P17" s="164"/>
      <c r="Q17" s="147"/>
      <c r="R17" s="146"/>
      <c r="S17" s="167"/>
      <c r="T17" s="122"/>
      <c r="U17" s="122"/>
      <c r="V17" s="122"/>
      <c r="W17" s="122"/>
      <c r="X17" s="122"/>
      <c r="Y17" s="122"/>
      <c r="Z17" s="122"/>
      <c r="AA17" s="122"/>
      <c r="AB17" s="164"/>
      <c r="AC17" s="147"/>
      <c r="AD17" s="167"/>
      <c r="AE17" s="167"/>
      <c r="AF17" s="122"/>
      <c r="AG17" s="147"/>
      <c r="AH17" s="146"/>
      <c r="AI17" s="122"/>
      <c r="AJ17" s="122"/>
      <c r="AK17" s="122"/>
      <c r="AL17" s="122"/>
      <c r="AM17" s="122"/>
      <c r="AN17" s="147"/>
      <c r="AO17" s="152">
        <v>12</v>
      </c>
      <c r="AP17" s="130" t="s">
        <v>36</v>
      </c>
      <c r="AQ17" s="139">
        <v>16000000</v>
      </c>
      <c r="AR17" s="138">
        <v>192000000</v>
      </c>
      <c r="AS17" s="122"/>
      <c r="AT17" s="122"/>
      <c r="AU17" s="122"/>
      <c r="AV17" s="164"/>
      <c r="AW17" s="164"/>
      <c r="AX17" s="147"/>
    </row>
    <row r="18" spans="1:50" s="125" customFormat="1" ht="14.45" customHeight="1" x14ac:dyDescent="0.25">
      <c r="A18" s="146" t="s">
        <v>504</v>
      </c>
      <c r="B18" s="122">
        <v>660000038</v>
      </c>
      <c r="C18" s="122" t="s">
        <v>84</v>
      </c>
      <c r="D18" s="122" t="s">
        <v>85</v>
      </c>
      <c r="E18" s="122" t="s">
        <v>86</v>
      </c>
      <c r="F18" s="122" t="s">
        <v>80</v>
      </c>
      <c r="G18" s="147" t="s">
        <v>83</v>
      </c>
      <c r="H18" s="152">
        <v>12</v>
      </c>
      <c r="I18" s="130" t="s">
        <v>36</v>
      </c>
      <c r="J18" s="139">
        <v>10000000</v>
      </c>
      <c r="K18" s="138">
        <v>120000000</v>
      </c>
      <c r="L18" s="122"/>
      <c r="M18" s="122"/>
      <c r="N18" s="122"/>
      <c r="O18" s="164"/>
      <c r="P18" s="164"/>
      <c r="Q18" s="147"/>
      <c r="R18" s="146"/>
      <c r="S18" s="167"/>
      <c r="T18" s="122"/>
      <c r="U18" s="122"/>
      <c r="V18" s="122"/>
      <c r="W18" s="122"/>
      <c r="X18" s="122"/>
      <c r="Y18" s="122"/>
      <c r="Z18" s="122"/>
      <c r="AA18" s="122"/>
      <c r="AB18" s="164"/>
      <c r="AC18" s="147"/>
      <c r="AD18" s="167"/>
      <c r="AE18" s="167"/>
      <c r="AF18" s="122"/>
      <c r="AG18" s="147"/>
      <c r="AH18" s="146"/>
      <c r="AI18" s="122"/>
      <c r="AJ18" s="122"/>
      <c r="AK18" s="122"/>
      <c r="AL18" s="122"/>
      <c r="AM18" s="122"/>
      <c r="AN18" s="147"/>
      <c r="AO18" s="152">
        <v>12</v>
      </c>
      <c r="AP18" s="130" t="s">
        <v>36</v>
      </c>
      <c r="AQ18" s="139">
        <v>10000000</v>
      </c>
      <c r="AR18" s="138">
        <v>120000000</v>
      </c>
      <c r="AS18" s="122"/>
      <c r="AT18" s="122"/>
      <c r="AU18" s="122"/>
      <c r="AV18" s="164"/>
      <c r="AW18" s="164"/>
      <c r="AX18" s="147"/>
    </row>
    <row r="19" spans="1:50" s="125" customFormat="1" ht="14.45" customHeight="1" x14ac:dyDescent="0.25">
      <c r="A19" s="146"/>
      <c r="B19" s="122">
        <v>660000038</v>
      </c>
      <c r="C19" s="122" t="s">
        <v>84</v>
      </c>
      <c r="D19" s="122" t="s">
        <v>85</v>
      </c>
      <c r="E19" s="122" t="s">
        <v>86</v>
      </c>
      <c r="F19" s="122" t="s">
        <v>80</v>
      </c>
      <c r="G19" s="147" t="s">
        <v>87</v>
      </c>
      <c r="H19" s="152">
        <v>12</v>
      </c>
      <c r="I19" s="130" t="s">
        <v>36</v>
      </c>
      <c r="J19" s="160">
        <v>19000000</v>
      </c>
      <c r="K19" s="160">
        <v>228000000</v>
      </c>
      <c r="L19" s="162">
        <f>K19-(M19+M24)</f>
        <v>0</v>
      </c>
      <c r="M19" s="162">
        <v>84000000</v>
      </c>
      <c r="N19" s="162">
        <f>M19-O19</f>
        <v>77000000</v>
      </c>
      <c r="O19" s="165">
        <v>7000000</v>
      </c>
      <c r="P19" s="165"/>
      <c r="Q19" s="147"/>
      <c r="R19" s="146" t="s">
        <v>1186</v>
      </c>
      <c r="S19" s="167"/>
      <c r="T19" s="122" t="s">
        <v>965</v>
      </c>
      <c r="U19" s="122"/>
      <c r="V19" s="122"/>
      <c r="W19" s="122"/>
      <c r="X19" s="122"/>
      <c r="Y19" s="122"/>
      <c r="Z19" s="122"/>
      <c r="AA19" s="122"/>
      <c r="AB19" s="164"/>
      <c r="AC19" s="147"/>
      <c r="AD19" s="167"/>
      <c r="AE19" s="224" t="s">
        <v>966</v>
      </c>
      <c r="AF19" s="122" t="s">
        <v>967</v>
      </c>
      <c r="AG19" s="158">
        <v>45715</v>
      </c>
      <c r="AH19" s="276">
        <v>45659</v>
      </c>
      <c r="AI19" s="122" t="s">
        <v>968</v>
      </c>
      <c r="AJ19" s="122"/>
      <c r="AK19" s="122" t="s">
        <v>969</v>
      </c>
      <c r="AL19" s="122"/>
      <c r="AM19" s="122"/>
      <c r="AN19" s="147"/>
      <c r="AO19" s="152">
        <v>12</v>
      </c>
      <c r="AP19" s="130" t="s">
        <v>36</v>
      </c>
      <c r="AQ19" s="160">
        <v>19000000</v>
      </c>
      <c r="AR19" s="160">
        <v>228000000</v>
      </c>
      <c r="AS19" s="162">
        <f>AR19-(AT19+AT24)</f>
        <v>0</v>
      </c>
      <c r="AT19" s="162">
        <v>84000000</v>
      </c>
      <c r="AU19" s="162">
        <f>AT19-AV19</f>
        <v>77000000</v>
      </c>
      <c r="AV19" s="165">
        <v>7000000</v>
      </c>
      <c r="AW19" s="165"/>
      <c r="AX19" s="147"/>
    </row>
    <row r="20" spans="1:50" s="125" customFormat="1" ht="14.45" customHeight="1" x14ac:dyDescent="0.25">
      <c r="A20" s="146"/>
      <c r="B20" s="122">
        <v>660000038</v>
      </c>
      <c r="C20" s="122" t="s">
        <v>84</v>
      </c>
      <c r="D20" s="122" t="s">
        <v>85</v>
      </c>
      <c r="E20" s="122" t="s">
        <v>86</v>
      </c>
      <c r="F20" s="122" t="s">
        <v>80</v>
      </c>
      <c r="G20" s="147" t="s">
        <v>87</v>
      </c>
      <c r="H20" s="152"/>
      <c r="I20" s="130"/>
      <c r="J20" s="160"/>
      <c r="K20" s="160"/>
      <c r="L20" s="162"/>
      <c r="M20" s="162"/>
      <c r="N20" s="162">
        <f>N19-O20</f>
        <v>70000000</v>
      </c>
      <c r="O20" s="165">
        <v>7000000</v>
      </c>
      <c r="P20" s="165"/>
      <c r="Q20" s="147"/>
      <c r="R20" s="146" t="s">
        <v>1186</v>
      </c>
      <c r="S20" s="167"/>
      <c r="T20" s="122" t="s">
        <v>965</v>
      </c>
      <c r="U20" s="122"/>
      <c r="V20" s="122"/>
      <c r="W20" s="122"/>
      <c r="X20" s="122"/>
      <c r="Y20" s="122"/>
      <c r="Z20" s="122"/>
      <c r="AA20" s="122"/>
      <c r="AB20" s="164"/>
      <c r="AC20" s="147"/>
      <c r="AD20" s="167"/>
      <c r="AE20" s="224" t="s">
        <v>966</v>
      </c>
      <c r="AF20" s="122" t="s">
        <v>967</v>
      </c>
      <c r="AG20" s="158">
        <v>45715</v>
      </c>
      <c r="AH20" s="276">
        <v>45699</v>
      </c>
      <c r="AI20" s="122" t="s">
        <v>970</v>
      </c>
      <c r="AJ20" s="122"/>
      <c r="AK20" s="122" t="s">
        <v>971</v>
      </c>
      <c r="AL20" s="122"/>
      <c r="AM20" s="122"/>
      <c r="AN20" s="147"/>
      <c r="AO20" s="152"/>
      <c r="AP20" s="130"/>
      <c r="AQ20" s="160"/>
      <c r="AR20" s="160"/>
      <c r="AS20" s="162"/>
      <c r="AT20" s="162"/>
      <c r="AU20" s="162">
        <f>AU19-AV20</f>
        <v>70000000</v>
      </c>
      <c r="AV20" s="165">
        <v>7000000</v>
      </c>
      <c r="AW20" s="165"/>
      <c r="AX20" s="147"/>
    </row>
    <row r="21" spans="1:50" s="125" customFormat="1" ht="14.45" customHeight="1" x14ac:dyDescent="0.25">
      <c r="A21" s="146" t="s">
        <v>504</v>
      </c>
      <c r="B21" s="122">
        <v>660000038</v>
      </c>
      <c r="C21" s="122" t="s">
        <v>84</v>
      </c>
      <c r="D21" s="122" t="s">
        <v>85</v>
      </c>
      <c r="E21" s="122" t="s">
        <v>86</v>
      </c>
      <c r="F21" s="122" t="s">
        <v>80</v>
      </c>
      <c r="G21" s="147" t="s">
        <v>87</v>
      </c>
      <c r="H21" s="152"/>
      <c r="I21" s="130"/>
      <c r="J21" s="160"/>
      <c r="K21" s="160"/>
      <c r="L21" s="162"/>
      <c r="M21" s="162"/>
      <c r="N21" s="162">
        <f>N20-O21</f>
        <v>63000000</v>
      </c>
      <c r="O21" s="165">
        <v>7000000</v>
      </c>
      <c r="P21" s="165"/>
      <c r="Q21" s="147"/>
      <c r="R21" s="270" t="s">
        <v>308</v>
      </c>
      <c r="S21" s="271" t="e">
        <f>_xlfn.IFNA(VLOOKUP(R21,#REF!,2,0),"BELUM ADA PO/SPK")</f>
        <v>#REF!</v>
      </c>
      <c r="T21" s="272" t="s">
        <v>309</v>
      </c>
      <c r="U21" s="272" t="s">
        <v>600</v>
      </c>
      <c r="V21" s="272" t="s">
        <v>601</v>
      </c>
      <c r="W21" s="272" t="s">
        <v>972</v>
      </c>
      <c r="X21" s="237" t="s">
        <v>602</v>
      </c>
      <c r="Y21" s="237" t="s">
        <v>602</v>
      </c>
      <c r="Z21" s="273">
        <v>45610</v>
      </c>
      <c r="AA21" s="273">
        <v>45611</v>
      </c>
      <c r="AB21" s="238" t="s">
        <v>1187</v>
      </c>
      <c r="AC21" s="147"/>
      <c r="AD21" s="226">
        <v>45645</v>
      </c>
      <c r="AE21" s="224" t="s">
        <v>973</v>
      </c>
      <c r="AF21" s="122" t="s">
        <v>967</v>
      </c>
      <c r="AG21" s="158">
        <v>46079</v>
      </c>
      <c r="AH21" s="146"/>
      <c r="AI21" s="122" t="s">
        <v>974</v>
      </c>
      <c r="AJ21" s="122"/>
      <c r="AK21" s="122" t="s">
        <v>975</v>
      </c>
      <c r="AL21" s="122"/>
      <c r="AM21" s="122"/>
      <c r="AN21" s="147"/>
      <c r="AO21" s="152"/>
      <c r="AP21" s="130"/>
      <c r="AQ21" s="160"/>
      <c r="AR21" s="160"/>
      <c r="AS21" s="162"/>
      <c r="AT21" s="162"/>
      <c r="AU21" s="162">
        <f>AU20-AV21</f>
        <v>63000000</v>
      </c>
      <c r="AV21" s="165">
        <v>7000000</v>
      </c>
      <c r="AW21" s="165"/>
      <c r="AX21" s="147"/>
    </row>
    <row r="22" spans="1:50" s="125" customFormat="1" ht="14.45" customHeight="1" x14ac:dyDescent="0.25">
      <c r="A22" s="146"/>
      <c r="B22" s="122">
        <v>660000038</v>
      </c>
      <c r="C22" s="122" t="s">
        <v>84</v>
      </c>
      <c r="D22" s="122" t="s">
        <v>85</v>
      </c>
      <c r="E22" s="122" t="s">
        <v>86</v>
      </c>
      <c r="F22" s="122" t="s">
        <v>80</v>
      </c>
      <c r="G22" s="147" t="s">
        <v>87</v>
      </c>
      <c r="H22" s="152"/>
      <c r="I22" s="130"/>
      <c r="J22" s="160"/>
      <c r="K22" s="160"/>
      <c r="L22" s="162"/>
      <c r="M22" s="162"/>
      <c r="N22" s="162">
        <f>N21-O22</f>
        <v>56000000</v>
      </c>
      <c r="O22" s="165">
        <v>7000000</v>
      </c>
      <c r="P22" s="165"/>
      <c r="Q22" s="147"/>
      <c r="R22" s="151" t="s">
        <v>308</v>
      </c>
      <c r="S22" s="131" t="e">
        <f>_xlfn.IFNA(VLOOKUP(R22,#REF!,2,0),"BELUM ADA PO/SPK")</f>
        <v>#REF!</v>
      </c>
      <c r="T22" s="131" t="s">
        <v>309</v>
      </c>
      <c r="U22" s="131" t="s">
        <v>600</v>
      </c>
      <c r="V22" s="131" t="s">
        <v>601</v>
      </c>
      <c r="W22" s="131" t="s">
        <v>972</v>
      </c>
      <c r="X22" s="122" t="s">
        <v>602</v>
      </c>
      <c r="Y22" s="122" t="s">
        <v>602</v>
      </c>
      <c r="Z22" s="157">
        <v>45610</v>
      </c>
      <c r="AA22" s="157">
        <v>45611</v>
      </c>
      <c r="AB22" s="164" t="s">
        <v>1187</v>
      </c>
      <c r="AC22" s="147"/>
      <c r="AD22" s="167"/>
      <c r="AE22" s="224" t="s">
        <v>973</v>
      </c>
      <c r="AF22" s="122" t="s">
        <v>967</v>
      </c>
      <c r="AG22" s="158">
        <v>46079</v>
      </c>
      <c r="AH22" s="276">
        <v>45735</v>
      </c>
      <c r="AI22" s="122" t="s">
        <v>976</v>
      </c>
      <c r="AJ22" s="122"/>
      <c r="AK22" s="122" t="s">
        <v>977</v>
      </c>
      <c r="AL22" s="122"/>
      <c r="AM22" s="122"/>
      <c r="AN22" s="147"/>
      <c r="AO22" s="152"/>
      <c r="AP22" s="130"/>
      <c r="AQ22" s="160"/>
      <c r="AR22" s="160"/>
      <c r="AS22" s="162"/>
      <c r="AT22" s="162"/>
      <c r="AU22" s="162">
        <f>AU21-AV22</f>
        <v>56000000</v>
      </c>
      <c r="AV22" s="165">
        <v>7000000</v>
      </c>
      <c r="AW22" s="165"/>
      <c r="AX22" s="147"/>
    </row>
    <row r="23" spans="1:50" s="125" customFormat="1" ht="14.45" customHeight="1" x14ac:dyDescent="0.25">
      <c r="A23" s="146"/>
      <c r="B23" s="122">
        <v>660000038</v>
      </c>
      <c r="C23" s="122" t="s">
        <v>84</v>
      </c>
      <c r="D23" s="122" t="s">
        <v>85</v>
      </c>
      <c r="E23" s="122" t="s">
        <v>86</v>
      </c>
      <c r="F23" s="122" t="s">
        <v>80</v>
      </c>
      <c r="G23" s="147" t="s">
        <v>87</v>
      </c>
      <c r="H23" s="152"/>
      <c r="I23" s="130"/>
      <c r="J23" s="160"/>
      <c r="K23" s="160"/>
      <c r="L23" s="162"/>
      <c r="M23" s="162"/>
      <c r="N23" s="162">
        <f>N22-O23</f>
        <v>49000000</v>
      </c>
      <c r="O23" s="165">
        <v>7000000</v>
      </c>
      <c r="P23" s="165"/>
      <c r="Q23" s="147"/>
      <c r="R23" s="241" t="s">
        <v>308</v>
      </c>
      <c r="S23" s="242" t="e">
        <f>_xlfn.IFNA(VLOOKUP(R23,#REF!,2,0),"BELUM ADA PO/SPK")</f>
        <v>#REF!</v>
      </c>
      <c r="T23" s="243" t="s">
        <v>309</v>
      </c>
      <c r="U23" s="243" t="s">
        <v>600</v>
      </c>
      <c r="V23" s="243" t="s">
        <v>601</v>
      </c>
      <c r="W23" s="243" t="s">
        <v>972</v>
      </c>
      <c r="X23" s="172" t="s">
        <v>602</v>
      </c>
      <c r="Y23" s="172" t="s">
        <v>602</v>
      </c>
      <c r="Z23" s="244">
        <v>45610</v>
      </c>
      <c r="AA23" s="244">
        <v>45611</v>
      </c>
      <c r="AB23" s="257" t="s">
        <v>1187</v>
      </c>
      <c r="AC23" s="147"/>
      <c r="AD23" s="167"/>
      <c r="AE23" s="224" t="s">
        <v>973</v>
      </c>
      <c r="AF23" s="122" t="s">
        <v>967</v>
      </c>
      <c r="AG23" s="158">
        <v>46079</v>
      </c>
      <c r="AH23" s="276">
        <v>45764</v>
      </c>
      <c r="AI23" s="122" t="s">
        <v>978</v>
      </c>
      <c r="AJ23" s="122"/>
      <c r="AK23" s="122" t="s">
        <v>979</v>
      </c>
      <c r="AL23" s="122"/>
      <c r="AM23" s="122"/>
      <c r="AN23" s="147"/>
      <c r="AO23" s="152"/>
      <c r="AP23" s="130"/>
      <c r="AQ23" s="160"/>
      <c r="AR23" s="160"/>
      <c r="AS23" s="162"/>
      <c r="AT23" s="162"/>
      <c r="AU23" s="162">
        <f>AU22-AV23</f>
        <v>49000000</v>
      </c>
      <c r="AV23" s="165">
        <v>7000000</v>
      </c>
      <c r="AW23" s="165"/>
      <c r="AX23" s="147"/>
    </row>
    <row r="24" spans="1:50" s="125" customFormat="1" ht="14.45" customHeight="1" x14ac:dyDescent="0.25">
      <c r="A24" s="146"/>
      <c r="B24" s="122">
        <v>660000038</v>
      </c>
      <c r="C24" s="122" t="s">
        <v>84</v>
      </c>
      <c r="D24" s="122" t="s">
        <v>85</v>
      </c>
      <c r="E24" s="122" t="s">
        <v>86</v>
      </c>
      <c r="F24" s="122" t="s">
        <v>80</v>
      </c>
      <c r="G24" s="147" t="s">
        <v>87</v>
      </c>
      <c r="H24" s="152"/>
      <c r="I24" s="130"/>
      <c r="J24" s="160"/>
      <c r="K24" s="160"/>
      <c r="L24" s="162"/>
      <c r="M24" s="162">
        <v>144000000</v>
      </c>
      <c r="N24" s="162">
        <f>M24-O24</f>
        <v>132000000</v>
      </c>
      <c r="O24" s="165">
        <v>12000000</v>
      </c>
      <c r="P24" s="165"/>
      <c r="Q24" s="147"/>
      <c r="R24" s="151" t="s">
        <v>1186</v>
      </c>
      <c r="S24" s="190"/>
      <c r="T24" s="131" t="s">
        <v>984</v>
      </c>
      <c r="U24" s="131"/>
      <c r="V24" s="131"/>
      <c r="W24" s="131"/>
      <c r="X24" s="122"/>
      <c r="Y24" s="122"/>
      <c r="Z24" s="157"/>
      <c r="AA24" s="157"/>
      <c r="AB24" s="164"/>
      <c r="AC24" s="147"/>
      <c r="AD24" s="167"/>
      <c r="AE24" s="224" t="s">
        <v>985</v>
      </c>
      <c r="AF24" s="122" t="s">
        <v>880</v>
      </c>
      <c r="AG24" s="158">
        <v>45808</v>
      </c>
      <c r="AH24" s="276">
        <v>45699</v>
      </c>
      <c r="AI24" s="122" t="s">
        <v>986</v>
      </c>
      <c r="AJ24" s="122"/>
      <c r="AK24" s="122" t="s">
        <v>987</v>
      </c>
      <c r="AL24" s="122"/>
      <c r="AM24" s="122"/>
      <c r="AN24" s="147"/>
      <c r="AO24" s="152"/>
      <c r="AP24" s="130"/>
      <c r="AQ24" s="160"/>
      <c r="AR24" s="160"/>
      <c r="AS24" s="162"/>
      <c r="AT24" s="162">
        <v>144000000</v>
      </c>
      <c r="AU24" s="162">
        <f>AT24-AV24</f>
        <v>132000000</v>
      </c>
      <c r="AV24" s="165">
        <v>12000000</v>
      </c>
      <c r="AW24" s="165"/>
      <c r="AX24" s="147"/>
    </row>
    <row r="25" spans="1:50" s="125" customFormat="1" x14ac:dyDescent="0.25">
      <c r="A25" s="146"/>
      <c r="B25" s="122">
        <v>660000038</v>
      </c>
      <c r="C25" s="122" t="s">
        <v>84</v>
      </c>
      <c r="D25" s="122" t="s">
        <v>85</v>
      </c>
      <c r="E25" s="122" t="s">
        <v>86</v>
      </c>
      <c r="F25" s="122" t="s">
        <v>80</v>
      </c>
      <c r="G25" s="147" t="s">
        <v>87</v>
      </c>
      <c r="H25" s="152"/>
      <c r="I25" s="130"/>
      <c r="J25" s="160"/>
      <c r="K25" s="160"/>
      <c r="L25" s="162"/>
      <c r="M25" s="162"/>
      <c r="N25" s="162">
        <f>N24-O25</f>
        <v>120000000</v>
      </c>
      <c r="O25" s="163">
        <v>12000000</v>
      </c>
      <c r="P25" s="165"/>
      <c r="Q25" s="147"/>
      <c r="R25" s="270" t="s">
        <v>1186</v>
      </c>
      <c r="S25" s="271"/>
      <c r="T25" s="272" t="s">
        <v>984</v>
      </c>
      <c r="U25" s="272"/>
      <c r="V25" s="272"/>
      <c r="W25" s="272"/>
      <c r="X25" s="237"/>
      <c r="Y25" s="237"/>
      <c r="Z25" s="273"/>
      <c r="AA25" s="273"/>
      <c r="AB25" s="238"/>
      <c r="AC25" s="147"/>
      <c r="AE25" s="275" t="s">
        <v>985</v>
      </c>
      <c r="AF25" s="122" t="s">
        <v>880</v>
      </c>
      <c r="AG25" s="158">
        <v>45808</v>
      </c>
      <c r="AH25" s="276">
        <v>45734</v>
      </c>
      <c r="AI25" s="122" t="s">
        <v>988</v>
      </c>
      <c r="AJ25" s="122"/>
      <c r="AK25" s="122" t="s">
        <v>989</v>
      </c>
      <c r="AL25" s="122"/>
      <c r="AM25" s="122"/>
      <c r="AN25" s="147"/>
      <c r="AO25" s="152"/>
      <c r="AP25" s="130"/>
      <c r="AQ25" s="160"/>
      <c r="AR25" s="160"/>
      <c r="AS25" s="162"/>
      <c r="AT25" s="162"/>
      <c r="AU25" s="162">
        <f>AU24-AV25</f>
        <v>120000000</v>
      </c>
      <c r="AV25" s="163">
        <v>12000000</v>
      </c>
      <c r="AW25" s="165"/>
      <c r="AX25" s="147"/>
    </row>
    <row r="26" spans="1:50" s="125" customFormat="1" ht="14.45" customHeight="1" x14ac:dyDescent="0.25">
      <c r="A26" s="146"/>
      <c r="B26" s="122">
        <v>660000038</v>
      </c>
      <c r="C26" s="122" t="s">
        <v>84</v>
      </c>
      <c r="D26" s="122" t="s">
        <v>85</v>
      </c>
      <c r="E26" s="122" t="s">
        <v>86</v>
      </c>
      <c r="F26" s="122" t="s">
        <v>80</v>
      </c>
      <c r="G26" s="147" t="s">
        <v>87</v>
      </c>
      <c r="H26" s="152"/>
      <c r="I26" s="130"/>
      <c r="J26" s="160"/>
      <c r="K26" s="160"/>
      <c r="L26" s="162"/>
      <c r="M26" s="162"/>
      <c r="N26" s="162">
        <f>N25-O26</f>
        <v>108000000</v>
      </c>
      <c r="O26" s="165">
        <v>12000000</v>
      </c>
      <c r="P26" s="165"/>
      <c r="Q26" s="147"/>
      <c r="R26" s="151" t="s">
        <v>1186</v>
      </c>
      <c r="S26" s="131"/>
      <c r="T26" s="131" t="s">
        <v>984</v>
      </c>
      <c r="U26" s="131"/>
      <c r="V26" s="131"/>
      <c r="W26" s="131"/>
      <c r="X26" s="122"/>
      <c r="Y26" s="122"/>
      <c r="Z26" s="157"/>
      <c r="AA26" s="157"/>
      <c r="AB26" s="164"/>
      <c r="AC26" s="147"/>
      <c r="AD26" s="167"/>
      <c r="AE26" s="224" t="s">
        <v>985</v>
      </c>
      <c r="AF26" s="122" t="s">
        <v>880</v>
      </c>
      <c r="AG26" s="158">
        <v>45808</v>
      </c>
      <c r="AH26" s="276">
        <v>45764</v>
      </c>
      <c r="AI26" s="122" t="s">
        <v>990</v>
      </c>
      <c r="AJ26" s="122"/>
      <c r="AK26" s="122" t="s">
        <v>991</v>
      </c>
      <c r="AL26" s="122"/>
      <c r="AM26" s="122"/>
      <c r="AN26" s="147"/>
      <c r="AO26" s="152"/>
      <c r="AP26" s="130"/>
      <c r="AQ26" s="160"/>
      <c r="AR26" s="160"/>
      <c r="AS26" s="162"/>
      <c r="AT26" s="162"/>
      <c r="AU26" s="162">
        <f>AU25-AV26</f>
        <v>108000000</v>
      </c>
      <c r="AV26" s="165">
        <v>12000000</v>
      </c>
      <c r="AW26" s="165"/>
      <c r="AX26" s="147"/>
    </row>
    <row r="27" spans="1:50" s="125" customFormat="1" ht="14.45" customHeight="1" x14ac:dyDescent="0.25">
      <c r="A27" s="146"/>
      <c r="B27" s="122">
        <v>660000038</v>
      </c>
      <c r="C27" s="122" t="s">
        <v>84</v>
      </c>
      <c r="D27" s="122" t="s">
        <v>85</v>
      </c>
      <c r="E27" s="122" t="s">
        <v>86</v>
      </c>
      <c r="F27" s="122" t="s">
        <v>80</v>
      </c>
      <c r="G27" s="147" t="s">
        <v>87</v>
      </c>
      <c r="H27" s="152"/>
      <c r="I27" s="130"/>
      <c r="J27" s="160"/>
      <c r="K27" s="160"/>
      <c r="L27" s="162"/>
      <c r="M27" s="162"/>
      <c r="N27" s="162">
        <f>N26-O27</f>
        <v>96000000</v>
      </c>
      <c r="O27" s="165">
        <v>12000000</v>
      </c>
      <c r="P27" s="165"/>
      <c r="Q27" s="147"/>
      <c r="R27" s="241" t="s">
        <v>1186</v>
      </c>
      <c r="S27" s="242"/>
      <c r="T27" s="243" t="s">
        <v>984</v>
      </c>
      <c r="U27" s="243"/>
      <c r="V27" s="243"/>
      <c r="W27" s="243"/>
      <c r="X27" s="172"/>
      <c r="Y27" s="172"/>
      <c r="Z27" s="244"/>
      <c r="AA27" s="244"/>
      <c r="AB27" s="257"/>
      <c r="AC27" s="147"/>
      <c r="AD27" s="167"/>
      <c r="AE27" s="224" t="s">
        <v>985</v>
      </c>
      <c r="AF27" s="122" t="s">
        <v>880</v>
      </c>
      <c r="AG27" s="158">
        <v>45808</v>
      </c>
      <c r="AH27" s="276">
        <v>45797</v>
      </c>
      <c r="AI27" s="122" t="s">
        <v>992</v>
      </c>
      <c r="AJ27" s="122"/>
      <c r="AK27" s="122" t="s">
        <v>993</v>
      </c>
      <c r="AL27" s="122"/>
      <c r="AM27" s="122"/>
      <c r="AN27" s="147"/>
      <c r="AO27" s="152"/>
      <c r="AP27" s="130"/>
      <c r="AQ27" s="160"/>
      <c r="AR27" s="160"/>
      <c r="AS27" s="162"/>
      <c r="AT27" s="162"/>
      <c r="AU27" s="162">
        <f>AU26-AV27</f>
        <v>96000000</v>
      </c>
      <c r="AV27" s="165">
        <v>12000000</v>
      </c>
      <c r="AW27" s="165"/>
      <c r="AX27" s="147"/>
    </row>
    <row r="28" spans="1:50" s="125" customFormat="1" ht="14.45" customHeight="1" x14ac:dyDescent="0.25">
      <c r="A28" s="146" t="s">
        <v>504</v>
      </c>
      <c r="B28" s="122">
        <v>660000038</v>
      </c>
      <c r="C28" s="122" t="s">
        <v>84</v>
      </c>
      <c r="D28" s="122" t="s">
        <v>85</v>
      </c>
      <c r="E28" s="122" t="s">
        <v>86</v>
      </c>
      <c r="F28" s="122" t="s">
        <v>80</v>
      </c>
      <c r="G28" s="147" t="s">
        <v>87</v>
      </c>
      <c r="H28" s="152"/>
      <c r="I28" s="130"/>
      <c r="J28" s="160"/>
      <c r="K28" s="160"/>
      <c r="L28" s="162"/>
      <c r="M28" s="162"/>
      <c r="N28" s="162"/>
      <c r="O28" s="165"/>
      <c r="P28" s="165"/>
      <c r="Q28" s="147"/>
      <c r="R28" s="151" t="s">
        <v>310</v>
      </c>
      <c r="S28" s="190" t="e">
        <f>_xlfn.IFNA(VLOOKUP(R28,#REF!,2,0),"BELUM ADA PO/SPK")</f>
        <v>#REF!</v>
      </c>
      <c r="T28" s="131" t="s">
        <v>311</v>
      </c>
      <c r="U28" s="131" t="s">
        <v>600</v>
      </c>
      <c r="V28" s="131" t="s">
        <v>601</v>
      </c>
      <c r="W28" s="131" t="s">
        <v>616</v>
      </c>
      <c r="X28" s="122" t="s">
        <v>602</v>
      </c>
      <c r="Y28" s="122" t="s">
        <v>602</v>
      </c>
      <c r="Z28" s="157">
        <v>45770</v>
      </c>
      <c r="AA28" s="157">
        <v>45775</v>
      </c>
      <c r="AB28" s="164" t="s">
        <v>1017</v>
      </c>
      <c r="AC28" s="147" t="s">
        <v>1188</v>
      </c>
      <c r="AD28" s="167"/>
      <c r="AE28" s="167"/>
      <c r="AF28" s="122"/>
      <c r="AG28" s="147"/>
      <c r="AH28" s="146"/>
      <c r="AI28" s="122"/>
      <c r="AJ28" s="122"/>
      <c r="AK28" s="122"/>
      <c r="AL28" s="122"/>
      <c r="AM28" s="122"/>
      <c r="AN28" s="147"/>
      <c r="AO28" s="152"/>
      <c r="AP28" s="130"/>
      <c r="AQ28" s="160"/>
      <c r="AR28" s="160"/>
      <c r="AS28" s="162"/>
      <c r="AT28" s="162"/>
      <c r="AU28" s="162"/>
      <c r="AV28" s="165"/>
      <c r="AW28" s="165"/>
      <c r="AX28" s="147"/>
    </row>
    <row r="29" spans="1:50" s="125" customFormat="1" ht="14.45" customHeight="1" x14ac:dyDescent="0.25">
      <c r="A29" s="146" t="s">
        <v>504</v>
      </c>
      <c r="B29" s="122">
        <v>660000006</v>
      </c>
      <c r="C29" s="122" t="s">
        <v>84</v>
      </c>
      <c r="D29" s="122" t="s">
        <v>150</v>
      </c>
      <c r="E29" s="122" t="s">
        <v>326</v>
      </c>
      <c r="F29" s="122" t="s">
        <v>80</v>
      </c>
      <c r="G29" s="147" t="s">
        <v>87</v>
      </c>
      <c r="H29" s="152">
        <v>12</v>
      </c>
      <c r="I29" s="130" t="s">
        <v>36</v>
      </c>
      <c r="J29" s="139">
        <v>150000</v>
      </c>
      <c r="K29" s="138">
        <v>1800000</v>
      </c>
      <c r="L29" s="122"/>
      <c r="M29" s="122"/>
      <c r="N29" s="122"/>
      <c r="O29" s="164"/>
      <c r="P29" s="164"/>
      <c r="Q29" s="147"/>
      <c r="R29" s="146"/>
      <c r="S29" s="167"/>
      <c r="T29" s="122"/>
      <c r="U29" s="122"/>
      <c r="V29" s="122"/>
      <c r="W29" s="122"/>
      <c r="X29" s="122"/>
      <c r="Y29" s="122"/>
      <c r="Z29" s="122"/>
      <c r="AA29" s="122"/>
      <c r="AB29" s="164"/>
      <c r="AC29" s="147"/>
      <c r="AD29" s="167"/>
      <c r="AE29" s="167"/>
      <c r="AF29" s="122"/>
      <c r="AG29" s="147"/>
      <c r="AH29" s="146"/>
      <c r="AI29" s="122"/>
      <c r="AJ29" s="122"/>
      <c r="AK29" s="122"/>
      <c r="AL29" s="122"/>
      <c r="AM29" s="122"/>
      <c r="AN29" s="147"/>
      <c r="AO29" s="152">
        <v>12</v>
      </c>
      <c r="AP29" s="130" t="s">
        <v>36</v>
      </c>
      <c r="AQ29" s="139">
        <v>150000</v>
      </c>
      <c r="AR29" s="138">
        <v>1800000</v>
      </c>
      <c r="AS29" s="122"/>
      <c r="AT29" s="122"/>
      <c r="AU29" s="122"/>
      <c r="AV29" s="164"/>
      <c r="AW29" s="164"/>
      <c r="AX29" s="147"/>
    </row>
    <row r="30" spans="1:50" s="125" customFormat="1" ht="14.45" customHeight="1" x14ac:dyDescent="0.25">
      <c r="A30" s="146" t="s">
        <v>504</v>
      </c>
      <c r="B30" s="122">
        <v>660000038</v>
      </c>
      <c r="C30" s="122" t="s">
        <v>84</v>
      </c>
      <c r="D30" s="122" t="s">
        <v>85</v>
      </c>
      <c r="E30" s="122" t="s">
        <v>86</v>
      </c>
      <c r="F30" s="122" t="s">
        <v>62</v>
      </c>
      <c r="G30" s="147" t="s">
        <v>67</v>
      </c>
      <c r="H30" s="152">
        <v>10</v>
      </c>
      <c r="I30" s="130" t="s">
        <v>36</v>
      </c>
      <c r="J30" s="139">
        <v>10000000</v>
      </c>
      <c r="K30" s="139">
        <v>100000000</v>
      </c>
      <c r="L30" s="122"/>
      <c r="M30" s="122"/>
      <c r="N30" s="122"/>
      <c r="O30" s="164"/>
      <c r="P30" s="164"/>
      <c r="Q30" s="147"/>
      <c r="R30" s="146"/>
      <c r="S30" s="167"/>
      <c r="T30" s="122"/>
      <c r="U30" s="122"/>
      <c r="V30" s="122"/>
      <c r="W30" s="122"/>
      <c r="X30" s="122"/>
      <c r="Y30" s="122"/>
      <c r="Z30" s="122"/>
      <c r="AA30" s="122"/>
      <c r="AB30" s="164"/>
      <c r="AC30" s="147"/>
      <c r="AD30" s="167"/>
      <c r="AE30" s="167"/>
      <c r="AF30" s="122"/>
      <c r="AG30" s="147"/>
      <c r="AH30" s="146"/>
      <c r="AI30" s="122"/>
      <c r="AJ30" s="122"/>
      <c r="AK30" s="122"/>
      <c r="AL30" s="122"/>
      <c r="AM30" s="122"/>
      <c r="AN30" s="147"/>
      <c r="AO30" s="152">
        <v>10</v>
      </c>
      <c r="AP30" s="130" t="s">
        <v>36</v>
      </c>
      <c r="AQ30" s="139">
        <v>10000000</v>
      </c>
      <c r="AR30" s="139">
        <v>100000000</v>
      </c>
      <c r="AS30" s="122"/>
      <c r="AT30" s="122"/>
      <c r="AU30" s="122"/>
      <c r="AV30" s="164"/>
      <c r="AW30" s="164"/>
      <c r="AX30" s="147"/>
    </row>
    <row r="31" spans="1:50" s="125" customFormat="1" ht="14.45" customHeight="1" x14ac:dyDescent="0.25">
      <c r="A31" s="146" t="s">
        <v>504</v>
      </c>
      <c r="B31" s="122">
        <v>660000038</v>
      </c>
      <c r="C31" s="122" t="s">
        <v>84</v>
      </c>
      <c r="D31" s="122" t="s">
        <v>85</v>
      </c>
      <c r="E31" s="122" t="s">
        <v>86</v>
      </c>
      <c r="F31" s="122" t="s">
        <v>80</v>
      </c>
      <c r="G31" s="147" t="s">
        <v>88</v>
      </c>
      <c r="H31" s="152">
        <v>12</v>
      </c>
      <c r="I31" s="130" t="s">
        <v>36</v>
      </c>
      <c r="J31" s="139">
        <v>15000000</v>
      </c>
      <c r="K31" s="138">
        <v>180000000</v>
      </c>
      <c r="L31" s="122"/>
      <c r="M31" s="122"/>
      <c r="N31" s="122"/>
      <c r="O31" s="164"/>
      <c r="P31" s="164"/>
      <c r="Q31" s="147"/>
      <c r="R31" s="146"/>
      <c r="S31" s="167"/>
      <c r="T31" s="122"/>
      <c r="U31" s="122"/>
      <c r="V31" s="122"/>
      <c r="W31" s="122"/>
      <c r="X31" s="122"/>
      <c r="Y31" s="122"/>
      <c r="Z31" s="122"/>
      <c r="AA31" s="122"/>
      <c r="AB31" s="164"/>
      <c r="AC31" s="147"/>
      <c r="AD31" s="167"/>
      <c r="AE31" s="167"/>
      <c r="AF31" s="122"/>
      <c r="AG31" s="147"/>
      <c r="AH31" s="146"/>
      <c r="AI31" s="122"/>
      <c r="AJ31" s="122"/>
      <c r="AK31" s="122"/>
      <c r="AL31" s="122"/>
      <c r="AM31" s="122"/>
      <c r="AN31" s="147"/>
      <c r="AO31" s="152">
        <v>12</v>
      </c>
      <c r="AP31" s="130" t="s">
        <v>36</v>
      </c>
      <c r="AQ31" s="139">
        <v>15000000</v>
      </c>
      <c r="AR31" s="138">
        <v>180000000</v>
      </c>
      <c r="AS31" s="122"/>
      <c r="AT31" s="122"/>
      <c r="AU31" s="122"/>
      <c r="AV31" s="164"/>
      <c r="AW31" s="164"/>
      <c r="AX31" s="147"/>
    </row>
    <row r="32" spans="1:50" s="291" customFormat="1" ht="14.45" customHeight="1" x14ac:dyDescent="0.25">
      <c r="A32" s="278" t="s">
        <v>504</v>
      </c>
      <c r="B32" s="279">
        <v>660000006</v>
      </c>
      <c r="C32" s="279" t="s">
        <v>84</v>
      </c>
      <c r="D32" s="279" t="s">
        <v>150</v>
      </c>
      <c r="E32" s="279" t="s">
        <v>341</v>
      </c>
      <c r="F32" s="279" t="s">
        <v>80</v>
      </c>
      <c r="G32" s="280" t="s">
        <v>88</v>
      </c>
      <c r="H32" s="286">
        <v>12</v>
      </c>
      <c r="I32" s="287" t="s">
        <v>36</v>
      </c>
      <c r="J32" s="288">
        <v>350000</v>
      </c>
      <c r="K32" s="292">
        <v>4200000</v>
      </c>
      <c r="L32" s="279"/>
      <c r="M32" s="279"/>
      <c r="N32" s="279"/>
      <c r="O32" s="290"/>
      <c r="P32" s="290"/>
      <c r="Q32" s="280"/>
      <c r="R32" s="278"/>
      <c r="S32" s="285"/>
      <c r="T32" s="279"/>
      <c r="U32" s="279"/>
      <c r="V32" s="279"/>
      <c r="W32" s="279"/>
      <c r="X32" s="279"/>
      <c r="Y32" s="279"/>
      <c r="Z32" s="279"/>
      <c r="AA32" s="279"/>
      <c r="AB32" s="290"/>
      <c r="AC32" s="280"/>
      <c r="AD32" s="285"/>
      <c r="AE32" s="285"/>
      <c r="AF32" s="279"/>
      <c r="AG32" s="280"/>
      <c r="AH32" s="278"/>
      <c r="AI32" s="279"/>
      <c r="AJ32" s="279"/>
      <c r="AK32" s="279"/>
      <c r="AL32" s="279"/>
      <c r="AM32" s="279"/>
      <c r="AN32" s="280"/>
      <c r="AO32" s="286">
        <v>12</v>
      </c>
      <c r="AP32" s="287" t="s">
        <v>36</v>
      </c>
      <c r="AQ32" s="288">
        <v>350000</v>
      </c>
      <c r="AR32" s="292">
        <v>4200000</v>
      </c>
      <c r="AS32" s="279"/>
      <c r="AT32" s="279"/>
      <c r="AU32" s="279"/>
      <c r="AV32" s="290"/>
      <c r="AW32" s="290"/>
      <c r="AX32" s="280"/>
    </row>
    <row r="33" spans="1:50" s="125" customFormat="1" ht="14.45" customHeight="1" x14ac:dyDescent="0.25">
      <c r="A33" s="146" t="s">
        <v>504</v>
      </c>
      <c r="B33" s="122">
        <v>660000038</v>
      </c>
      <c r="C33" s="122" t="s">
        <v>84</v>
      </c>
      <c r="D33" s="122" t="s">
        <v>85</v>
      </c>
      <c r="E33" s="122" t="s">
        <v>86</v>
      </c>
      <c r="F33" s="122" t="s">
        <v>62</v>
      </c>
      <c r="G33" s="147" t="s">
        <v>68</v>
      </c>
      <c r="H33" s="152">
        <v>10</v>
      </c>
      <c r="I33" s="130" t="s">
        <v>36</v>
      </c>
      <c r="J33" s="160">
        <v>13000000</v>
      </c>
      <c r="K33" s="161">
        <v>130000000</v>
      </c>
      <c r="L33" s="162"/>
      <c r="M33" s="162"/>
      <c r="N33" s="162"/>
      <c r="O33" s="165"/>
      <c r="P33" s="165"/>
      <c r="Q33" s="147"/>
      <c r="R33" s="270" t="s">
        <v>113</v>
      </c>
      <c r="S33" s="271" t="e">
        <f>_xlfn.IFNA(VLOOKUP(R33,#REF!,2,0),"BELUM ADA PO/SPK")</f>
        <v>#REF!</v>
      </c>
      <c r="T33" s="272" t="s">
        <v>114</v>
      </c>
      <c r="U33" s="272" t="s">
        <v>600</v>
      </c>
      <c r="V33" s="272" t="s">
        <v>601</v>
      </c>
      <c r="W33" s="272" t="s">
        <v>1142</v>
      </c>
      <c r="X33" s="237" t="s">
        <v>602</v>
      </c>
      <c r="Y33" s="237" t="s">
        <v>602</v>
      </c>
      <c r="Z33" s="273">
        <v>45706</v>
      </c>
      <c r="AA33" s="273">
        <v>45716</v>
      </c>
      <c r="AB33" s="238" t="s">
        <v>872</v>
      </c>
      <c r="AC33" s="147" t="s">
        <v>780</v>
      </c>
      <c r="AD33" s="226">
        <v>45726</v>
      </c>
      <c r="AE33" s="167" t="s">
        <v>1149</v>
      </c>
      <c r="AF33" s="122" t="s">
        <v>1189</v>
      </c>
      <c r="AG33" s="147"/>
      <c r="AH33" s="146"/>
      <c r="AI33" s="122"/>
      <c r="AJ33" s="122"/>
      <c r="AK33" s="122"/>
      <c r="AL33" s="122"/>
      <c r="AM33" s="122"/>
      <c r="AN33" s="147"/>
      <c r="AO33" s="152">
        <v>10</v>
      </c>
      <c r="AP33" s="130" t="s">
        <v>36</v>
      </c>
      <c r="AQ33" s="160">
        <v>13000000</v>
      </c>
      <c r="AR33" s="161">
        <v>130000000</v>
      </c>
      <c r="AS33" s="162"/>
      <c r="AT33" s="162"/>
      <c r="AU33" s="162"/>
      <c r="AV33" s="165"/>
      <c r="AW33" s="165"/>
      <c r="AX33" s="147"/>
    </row>
    <row r="34" spans="1:50" s="125" customFormat="1" ht="14.45" customHeight="1" x14ac:dyDescent="0.25">
      <c r="A34" s="146" t="s">
        <v>504</v>
      </c>
      <c r="B34" s="122">
        <v>660000019</v>
      </c>
      <c r="C34" s="122" t="s">
        <v>31</v>
      </c>
      <c r="D34" s="122" t="s">
        <v>32</v>
      </c>
      <c r="E34" s="122" t="s">
        <v>39</v>
      </c>
      <c r="F34" s="122" t="s">
        <v>80</v>
      </c>
      <c r="G34" s="147" t="s">
        <v>81</v>
      </c>
      <c r="H34" s="152">
        <v>12</v>
      </c>
      <c r="I34" s="130" t="s">
        <v>36</v>
      </c>
      <c r="J34" s="139">
        <v>1625000</v>
      </c>
      <c r="K34" s="138">
        <v>19500000</v>
      </c>
      <c r="L34" s="122"/>
      <c r="M34" s="122"/>
      <c r="N34" s="122"/>
      <c r="O34" s="164"/>
      <c r="P34" s="164"/>
      <c r="Q34" s="147"/>
      <c r="R34" s="151"/>
      <c r="S34" s="131"/>
      <c r="T34" s="131"/>
      <c r="U34" s="131"/>
      <c r="V34" s="131"/>
      <c r="W34" s="131"/>
      <c r="X34" s="122"/>
      <c r="Y34" s="122"/>
      <c r="Z34" s="157"/>
      <c r="AA34" s="157"/>
      <c r="AB34" s="164"/>
      <c r="AC34" s="147"/>
      <c r="AD34" s="167"/>
      <c r="AE34" s="167"/>
      <c r="AF34" s="122"/>
      <c r="AG34" s="147"/>
      <c r="AH34" s="146"/>
      <c r="AI34" s="122"/>
      <c r="AJ34" s="122"/>
      <c r="AK34" s="122"/>
      <c r="AL34" s="122"/>
      <c r="AM34" s="122"/>
      <c r="AN34" s="147"/>
      <c r="AO34" s="152">
        <v>12</v>
      </c>
      <c r="AP34" s="130" t="s">
        <v>36</v>
      </c>
      <c r="AQ34" s="139">
        <v>1625000</v>
      </c>
      <c r="AR34" s="138">
        <v>19500000</v>
      </c>
      <c r="AS34" s="122"/>
      <c r="AT34" s="122"/>
      <c r="AU34" s="122"/>
      <c r="AV34" s="164"/>
      <c r="AW34" s="164"/>
      <c r="AX34" s="147"/>
    </row>
    <row r="35" spans="1:50" s="125" customFormat="1" ht="14.45" customHeight="1" x14ac:dyDescent="0.25">
      <c r="A35" s="146" t="s">
        <v>504</v>
      </c>
      <c r="B35" s="122">
        <v>660000019</v>
      </c>
      <c r="C35" s="122" t="s">
        <v>31</v>
      </c>
      <c r="D35" s="122" t="s">
        <v>32</v>
      </c>
      <c r="E35" s="122" t="s">
        <v>39</v>
      </c>
      <c r="F35" s="122" t="s">
        <v>80</v>
      </c>
      <c r="G35" s="147" t="s">
        <v>81</v>
      </c>
      <c r="H35" s="152">
        <v>12</v>
      </c>
      <c r="I35" s="130" t="s">
        <v>36</v>
      </c>
      <c r="J35" s="160"/>
      <c r="K35" s="160"/>
      <c r="L35" s="162"/>
      <c r="M35" s="162"/>
      <c r="N35" s="162"/>
      <c r="O35" s="165"/>
      <c r="P35" s="165"/>
      <c r="Q35" s="147"/>
      <c r="R35" s="241" t="s">
        <v>258</v>
      </c>
      <c r="S35" s="242" t="e">
        <f>_xlfn.IFNA(VLOOKUP(R35,#REF!,2,0),"BELUM ADA PO/SPK")</f>
        <v>#REF!</v>
      </c>
      <c r="T35" s="243" t="s">
        <v>259</v>
      </c>
      <c r="U35" s="243" t="s">
        <v>600</v>
      </c>
      <c r="V35" s="243" t="s">
        <v>610</v>
      </c>
      <c r="W35" s="243"/>
      <c r="X35" s="172" t="s">
        <v>602</v>
      </c>
      <c r="Y35" s="172" t="s">
        <v>603</v>
      </c>
      <c r="Z35" s="244">
        <v>45679</v>
      </c>
      <c r="AA35" s="244">
        <v>45687</v>
      </c>
      <c r="AB35" s="257" t="s">
        <v>1187</v>
      </c>
      <c r="AC35" s="147"/>
      <c r="AD35" s="226">
        <v>45740</v>
      </c>
      <c r="AE35" s="167" t="s">
        <v>611</v>
      </c>
      <c r="AF35" s="122" t="s">
        <v>612</v>
      </c>
      <c r="AG35" s="192"/>
      <c r="AH35" s="146"/>
      <c r="AI35" s="122"/>
      <c r="AJ35" s="122"/>
      <c r="AK35" s="122"/>
      <c r="AL35" s="122"/>
      <c r="AM35" s="122"/>
      <c r="AN35" s="147"/>
      <c r="AO35" s="152">
        <v>12</v>
      </c>
      <c r="AP35" s="130" t="s">
        <v>36</v>
      </c>
      <c r="AQ35" s="160"/>
      <c r="AR35" s="160"/>
      <c r="AS35" s="162"/>
      <c r="AT35" s="162"/>
      <c r="AU35" s="162"/>
      <c r="AV35" s="165"/>
      <c r="AW35" s="165"/>
      <c r="AX35" s="147"/>
    </row>
    <row r="36" spans="1:50" s="125" customFormat="1" ht="14.45" customHeight="1" x14ac:dyDescent="0.25">
      <c r="A36" s="146" t="s">
        <v>504</v>
      </c>
      <c r="B36" s="122">
        <v>660000019</v>
      </c>
      <c r="C36" s="122" t="s">
        <v>31</v>
      </c>
      <c r="D36" s="122" t="s">
        <v>32</v>
      </c>
      <c r="E36" s="122" t="s">
        <v>39</v>
      </c>
      <c r="F36" s="122" t="s">
        <v>80</v>
      </c>
      <c r="G36" s="147" t="s">
        <v>81</v>
      </c>
      <c r="H36" s="152">
        <v>12</v>
      </c>
      <c r="I36" s="130" t="s">
        <v>36</v>
      </c>
      <c r="J36" s="139"/>
      <c r="K36" s="138"/>
      <c r="L36" s="122"/>
      <c r="M36" s="122"/>
      <c r="N36" s="122"/>
      <c r="O36" s="164"/>
      <c r="P36" s="164"/>
      <c r="Q36" s="147"/>
      <c r="R36" s="151"/>
      <c r="S36" s="190"/>
      <c r="T36" s="131"/>
      <c r="U36" s="131"/>
      <c r="V36" s="131"/>
      <c r="W36" s="131"/>
      <c r="X36" s="122"/>
      <c r="Y36" s="122"/>
      <c r="Z36" s="157"/>
      <c r="AA36" s="122"/>
      <c r="AB36" s="164"/>
      <c r="AC36" s="147"/>
      <c r="AD36" s="167"/>
      <c r="AE36" s="167"/>
      <c r="AF36" s="122"/>
      <c r="AG36" s="147"/>
      <c r="AH36" s="146"/>
      <c r="AI36" s="122"/>
      <c r="AJ36" s="122"/>
      <c r="AK36" s="122"/>
      <c r="AL36" s="122"/>
      <c r="AM36" s="122"/>
      <c r="AN36" s="147"/>
      <c r="AO36" s="152">
        <v>12</v>
      </c>
      <c r="AP36" s="130" t="s">
        <v>36</v>
      </c>
      <c r="AQ36" s="139"/>
      <c r="AR36" s="138"/>
      <c r="AS36" s="122"/>
      <c r="AT36" s="122"/>
      <c r="AU36" s="122"/>
      <c r="AV36" s="164"/>
      <c r="AW36" s="164"/>
      <c r="AX36" s="147"/>
    </row>
    <row r="37" spans="1:50" s="125" customFormat="1" ht="14.45" customHeight="1" x14ac:dyDescent="0.25">
      <c r="A37" s="146" t="s">
        <v>504</v>
      </c>
      <c r="B37" s="122">
        <v>660000019</v>
      </c>
      <c r="C37" s="122" t="s">
        <v>31</v>
      </c>
      <c r="D37" s="122" t="s">
        <v>32</v>
      </c>
      <c r="E37" s="122" t="s">
        <v>72</v>
      </c>
      <c r="F37" s="122" t="s">
        <v>80</v>
      </c>
      <c r="G37" s="147" t="s">
        <v>81</v>
      </c>
      <c r="H37" s="152">
        <v>1</v>
      </c>
      <c r="I37" s="130" t="s">
        <v>53</v>
      </c>
      <c r="J37" s="129" t="s">
        <v>54</v>
      </c>
      <c r="K37" s="129" t="s">
        <v>55</v>
      </c>
      <c r="L37" s="122"/>
      <c r="M37" s="122"/>
      <c r="N37" s="122"/>
      <c r="O37" s="164"/>
      <c r="P37" s="164"/>
      <c r="Q37" s="147"/>
      <c r="R37" s="146"/>
      <c r="S37" s="167"/>
      <c r="T37" s="122"/>
      <c r="U37" s="122"/>
      <c r="V37" s="122"/>
      <c r="W37" s="122"/>
      <c r="X37" s="122"/>
      <c r="Y37" s="122"/>
      <c r="Z37" s="122"/>
      <c r="AA37" s="122"/>
      <c r="AB37" s="164"/>
      <c r="AC37" s="147"/>
      <c r="AD37" s="167"/>
      <c r="AE37" s="167"/>
      <c r="AF37" s="122"/>
      <c r="AG37" s="147"/>
      <c r="AH37" s="146"/>
      <c r="AI37" s="122"/>
      <c r="AJ37" s="122"/>
      <c r="AK37" s="122"/>
      <c r="AL37" s="122"/>
      <c r="AM37" s="122"/>
      <c r="AN37" s="147"/>
      <c r="AO37" s="152">
        <v>1</v>
      </c>
      <c r="AP37" s="130" t="s">
        <v>53</v>
      </c>
      <c r="AQ37" s="129" t="s">
        <v>54</v>
      </c>
      <c r="AR37" s="129" t="s">
        <v>55</v>
      </c>
      <c r="AS37" s="122"/>
      <c r="AT37" s="122"/>
      <c r="AU37" s="122"/>
      <c r="AV37" s="164"/>
      <c r="AW37" s="164"/>
      <c r="AX37" s="147"/>
    </row>
    <row r="38" spans="1:50" s="125" customFormat="1" ht="14.45" customHeight="1" x14ac:dyDescent="0.25">
      <c r="A38" s="146" t="s">
        <v>504</v>
      </c>
      <c r="B38" s="122">
        <v>660000019</v>
      </c>
      <c r="C38" s="122" t="s">
        <v>31</v>
      </c>
      <c r="D38" s="122" t="s">
        <v>32</v>
      </c>
      <c r="E38" s="122" t="s">
        <v>39</v>
      </c>
      <c r="F38" s="122" t="s">
        <v>51</v>
      </c>
      <c r="G38" s="147" t="s">
        <v>52</v>
      </c>
      <c r="H38" s="152">
        <v>12</v>
      </c>
      <c r="I38" s="130" t="s">
        <v>36</v>
      </c>
      <c r="J38" s="160">
        <v>6916667</v>
      </c>
      <c r="K38" s="161">
        <f>J38*H38</f>
        <v>83000004</v>
      </c>
      <c r="L38" s="162">
        <f>K38-(M38+M42)</f>
        <v>-48999996</v>
      </c>
      <c r="M38" s="162">
        <v>66000000</v>
      </c>
      <c r="N38" s="162">
        <f>M38-O38</f>
        <v>62250000</v>
      </c>
      <c r="O38" s="165">
        <v>3750000</v>
      </c>
      <c r="P38" s="165"/>
      <c r="Q38" s="163"/>
      <c r="R38" s="151" t="s">
        <v>222</v>
      </c>
      <c r="S38" s="190" t="e">
        <f>_xlfn.IFNA(VLOOKUP(R38,#REF!,2,0),"BELUM ADA PO/SPK")</f>
        <v>#REF!</v>
      </c>
      <c r="T38" s="131" t="s">
        <v>223</v>
      </c>
      <c r="U38" s="131" t="s">
        <v>629</v>
      </c>
      <c r="V38" s="131" t="s">
        <v>653</v>
      </c>
      <c r="W38" s="131" t="s">
        <v>616</v>
      </c>
      <c r="X38" s="122" t="s">
        <v>602</v>
      </c>
      <c r="Y38" s="122" t="s">
        <v>602</v>
      </c>
      <c r="Z38" s="157">
        <v>45560</v>
      </c>
      <c r="AA38" s="157">
        <v>45562</v>
      </c>
      <c r="AB38" s="164" t="s">
        <v>1187</v>
      </c>
      <c r="AC38" s="147"/>
      <c r="AD38" s="226">
        <v>45603</v>
      </c>
      <c r="AE38" s="206" t="s">
        <v>724</v>
      </c>
      <c r="AF38" s="169" t="s">
        <v>725</v>
      </c>
      <c r="AG38" s="158">
        <v>45991</v>
      </c>
      <c r="AH38" s="159">
        <v>45691</v>
      </c>
      <c r="AI38" s="122" t="s">
        <v>726</v>
      </c>
      <c r="AJ38" s="122" t="s">
        <v>55</v>
      </c>
      <c r="AK38" s="122" t="s">
        <v>727</v>
      </c>
      <c r="AL38" s="122"/>
      <c r="AM38" s="122"/>
      <c r="AN38" s="147"/>
      <c r="AO38" s="152">
        <v>12</v>
      </c>
      <c r="AP38" s="130" t="s">
        <v>36</v>
      </c>
      <c r="AQ38" s="160">
        <v>6916667</v>
      </c>
      <c r="AR38" s="161">
        <f>AQ38*AO38</f>
        <v>83000004</v>
      </c>
      <c r="AS38" s="162">
        <f>AR38-(AT38+AT42)</f>
        <v>-48999996</v>
      </c>
      <c r="AT38" s="162">
        <v>66000000</v>
      </c>
      <c r="AU38" s="162">
        <f>AT38-AV38</f>
        <v>62250000</v>
      </c>
      <c r="AV38" s="165">
        <v>3750000</v>
      </c>
      <c r="AW38" s="165"/>
      <c r="AX38" s="163"/>
    </row>
    <row r="39" spans="1:50" s="125" customFormat="1" ht="14.45" customHeight="1" x14ac:dyDescent="0.25">
      <c r="A39" s="146" t="s">
        <v>504</v>
      </c>
      <c r="B39" s="122">
        <v>660000019</v>
      </c>
      <c r="C39" s="122" t="s">
        <v>31</v>
      </c>
      <c r="D39" s="122" t="s">
        <v>32</v>
      </c>
      <c r="E39" s="122" t="s">
        <v>39</v>
      </c>
      <c r="F39" s="122" t="s">
        <v>51</v>
      </c>
      <c r="G39" s="147" t="s">
        <v>52</v>
      </c>
      <c r="H39" s="152"/>
      <c r="I39" s="130"/>
      <c r="J39" s="160"/>
      <c r="K39" s="161"/>
      <c r="L39" s="162"/>
      <c r="M39" s="162"/>
      <c r="N39" s="162">
        <f>N38-O39</f>
        <v>62250000</v>
      </c>
      <c r="O39" s="165">
        <v>0</v>
      </c>
      <c r="P39" s="165"/>
      <c r="Q39" s="163"/>
      <c r="R39" s="151" t="s">
        <v>222</v>
      </c>
      <c r="S39" s="190" t="e">
        <f>_xlfn.IFNA(VLOOKUP(R39,#REF!,2,0),"BELUM ADA PO/SPK")</f>
        <v>#REF!</v>
      </c>
      <c r="T39" s="131" t="s">
        <v>223</v>
      </c>
      <c r="U39" s="131" t="s">
        <v>629</v>
      </c>
      <c r="V39" s="131" t="s">
        <v>653</v>
      </c>
      <c r="W39" s="131" t="s">
        <v>616</v>
      </c>
      <c r="X39" s="122" t="s">
        <v>602</v>
      </c>
      <c r="Y39" s="122" t="s">
        <v>602</v>
      </c>
      <c r="Z39" s="157">
        <v>45560</v>
      </c>
      <c r="AA39" s="157">
        <v>45562</v>
      </c>
      <c r="AB39" s="164" t="s">
        <v>1187</v>
      </c>
      <c r="AC39" s="147"/>
      <c r="AD39" s="226">
        <v>45603</v>
      </c>
      <c r="AE39" s="206" t="s">
        <v>724</v>
      </c>
      <c r="AF39" s="169" t="s">
        <v>725</v>
      </c>
      <c r="AG39" s="158">
        <v>45991</v>
      </c>
      <c r="AH39" s="159">
        <v>45782</v>
      </c>
      <c r="AI39" s="122" t="s">
        <v>729</v>
      </c>
      <c r="AJ39" s="122" t="s">
        <v>55</v>
      </c>
      <c r="AK39" s="122" t="s">
        <v>730</v>
      </c>
      <c r="AL39" s="122"/>
      <c r="AM39" s="122"/>
      <c r="AN39" s="147"/>
      <c r="AO39" s="152"/>
      <c r="AP39" s="130"/>
      <c r="AQ39" s="160"/>
      <c r="AR39" s="161"/>
      <c r="AS39" s="162"/>
      <c r="AT39" s="162"/>
      <c r="AU39" s="162">
        <f>AU38-AV39</f>
        <v>62250000</v>
      </c>
      <c r="AV39" s="165">
        <v>0</v>
      </c>
      <c r="AW39" s="165"/>
      <c r="AX39" s="163"/>
    </row>
    <row r="40" spans="1:50" s="125" customFormat="1" ht="14.45" customHeight="1" x14ac:dyDescent="0.25">
      <c r="A40" s="146" t="s">
        <v>504</v>
      </c>
      <c r="B40" s="122">
        <v>660000019</v>
      </c>
      <c r="C40" s="122" t="s">
        <v>31</v>
      </c>
      <c r="D40" s="122" t="s">
        <v>32</v>
      </c>
      <c r="E40" s="122" t="s">
        <v>39</v>
      </c>
      <c r="F40" s="122" t="s">
        <v>51</v>
      </c>
      <c r="G40" s="147" t="s">
        <v>52</v>
      </c>
      <c r="H40" s="152"/>
      <c r="I40" s="130"/>
      <c r="J40" s="160"/>
      <c r="K40" s="161"/>
      <c r="L40" s="162"/>
      <c r="M40" s="162"/>
      <c r="N40" s="162">
        <f>N39-O40</f>
        <v>62250000</v>
      </c>
      <c r="O40" s="165">
        <v>0</v>
      </c>
      <c r="P40" s="165"/>
      <c r="Q40" s="163"/>
      <c r="R40" s="151" t="s">
        <v>222</v>
      </c>
      <c r="S40" s="190" t="e">
        <f>_xlfn.IFNA(VLOOKUP(R40,#REF!,2,0),"BELUM ADA PO/SPK")</f>
        <v>#REF!</v>
      </c>
      <c r="T40" s="131" t="s">
        <v>223</v>
      </c>
      <c r="U40" s="131" t="s">
        <v>629</v>
      </c>
      <c r="V40" s="131" t="s">
        <v>653</v>
      </c>
      <c r="W40" s="131" t="s">
        <v>616</v>
      </c>
      <c r="X40" s="122" t="s">
        <v>602</v>
      </c>
      <c r="Y40" s="122" t="s">
        <v>602</v>
      </c>
      <c r="Z40" s="157">
        <v>45560</v>
      </c>
      <c r="AA40" s="157">
        <v>45562</v>
      </c>
      <c r="AB40" s="164" t="s">
        <v>1187</v>
      </c>
      <c r="AC40" s="147"/>
      <c r="AD40" s="226">
        <v>45603</v>
      </c>
      <c r="AE40" s="206" t="s">
        <v>724</v>
      </c>
      <c r="AF40" s="169" t="s">
        <v>725</v>
      </c>
      <c r="AG40" s="158">
        <v>45991</v>
      </c>
      <c r="AH40" s="159">
        <v>45782</v>
      </c>
      <c r="AI40" s="122" t="s">
        <v>731</v>
      </c>
      <c r="AJ40" s="122" t="s">
        <v>55</v>
      </c>
      <c r="AK40" s="122" t="s">
        <v>732</v>
      </c>
      <c r="AL40" s="122"/>
      <c r="AM40" s="122"/>
      <c r="AN40" s="147"/>
      <c r="AO40" s="152"/>
      <c r="AP40" s="130"/>
      <c r="AQ40" s="160"/>
      <c r="AR40" s="161"/>
      <c r="AS40" s="162"/>
      <c r="AT40" s="162"/>
      <c r="AU40" s="162">
        <f>AU39-AV40</f>
        <v>62250000</v>
      </c>
      <c r="AV40" s="165">
        <v>0</v>
      </c>
      <c r="AW40" s="165"/>
      <c r="AX40" s="163"/>
    </row>
    <row r="41" spans="1:50" s="125" customFormat="1" ht="14.45" customHeight="1" x14ac:dyDescent="0.25">
      <c r="A41" s="146" t="s">
        <v>504</v>
      </c>
      <c r="B41" s="122">
        <v>660000019</v>
      </c>
      <c r="C41" s="122" t="s">
        <v>31</v>
      </c>
      <c r="D41" s="122" t="s">
        <v>32</v>
      </c>
      <c r="E41" s="122" t="s">
        <v>39</v>
      </c>
      <c r="F41" s="122" t="s">
        <v>51</v>
      </c>
      <c r="G41" s="147" t="s">
        <v>52</v>
      </c>
      <c r="H41" s="152"/>
      <c r="I41" s="130"/>
      <c r="J41" s="160"/>
      <c r="K41" s="161"/>
      <c r="L41" s="162"/>
      <c r="M41" s="162"/>
      <c r="N41" s="162">
        <f>N40-O41</f>
        <v>59365000</v>
      </c>
      <c r="O41" s="165">
        <v>2885000</v>
      </c>
      <c r="P41" s="165"/>
      <c r="Q41" s="163"/>
      <c r="R41" s="151" t="s">
        <v>222</v>
      </c>
      <c r="S41" s="190" t="e">
        <f>_xlfn.IFNA(VLOOKUP(R41,#REF!,2,0),"BELUM ADA PO/SPK")</f>
        <v>#REF!</v>
      </c>
      <c r="T41" s="131" t="s">
        <v>223</v>
      </c>
      <c r="U41" s="131" t="s">
        <v>629</v>
      </c>
      <c r="V41" s="131" t="s">
        <v>653</v>
      </c>
      <c r="W41" s="131" t="s">
        <v>616</v>
      </c>
      <c r="X41" s="122" t="s">
        <v>602</v>
      </c>
      <c r="Y41" s="122" t="s">
        <v>602</v>
      </c>
      <c r="Z41" s="157">
        <v>45560</v>
      </c>
      <c r="AA41" s="157">
        <v>45562</v>
      </c>
      <c r="AB41" s="164" t="s">
        <v>1187</v>
      </c>
      <c r="AC41" s="147"/>
      <c r="AD41" s="226">
        <v>45603</v>
      </c>
      <c r="AE41" s="206" t="s">
        <v>724</v>
      </c>
      <c r="AF41" s="169" t="s">
        <v>725</v>
      </c>
      <c r="AG41" s="158">
        <v>45991</v>
      </c>
      <c r="AH41" s="159">
        <v>45782</v>
      </c>
      <c r="AI41" s="122" t="s">
        <v>733</v>
      </c>
      <c r="AJ41" s="122" t="s">
        <v>55</v>
      </c>
      <c r="AK41" s="122" t="s">
        <v>734</v>
      </c>
      <c r="AL41" s="122"/>
      <c r="AM41" s="122"/>
      <c r="AN41" s="147"/>
      <c r="AO41" s="152"/>
      <c r="AP41" s="130"/>
      <c r="AQ41" s="160"/>
      <c r="AR41" s="161"/>
      <c r="AS41" s="162"/>
      <c r="AT41" s="162"/>
      <c r="AU41" s="162">
        <f>AU40-AV41</f>
        <v>59365000</v>
      </c>
      <c r="AV41" s="165">
        <v>2885000</v>
      </c>
      <c r="AW41" s="165"/>
      <c r="AX41" s="163"/>
    </row>
    <row r="42" spans="1:50" s="125" customFormat="1" ht="14.45" customHeight="1" x14ac:dyDescent="0.25">
      <c r="A42" s="146" t="s">
        <v>504</v>
      </c>
      <c r="B42" s="122">
        <v>660000019</v>
      </c>
      <c r="C42" s="122" t="s">
        <v>31</v>
      </c>
      <c r="D42" s="122" t="s">
        <v>32</v>
      </c>
      <c r="E42" s="122" t="s">
        <v>39</v>
      </c>
      <c r="F42" s="122" t="s">
        <v>51</v>
      </c>
      <c r="G42" s="147" t="s">
        <v>52</v>
      </c>
      <c r="H42" s="152"/>
      <c r="I42" s="130"/>
      <c r="J42" s="160"/>
      <c r="K42" s="161"/>
      <c r="L42" s="162"/>
      <c r="M42" s="162">
        <v>66000000</v>
      </c>
      <c r="N42" s="162">
        <f>M42-O42</f>
        <v>66000000</v>
      </c>
      <c r="O42" s="165">
        <v>0</v>
      </c>
      <c r="P42" s="165"/>
      <c r="Q42" s="163"/>
      <c r="R42" s="151" t="s">
        <v>224</v>
      </c>
      <c r="S42" s="190" t="e">
        <f>_xlfn.IFNA(VLOOKUP(R42,#REF!,2,0),"BELUM ADA PO/SPK")</f>
        <v>#REF!</v>
      </c>
      <c r="T42" s="131" t="s">
        <v>225</v>
      </c>
      <c r="U42" s="131" t="s">
        <v>629</v>
      </c>
      <c r="V42" s="131" t="s">
        <v>653</v>
      </c>
      <c r="W42" s="131" t="s">
        <v>616</v>
      </c>
      <c r="X42" s="122" t="s">
        <v>602</v>
      </c>
      <c r="Y42" s="122" t="s">
        <v>602</v>
      </c>
      <c r="Z42" s="157">
        <v>45560</v>
      </c>
      <c r="AA42" s="157">
        <v>45603</v>
      </c>
      <c r="AB42" s="164" t="s">
        <v>1187</v>
      </c>
      <c r="AC42" s="147"/>
      <c r="AD42" s="226">
        <v>45603</v>
      </c>
      <c r="AE42" s="220" t="s">
        <v>741</v>
      </c>
      <c r="AF42" s="169" t="s">
        <v>742</v>
      </c>
      <c r="AG42" s="158">
        <v>45991</v>
      </c>
      <c r="AH42" s="159">
        <v>45691</v>
      </c>
      <c r="AI42" s="122" t="s">
        <v>743</v>
      </c>
      <c r="AJ42" s="122" t="s">
        <v>55</v>
      </c>
      <c r="AK42" s="122" t="s">
        <v>744</v>
      </c>
      <c r="AL42" s="122"/>
      <c r="AM42" s="122"/>
      <c r="AN42" s="147"/>
      <c r="AO42" s="152"/>
      <c r="AP42" s="130"/>
      <c r="AQ42" s="160"/>
      <c r="AR42" s="161"/>
      <c r="AS42" s="162"/>
      <c r="AT42" s="162">
        <v>66000000</v>
      </c>
      <c r="AU42" s="162">
        <f>AT42-AV42</f>
        <v>66000000</v>
      </c>
      <c r="AV42" s="165">
        <v>0</v>
      </c>
      <c r="AW42" s="165"/>
      <c r="AX42" s="163"/>
    </row>
    <row r="43" spans="1:50" s="125" customFormat="1" ht="14.45" customHeight="1" x14ac:dyDescent="0.25">
      <c r="A43" s="146" t="s">
        <v>504</v>
      </c>
      <c r="B43" s="122">
        <v>660000019</v>
      </c>
      <c r="C43" s="122" t="s">
        <v>31</v>
      </c>
      <c r="D43" s="122" t="s">
        <v>32</v>
      </c>
      <c r="E43" s="122" t="s">
        <v>39</v>
      </c>
      <c r="F43" s="122" t="s">
        <v>51</v>
      </c>
      <c r="G43" s="147" t="s">
        <v>52</v>
      </c>
      <c r="H43" s="152"/>
      <c r="I43" s="130"/>
      <c r="J43" s="160"/>
      <c r="K43" s="161"/>
      <c r="L43" s="162"/>
      <c r="M43" s="162"/>
      <c r="N43" s="162">
        <f>N42-O43</f>
        <v>63350000</v>
      </c>
      <c r="O43" s="165">
        <v>2650000</v>
      </c>
      <c r="P43" s="165"/>
      <c r="Q43" s="163"/>
      <c r="R43" s="151" t="s">
        <v>224</v>
      </c>
      <c r="S43" s="190" t="e">
        <f>_xlfn.IFNA(VLOOKUP(R43,#REF!,2,0),"BELUM ADA PO/SPK")</f>
        <v>#REF!</v>
      </c>
      <c r="T43" s="131" t="s">
        <v>225</v>
      </c>
      <c r="U43" s="131" t="s">
        <v>629</v>
      </c>
      <c r="V43" s="131" t="s">
        <v>653</v>
      </c>
      <c r="W43" s="131" t="s">
        <v>616</v>
      </c>
      <c r="X43" s="122" t="s">
        <v>602</v>
      </c>
      <c r="Y43" s="122" t="s">
        <v>602</v>
      </c>
      <c r="Z43" s="157">
        <v>45560</v>
      </c>
      <c r="AA43" s="157">
        <v>45603</v>
      </c>
      <c r="AB43" s="164" t="s">
        <v>1187</v>
      </c>
      <c r="AC43" s="147"/>
      <c r="AD43" s="226">
        <v>45603</v>
      </c>
      <c r="AE43" s="220" t="s">
        <v>741</v>
      </c>
      <c r="AF43" s="169" t="s">
        <v>742</v>
      </c>
      <c r="AG43" s="158">
        <v>45991</v>
      </c>
      <c r="AH43" s="159">
        <v>45734</v>
      </c>
      <c r="AI43" s="122" t="s">
        <v>745</v>
      </c>
      <c r="AJ43" s="122" t="s">
        <v>55</v>
      </c>
      <c r="AK43" s="122" t="s">
        <v>746</v>
      </c>
      <c r="AL43" s="122"/>
      <c r="AM43" s="122"/>
      <c r="AN43" s="147"/>
      <c r="AO43" s="152"/>
      <c r="AP43" s="130"/>
      <c r="AQ43" s="160"/>
      <c r="AR43" s="161"/>
      <c r="AS43" s="162"/>
      <c r="AT43" s="162"/>
      <c r="AU43" s="162">
        <f>AU42-AV43</f>
        <v>63350000</v>
      </c>
      <c r="AV43" s="165">
        <v>2650000</v>
      </c>
      <c r="AW43" s="165"/>
      <c r="AX43" s="163"/>
    </row>
    <row r="44" spans="1:50" s="125" customFormat="1" ht="14.45" customHeight="1" x14ac:dyDescent="0.25">
      <c r="A44" s="146" t="s">
        <v>504</v>
      </c>
      <c r="B44" s="122">
        <v>660000019</v>
      </c>
      <c r="C44" s="122" t="s">
        <v>31</v>
      </c>
      <c r="D44" s="122" t="s">
        <v>32</v>
      </c>
      <c r="E44" s="122" t="s">
        <v>39</v>
      </c>
      <c r="F44" s="122" t="s">
        <v>51</v>
      </c>
      <c r="G44" s="147" t="s">
        <v>52</v>
      </c>
      <c r="H44" s="152"/>
      <c r="I44" s="130"/>
      <c r="J44" s="160"/>
      <c r="K44" s="161"/>
      <c r="L44" s="162"/>
      <c r="M44" s="162"/>
      <c r="N44" s="162">
        <f>N43-O44</f>
        <v>63350000</v>
      </c>
      <c r="O44" s="165">
        <v>0</v>
      </c>
      <c r="P44" s="165"/>
      <c r="Q44" s="163"/>
      <c r="R44" s="151" t="s">
        <v>224</v>
      </c>
      <c r="S44" s="190" t="e">
        <f>_xlfn.IFNA(VLOOKUP(R44,#REF!,2,0),"BELUM ADA PO/SPK")</f>
        <v>#REF!</v>
      </c>
      <c r="T44" s="131" t="s">
        <v>225</v>
      </c>
      <c r="U44" s="131" t="s">
        <v>629</v>
      </c>
      <c r="V44" s="131" t="s">
        <v>653</v>
      </c>
      <c r="W44" s="131" t="s">
        <v>616</v>
      </c>
      <c r="X44" s="122" t="s">
        <v>602</v>
      </c>
      <c r="Y44" s="122" t="s">
        <v>602</v>
      </c>
      <c r="Z44" s="157">
        <v>45560</v>
      </c>
      <c r="AA44" s="157">
        <v>45603</v>
      </c>
      <c r="AB44" s="164" t="s">
        <v>1187</v>
      </c>
      <c r="AC44" s="147"/>
      <c r="AD44" s="226">
        <v>45603</v>
      </c>
      <c r="AE44" s="220" t="s">
        <v>741</v>
      </c>
      <c r="AF44" s="169" t="s">
        <v>742</v>
      </c>
      <c r="AG44" s="158">
        <v>45991</v>
      </c>
      <c r="AH44" s="159">
        <v>45781</v>
      </c>
      <c r="AI44" s="122" t="s">
        <v>747</v>
      </c>
      <c r="AJ44" s="122" t="s">
        <v>55</v>
      </c>
      <c r="AK44" s="122" t="s">
        <v>748</v>
      </c>
      <c r="AL44" s="122"/>
      <c r="AM44" s="122"/>
      <c r="AN44" s="147"/>
      <c r="AO44" s="152"/>
      <c r="AP44" s="130"/>
      <c r="AQ44" s="160"/>
      <c r="AR44" s="161"/>
      <c r="AS44" s="162"/>
      <c r="AT44" s="162"/>
      <c r="AU44" s="162">
        <f>AU43-AV44</f>
        <v>63350000</v>
      </c>
      <c r="AV44" s="165">
        <v>0</v>
      </c>
      <c r="AW44" s="165"/>
      <c r="AX44" s="163"/>
    </row>
    <row r="45" spans="1:50" s="125" customFormat="1" ht="14.45" customHeight="1" x14ac:dyDescent="0.25">
      <c r="A45" s="146" t="s">
        <v>504</v>
      </c>
      <c r="B45" s="122">
        <v>660000019</v>
      </c>
      <c r="C45" s="122" t="s">
        <v>31</v>
      </c>
      <c r="D45" s="122" t="s">
        <v>32</v>
      </c>
      <c r="E45" s="122" t="s">
        <v>39</v>
      </c>
      <c r="F45" s="122" t="s">
        <v>51</v>
      </c>
      <c r="G45" s="147" t="s">
        <v>52</v>
      </c>
      <c r="H45" s="152"/>
      <c r="I45" s="130"/>
      <c r="J45" s="160"/>
      <c r="K45" s="161"/>
      <c r="L45" s="162"/>
      <c r="M45" s="162"/>
      <c r="N45" s="162">
        <f>N44-O45</f>
        <v>63350000</v>
      </c>
      <c r="O45" s="165">
        <v>0</v>
      </c>
      <c r="P45" s="165"/>
      <c r="Q45" s="163"/>
      <c r="R45" s="270" t="s">
        <v>224</v>
      </c>
      <c r="S45" s="271" t="e">
        <f>_xlfn.IFNA(VLOOKUP(R45,#REF!,2,0),"BELUM ADA PO/SPK")</f>
        <v>#REF!</v>
      </c>
      <c r="T45" s="272" t="s">
        <v>225</v>
      </c>
      <c r="U45" s="272" t="s">
        <v>629</v>
      </c>
      <c r="V45" s="272" t="s">
        <v>653</v>
      </c>
      <c r="W45" s="272" t="s">
        <v>616</v>
      </c>
      <c r="X45" s="237" t="s">
        <v>602</v>
      </c>
      <c r="Y45" s="237" t="s">
        <v>602</v>
      </c>
      <c r="Z45" s="273">
        <v>45560</v>
      </c>
      <c r="AA45" s="273">
        <v>45603</v>
      </c>
      <c r="AB45" s="238" t="s">
        <v>1187</v>
      </c>
      <c r="AC45" s="147"/>
      <c r="AD45" s="226">
        <v>45603</v>
      </c>
      <c r="AE45" s="220" t="s">
        <v>741</v>
      </c>
      <c r="AF45" s="169" t="s">
        <v>742</v>
      </c>
      <c r="AG45" s="158">
        <v>45991</v>
      </c>
      <c r="AH45" s="159">
        <v>45781</v>
      </c>
      <c r="AI45" s="122" t="s">
        <v>749</v>
      </c>
      <c r="AJ45" s="122" t="s">
        <v>55</v>
      </c>
      <c r="AK45" s="122" t="s">
        <v>750</v>
      </c>
      <c r="AL45" s="122"/>
      <c r="AM45" s="122"/>
      <c r="AN45" s="147"/>
      <c r="AO45" s="152"/>
      <c r="AP45" s="130"/>
      <c r="AQ45" s="160"/>
      <c r="AR45" s="161"/>
      <c r="AS45" s="162"/>
      <c r="AT45" s="162"/>
      <c r="AU45" s="162">
        <f>AU44-AV45</f>
        <v>63350000</v>
      </c>
      <c r="AV45" s="165">
        <v>0</v>
      </c>
      <c r="AW45" s="165"/>
      <c r="AX45" s="163"/>
    </row>
    <row r="46" spans="1:50" s="125" customFormat="1" ht="14.45" customHeight="1" x14ac:dyDescent="0.25">
      <c r="A46" s="146" t="s">
        <v>504</v>
      </c>
      <c r="B46" s="122">
        <v>660000019</v>
      </c>
      <c r="C46" s="122" t="s">
        <v>31</v>
      </c>
      <c r="D46" s="122" t="s">
        <v>32</v>
      </c>
      <c r="E46" s="122" t="s">
        <v>39</v>
      </c>
      <c r="F46" s="122" t="s">
        <v>51</v>
      </c>
      <c r="G46" s="147" t="s">
        <v>52</v>
      </c>
      <c r="H46" s="152">
        <v>12</v>
      </c>
      <c r="I46" s="130" t="s">
        <v>36</v>
      </c>
      <c r="J46" s="160">
        <v>6916667</v>
      </c>
      <c r="K46" s="161">
        <f>J46*H46</f>
        <v>83000004</v>
      </c>
      <c r="L46" s="162">
        <f>K46-(M47+M46)</f>
        <v>81485004</v>
      </c>
      <c r="M46" s="162">
        <v>1300000</v>
      </c>
      <c r="N46" s="162"/>
      <c r="O46" s="165">
        <v>1300000</v>
      </c>
      <c r="P46" s="165"/>
      <c r="Q46" s="163"/>
      <c r="R46" s="151" t="s">
        <v>226</v>
      </c>
      <c r="S46" s="131" t="e">
        <f>_xlfn.IFNA(VLOOKUP(R46,#REF!,2,0),"BELUM ADA PO/SPK")</f>
        <v>#REF!</v>
      </c>
      <c r="T46" s="131" t="s">
        <v>227</v>
      </c>
      <c r="U46" s="131" t="s">
        <v>629</v>
      </c>
      <c r="V46" s="131" t="s">
        <v>653</v>
      </c>
      <c r="W46" s="131" t="s">
        <v>616</v>
      </c>
      <c r="X46" s="122" t="s">
        <v>602</v>
      </c>
      <c r="Y46" s="122" t="s">
        <v>603</v>
      </c>
      <c r="Z46" s="157">
        <v>45763</v>
      </c>
      <c r="AA46" s="157">
        <v>45764</v>
      </c>
      <c r="AB46" s="164" t="s">
        <v>1187</v>
      </c>
      <c r="AC46" s="147"/>
      <c r="AD46" s="226">
        <v>45769</v>
      </c>
      <c r="AE46" s="223" t="s">
        <v>755</v>
      </c>
      <c r="AF46" s="131" t="s">
        <v>756</v>
      </c>
      <c r="AG46" s="184" t="s">
        <v>55</v>
      </c>
      <c r="AH46" s="159">
        <v>45769</v>
      </c>
      <c r="AI46" s="122" t="s">
        <v>757</v>
      </c>
      <c r="AJ46" s="122" t="s">
        <v>55</v>
      </c>
      <c r="AK46" s="131" t="s">
        <v>227</v>
      </c>
      <c r="AL46" s="122"/>
      <c r="AM46" s="122"/>
      <c r="AN46" s="147"/>
      <c r="AO46" s="152">
        <v>12</v>
      </c>
      <c r="AP46" s="130" t="s">
        <v>36</v>
      </c>
      <c r="AQ46" s="160">
        <v>6916667</v>
      </c>
      <c r="AR46" s="161">
        <f>AQ46*AO46</f>
        <v>83000004</v>
      </c>
      <c r="AS46" s="162">
        <f>AR46-(AT47+AT46)</f>
        <v>81485004</v>
      </c>
      <c r="AT46" s="162">
        <v>1300000</v>
      </c>
      <c r="AU46" s="162"/>
      <c r="AV46" s="165">
        <v>1300000</v>
      </c>
      <c r="AW46" s="165"/>
      <c r="AX46" s="163"/>
    </row>
    <row r="47" spans="1:50" s="125" customFormat="1" ht="14.45" customHeight="1" x14ac:dyDescent="0.25">
      <c r="A47" s="146" t="s">
        <v>504</v>
      </c>
      <c r="B47" s="122">
        <v>660000019</v>
      </c>
      <c r="C47" s="122" t="s">
        <v>31</v>
      </c>
      <c r="D47" s="122" t="s">
        <v>32</v>
      </c>
      <c r="E47" s="122" t="s">
        <v>39</v>
      </c>
      <c r="F47" s="122" t="s">
        <v>51</v>
      </c>
      <c r="G47" s="147" t="s">
        <v>52</v>
      </c>
      <c r="H47" s="152"/>
      <c r="I47" s="130"/>
      <c r="J47" s="160"/>
      <c r="K47" s="161"/>
      <c r="L47" s="162"/>
      <c r="M47" s="162">
        <v>215000</v>
      </c>
      <c r="N47" s="162"/>
      <c r="O47" s="165">
        <v>215000</v>
      </c>
      <c r="P47" s="165"/>
      <c r="Q47" s="163"/>
      <c r="R47" s="151" t="s">
        <v>226</v>
      </c>
      <c r="S47" s="131" t="e">
        <f>_xlfn.IFNA(VLOOKUP(R47,#REF!,2,0),"BELUM ADA PO/SPK")</f>
        <v>#REF!</v>
      </c>
      <c r="T47" s="131" t="s">
        <v>227</v>
      </c>
      <c r="U47" s="131" t="s">
        <v>629</v>
      </c>
      <c r="V47" s="131" t="s">
        <v>653</v>
      </c>
      <c r="W47" s="131" t="s">
        <v>616</v>
      </c>
      <c r="X47" s="122" t="s">
        <v>602</v>
      </c>
      <c r="Y47" s="122" t="s">
        <v>603</v>
      </c>
      <c r="Z47" s="157">
        <v>45763</v>
      </c>
      <c r="AA47" s="157">
        <v>45764</v>
      </c>
      <c r="AB47" s="164" t="s">
        <v>1187</v>
      </c>
      <c r="AC47" s="147"/>
      <c r="AD47" s="226">
        <v>45769</v>
      </c>
      <c r="AE47" s="223" t="s">
        <v>759</v>
      </c>
      <c r="AF47" s="131" t="s">
        <v>756</v>
      </c>
      <c r="AG47" s="184" t="s">
        <v>55</v>
      </c>
      <c r="AH47" s="159">
        <v>45769</v>
      </c>
      <c r="AI47" s="106" t="s">
        <v>760</v>
      </c>
      <c r="AJ47" s="122" t="s">
        <v>55</v>
      </c>
      <c r="AK47" s="131" t="s">
        <v>227</v>
      </c>
      <c r="AL47" s="122"/>
      <c r="AM47" s="122"/>
      <c r="AN47" s="147"/>
      <c r="AO47" s="152"/>
      <c r="AP47" s="130"/>
      <c r="AQ47" s="160"/>
      <c r="AR47" s="161"/>
      <c r="AS47" s="162"/>
      <c r="AT47" s="162">
        <v>215000</v>
      </c>
      <c r="AU47" s="162"/>
      <c r="AV47" s="165">
        <v>215000</v>
      </c>
      <c r="AW47" s="165"/>
      <c r="AX47" s="163"/>
    </row>
    <row r="48" spans="1:50" s="125" customFormat="1" ht="14.45" customHeight="1" x14ac:dyDescent="0.25">
      <c r="A48" s="146" t="s">
        <v>504</v>
      </c>
      <c r="B48" s="122">
        <v>660000019</v>
      </c>
      <c r="C48" s="122" t="s">
        <v>31</v>
      </c>
      <c r="D48" s="122" t="s">
        <v>32</v>
      </c>
      <c r="E48" s="122" t="s">
        <v>72</v>
      </c>
      <c r="F48" s="122" t="s">
        <v>51</v>
      </c>
      <c r="G48" s="147" t="s">
        <v>52</v>
      </c>
      <c r="H48" s="152">
        <v>1</v>
      </c>
      <c r="I48" s="130" t="s">
        <v>53</v>
      </c>
      <c r="J48" s="129" t="s">
        <v>54</v>
      </c>
      <c r="K48" s="141"/>
      <c r="L48" s="122"/>
      <c r="M48" s="122"/>
      <c r="N48" s="122"/>
      <c r="O48" s="164"/>
      <c r="P48" s="164"/>
      <c r="Q48" s="147"/>
      <c r="R48" s="239"/>
      <c r="S48" s="171"/>
      <c r="T48" s="172"/>
      <c r="U48" s="172"/>
      <c r="V48" s="172"/>
      <c r="W48" s="172"/>
      <c r="X48" s="172"/>
      <c r="Y48" s="172"/>
      <c r="Z48" s="172"/>
      <c r="AA48" s="172"/>
      <c r="AB48" s="257"/>
      <c r="AC48" s="147"/>
      <c r="AD48" s="167"/>
      <c r="AE48" s="167"/>
      <c r="AF48" s="122"/>
      <c r="AG48" s="147"/>
      <c r="AH48" s="146"/>
      <c r="AI48" s="122"/>
      <c r="AJ48" s="122"/>
      <c r="AK48" s="122"/>
      <c r="AL48" s="122"/>
      <c r="AM48" s="122"/>
      <c r="AN48" s="147"/>
      <c r="AO48" s="152">
        <v>1</v>
      </c>
      <c r="AP48" s="130" t="s">
        <v>53</v>
      </c>
      <c r="AQ48" s="129" t="s">
        <v>54</v>
      </c>
      <c r="AR48" s="141"/>
      <c r="AS48" s="122"/>
      <c r="AT48" s="122"/>
      <c r="AU48" s="122"/>
      <c r="AV48" s="164"/>
      <c r="AW48" s="164"/>
      <c r="AX48" s="147"/>
    </row>
    <row r="49" spans="1:50" s="125" customFormat="1" ht="14.45" customHeight="1" x14ac:dyDescent="0.25">
      <c r="A49" s="146" t="s">
        <v>504</v>
      </c>
      <c r="B49" s="122">
        <v>660000019</v>
      </c>
      <c r="C49" s="122" t="s">
        <v>31</v>
      </c>
      <c r="D49" s="122" t="s">
        <v>32</v>
      </c>
      <c r="E49" s="122" t="s">
        <v>39</v>
      </c>
      <c r="F49" s="122" t="s">
        <v>62</v>
      </c>
      <c r="G49" s="147" t="s">
        <v>63</v>
      </c>
      <c r="H49" s="152">
        <v>12</v>
      </c>
      <c r="I49" s="130" t="s">
        <v>36</v>
      </c>
      <c r="J49" s="139">
        <v>2708333</v>
      </c>
      <c r="K49" s="138">
        <v>32500000</v>
      </c>
      <c r="L49" s="122"/>
      <c r="M49" s="122"/>
      <c r="N49" s="122"/>
      <c r="O49" s="164"/>
      <c r="P49" s="164"/>
      <c r="Q49" s="147"/>
      <c r="R49" s="146"/>
      <c r="S49" s="167"/>
      <c r="T49" s="122"/>
      <c r="U49" s="122"/>
      <c r="V49" s="122"/>
      <c r="W49" s="122"/>
      <c r="X49" s="122"/>
      <c r="Y49" s="122"/>
      <c r="Z49" s="122"/>
      <c r="AA49" s="122"/>
      <c r="AB49" s="164"/>
      <c r="AC49" s="147"/>
      <c r="AD49" s="167"/>
      <c r="AE49" s="167"/>
      <c r="AF49" s="122"/>
      <c r="AG49" s="147"/>
      <c r="AH49" s="146"/>
      <c r="AI49" s="122"/>
      <c r="AJ49" s="122"/>
      <c r="AK49" s="122"/>
      <c r="AL49" s="122"/>
      <c r="AM49" s="122"/>
      <c r="AN49" s="147"/>
      <c r="AO49" s="152">
        <v>12</v>
      </c>
      <c r="AP49" s="130" t="s">
        <v>36</v>
      </c>
      <c r="AQ49" s="139">
        <v>2708333</v>
      </c>
      <c r="AR49" s="138">
        <v>32500000</v>
      </c>
      <c r="AS49" s="122"/>
      <c r="AT49" s="122"/>
      <c r="AU49" s="122"/>
      <c r="AV49" s="164"/>
      <c r="AW49" s="164"/>
      <c r="AX49" s="147"/>
    </row>
    <row r="50" spans="1:50" s="125" customFormat="1" ht="14.45" customHeight="1" x14ac:dyDescent="0.25">
      <c r="A50" s="146" t="s">
        <v>504</v>
      </c>
      <c r="B50" s="122">
        <v>660000019</v>
      </c>
      <c r="C50" s="122" t="s">
        <v>31</v>
      </c>
      <c r="D50" s="122" t="s">
        <v>32</v>
      </c>
      <c r="E50" s="122" t="s">
        <v>39</v>
      </c>
      <c r="F50" s="122" t="s">
        <v>62</v>
      </c>
      <c r="G50" s="147" t="s">
        <v>63</v>
      </c>
      <c r="H50" s="152">
        <v>12</v>
      </c>
      <c r="I50" s="130" t="s">
        <v>36</v>
      </c>
      <c r="J50" s="139">
        <v>1354167</v>
      </c>
      <c r="K50" s="138">
        <v>16250000</v>
      </c>
      <c r="L50" s="122"/>
      <c r="M50" s="122"/>
      <c r="N50" s="122"/>
      <c r="O50" s="164"/>
      <c r="P50" s="164"/>
      <c r="Q50" s="147"/>
      <c r="R50" s="146"/>
      <c r="S50" s="167"/>
      <c r="T50" s="122"/>
      <c r="U50" s="122"/>
      <c r="V50" s="122"/>
      <c r="W50" s="122"/>
      <c r="X50" s="122"/>
      <c r="Y50" s="122"/>
      <c r="Z50" s="122"/>
      <c r="AA50" s="122"/>
      <c r="AB50" s="164"/>
      <c r="AC50" s="147"/>
      <c r="AD50" s="167"/>
      <c r="AE50" s="167"/>
      <c r="AF50" s="122"/>
      <c r="AG50" s="147"/>
      <c r="AH50" s="146"/>
      <c r="AI50" s="122"/>
      <c r="AJ50" s="122"/>
      <c r="AK50" s="122"/>
      <c r="AL50" s="122"/>
      <c r="AM50" s="122"/>
      <c r="AN50" s="147"/>
      <c r="AO50" s="152">
        <v>12</v>
      </c>
      <c r="AP50" s="130" t="s">
        <v>36</v>
      </c>
      <c r="AQ50" s="139">
        <v>1354167</v>
      </c>
      <c r="AR50" s="138">
        <v>16250000</v>
      </c>
      <c r="AS50" s="122"/>
      <c r="AT50" s="122"/>
      <c r="AU50" s="122"/>
      <c r="AV50" s="164"/>
      <c r="AW50" s="164"/>
      <c r="AX50" s="147"/>
    </row>
    <row r="51" spans="1:50" s="125" customFormat="1" ht="14.45" customHeight="1" x14ac:dyDescent="0.25">
      <c r="A51" s="146" t="s">
        <v>504</v>
      </c>
      <c r="B51" s="122">
        <v>660000019</v>
      </c>
      <c r="C51" s="122" t="s">
        <v>31</v>
      </c>
      <c r="D51" s="122" t="s">
        <v>32</v>
      </c>
      <c r="E51" s="122" t="s">
        <v>39</v>
      </c>
      <c r="F51" s="122" t="s">
        <v>62</v>
      </c>
      <c r="G51" s="147" t="s">
        <v>63</v>
      </c>
      <c r="H51" s="152">
        <v>12</v>
      </c>
      <c r="I51" s="130" t="s">
        <v>36</v>
      </c>
      <c r="J51" s="139">
        <v>541667</v>
      </c>
      <c r="K51" s="138">
        <v>6500000</v>
      </c>
      <c r="L51" s="122"/>
      <c r="M51" s="122"/>
      <c r="N51" s="122"/>
      <c r="O51" s="164"/>
      <c r="P51" s="164"/>
      <c r="Q51" s="147"/>
      <c r="R51" s="235"/>
      <c r="S51" s="236"/>
      <c r="T51" s="237"/>
      <c r="U51" s="237"/>
      <c r="V51" s="237"/>
      <c r="W51" s="237"/>
      <c r="X51" s="237"/>
      <c r="Y51" s="237"/>
      <c r="Z51" s="237"/>
      <c r="AA51" s="237"/>
      <c r="AB51" s="238"/>
      <c r="AC51" s="147"/>
      <c r="AD51" s="167"/>
      <c r="AE51" s="167"/>
      <c r="AF51" s="122"/>
      <c r="AG51" s="147"/>
      <c r="AH51" s="146"/>
      <c r="AI51" s="122"/>
      <c r="AJ51" s="122"/>
      <c r="AK51" s="122"/>
      <c r="AL51" s="122"/>
      <c r="AM51" s="122"/>
      <c r="AN51" s="147"/>
      <c r="AO51" s="152">
        <v>12</v>
      </c>
      <c r="AP51" s="130" t="s">
        <v>36</v>
      </c>
      <c r="AQ51" s="139">
        <v>541667</v>
      </c>
      <c r="AR51" s="138">
        <v>6500000</v>
      </c>
      <c r="AS51" s="122"/>
      <c r="AT51" s="122"/>
      <c r="AU51" s="122"/>
      <c r="AV51" s="164"/>
      <c r="AW51" s="164"/>
      <c r="AX51" s="147"/>
    </row>
    <row r="52" spans="1:50" s="125" customFormat="1" ht="14.45" customHeight="1" x14ac:dyDescent="0.25">
      <c r="A52" s="146" t="s">
        <v>504</v>
      </c>
      <c r="B52" s="122">
        <v>660000019</v>
      </c>
      <c r="C52" s="122" t="s">
        <v>31</v>
      </c>
      <c r="D52" s="122" t="s">
        <v>32</v>
      </c>
      <c r="E52" s="122" t="s">
        <v>39</v>
      </c>
      <c r="F52" s="122" t="s">
        <v>62</v>
      </c>
      <c r="G52" s="147" t="s">
        <v>63</v>
      </c>
      <c r="H52" s="152">
        <v>12</v>
      </c>
      <c r="I52" s="130" t="s">
        <v>36</v>
      </c>
      <c r="J52" s="139">
        <v>812500</v>
      </c>
      <c r="K52" s="138">
        <v>9750000</v>
      </c>
      <c r="L52" s="122"/>
      <c r="M52" s="122"/>
      <c r="N52" s="122"/>
      <c r="O52" s="164"/>
      <c r="P52" s="164"/>
      <c r="Q52" s="147"/>
      <c r="R52" s="146"/>
      <c r="S52" s="122"/>
      <c r="T52" s="122"/>
      <c r="U52" s="122"/>
      <c r="V52" s="122"/>
      <c r="W52" s="122"/>
      <c r="X52" s="122"/>
      <c r="Y52" s="122"/>
      <c r="Z52" s="122"/>
      <c r="AA52" s="122"/>
      <c r="AB52" s="164"/>
      <c r="AC52" s="147"/>
      <c r="AD52" s="167"/>
      <c r="AE52" s="167"/>
      <c r="AF52" s="122"/>
      <c r="AG52" s="147"/>
      <c r="AH52" s="146"/>
      <c r="AI52" s="122"/>
      <c r="AJ52" s="122"/>
      <c r="AK52" s="122"/>
      <c r="AL52" s="122"/>
      <c r="AM52" s="122"/>
      <c r="AN52" s="147"/>
      <c r="AO52" s="152">
        <v>12</v>
      </c>
      <c r="AP52" s="130" t="s">
        <v>36</v>
      </c>
      <c r="AQ52" s="139">
        <v>812500</v>
      </c>
      <c r="AR52" s="138">
        <v>9750000</v>
      </c>
      <c r="AS52" s="122"/>
      <c r="AT52" s="122"/>
      <c r="AU52" s="122"/>
      <c r="AV52" s="164"/>
      <c r="AW52" s="164"/>
      <c r="AX52" s="147"/>
    </row>
    <row r="53" spans="1:50" s="125" customFormat="1" ht="14.45" customHeight="1" x14ac:dyDescent="0.25">
      <c r="A53" s="146" t="s">
        <v>504</v>
      </c>
      <c r="B53" s="122">
        <v>660000019</v>
      </c>
      <c r="C53" s="122" t="s">
        <v>31</v>
      </c>
      <c r="D53" s="122" t="s">
        <v>32</v>
      </c>
      <c r="E53" s="122" t="s">
        <v>106</v>
      </c>
      <c r="F53" s="122" t="s">
        <v>62</v>
      </c>
      <c r="G53" s="147" t="s">
        <v>69</v>
      </c>
      <c r="H53" s="152">
        <v>12</v>
      </c>
      <c r="I53" s="130" t="s">
        <v>36</v>
      </c>
      <c r="J53" s="160" t="s">
        <v>54</v>
      </c>
      <c r="K53" s="160"/>
      <c r="L53" s="162"/>
      <c r="M53" s="162"/>
      <c r="N53" s="162"/>
      <c r="O53" s="165"/>
      <c r="P53" s="165"/>
      <c r="Q53" s="163"/>
      <c r="R53" s="239"/>
      <c r="S53" s="171"/>
      <c r="T53" s="172"/>
      <c r="U53" s="172"/>
      <c r="V53" s="172"/>
      <c r="W53" s="172"/>
      <c r="X53" s="172"/>
      <c r="Y53" s="172"/>
      <c r="Z53" s="172"/>
      <c r="AA53" s="172"/>
      <c r="AB53" s="257"/>
      <c r="AC53" s="147"/>
      <c r="AD53" s="167"/>
      <c r="AE53" s="167"/>
      <c r="AF53" s="122"/>
      <c r="AG53" s="147"/>
      <c r="AH53" s="146"/>
      <c r="AI53" s="122"/>
      <c r="AJ53" s="122"/>
      <c r="AK53" s="122"/>
      <c r="AL53" s="122"/>
      <c r="AM53" s="122"/>
      <c r="AN53" s="147"/>
      <c r="AO53" s="152">
        <v>12</v>
      </c>
      <c r="AP53" s="130" t="s">
        <v>36</v>
      </c>
      <c r="AQ53" s="160" t="s">
        <v>54</v>
      </c>
      <c r="AR53" s="160"/>
      <c r="AS53" s="162"/>
      <c r="AT53" s="162"/>
      <c r="AU53" s="162"/>
      <c r="AV53" s="165"/>
      <c r="AW53" s="165"/>
      <c r="AX53" s="163"/>
    </row>
    <row r="54" spans="1:50" s="125" customFormat="1" ht="14.45" customHeight="1" x14ac:dyDescent="0.25">
      <c r="A54" s="146" t="s">
        <v>504</v>
      </c>
      <c r="B54" s="122">
        <v>660000019</v>
      </c>
      <c r="C54" s="122" t="s">
        <v>31</v>
      </c>
      <c r="D54" s="122" t="s">
        <v>32</v>
      </c>
      <c r="E54" s="122" t="s">
        <v>39</v>
      </c>
      <c r="F54" s="122" t="s">
        <v>62</v>
      </c>
      <c r="G54" s="147" t="s">
        <v>69</v>
      </c>
      <c r="H54" s="152">
        <v>12</v>
      </c>
      <c r="I54" s="130" t="s">
        <v>36</v>
      </c>
      <c r="J54" s="160">
        <v>916667</v>
      </c>
      <c r="K54" s="160"/>
      <c r="L54" s="162"/>
      <c r="M54" s="162"/>
      <c r="N54" s="162"/>
      <c r="O54" s="165"/>
      <c r="P54" s="165"/>
      <c r="Q54" s="163"/>
      <c r="R54" s="146"/>
      <c r="S54" s="167"/>
      <c r="T54" s="122"/>
      <c r="U54" s="122"/>
      <c r="V54" s="122"/>
      <c r="W54" s="122"/>
      <c r="X54" s="122"/>
      <c r="Y54" s="122"/>
      <c r="Z54" s="122"/>
      <c r="AA54" s="122"/>
      <c r="AB54" s="164"/>
      <c r="AC54" s="147"/>
      <c r="AD54" s="167"/>
      <c r="AE54" s="167"/>
      <c r="AF54" s="122"/>
      <c r="AG54" s="147"/>
      <c r="AH54" s="146"/>
      <c r="AI54" s="122"/>
      <c r="AJ54" s="122"/>
      <c r="AK54" s="122"/>
      <c r="AL54" s="122"/>
      <c r="AM54" s="122"/>
      <c r="AN54" s="147"/>
      <c r="AO54" s="152">
        <v>12</v>
      </c>
      <c r="AP54" s="130" t="s">
        <v>36</v>
      </c>
      <c r="AQ54" s="160">
        <v>916667</v>
      </c>
      <c r="AR54" s="160"/>
      <c r="AS54" s="162"/>
      <c r="AT54" s="162"/>
      <c r="AU54" s="162"/>
      <c r="AV54" s="165"/>
      <c r="AW54" s="165"/>
      <c r="AX54" s="163"/>
    </row>
    <row r="55" spans="1:50" s="125" customFormat="1" ht="14.45" customHeight="1" x14ac:dyDescent="0.25">
      <c r="A55" s="146" t="s">
        <v>504</v>
      </c>
      <c r="B55" s="122">
        <v>660000019</v>
      </c>
      <c r="C55" s="122" t="s">
        <v>31</v>
      </c>
      <c r="D55" s="122" t="s">
        <v>32</v>
      </c>
      <c r="E55" s="122" t="s">
        <v>109</v>
      </c>
      <c r="F55" s="122" t="s">
        <v>62</v>
      </c>
      <c r="G55" s="147" t="s">
        <v>69</v>
      </c>
      <c r="H55" s="152">
        <v>12</v>
      </c>
      <c r="I55" s="130" t="s">
        <v>36</v>
      </c>
      <c r="J55" s="160">
        <v>3500000</v>
      </c>
      <c r="K55" s="161">
        <f>J55*H55</f>
        <v>42000000</v>
      </c>
      <c r="L55" s="162">
        <f>K55-(M55+M56)</f>
        <v>35277460</v>
      </c>
      <c r="M55" s="162">
        <v>0</v>
      </c>
      <c r="N55" s="162"/>
      <c r="O55" s="165"/>
      <c r="P55" s="165"/>
      <c r="Q55" s="163"/>
      <c r="R55" s="151" t="s">
        <v>142</v>
      </c>
      <c r="S55" s="190" t="e">
        <f>_xlfn.IFNA(VLOOKUP(R55,#REF!,2,0),"BELUM ADA PO/SPK")</f>
        <v>#REF!</v>
      </c>
      <c r="T55" s="131" t="s">
        <v>111</v>
      </c>
      <c r="U55" s="131" t="s">
        <v>629</v>
      </c>
      <c r="V55" s="131" t="s">
        <v>1190</v>
      </c>
      <c r="W55" s="131" t="s">
        <v>853</v>
      </c>
      <c r="X55" s="122" t="s">
        <v>602</v>
      </c>
      <c r="Y55" s="122" t="s">
        <v>603</v>
      </c>
      <c r="Z55" s="157">
        <v>45762</v>
      </c>
      <c r="AA55" s="157">
        <v>45764</v>
      </c>
      <c r="AB55" s="164" t="s">
        <v>1187</v>
      </c>
      <c r="AC55" s="147"/>
      <c r="AD55" s="226">
        <v>45785</v>
      </c>
      <c r="AE55" s="167" t="s">
        <v>870</v>
      </c>
      <c r="AF55" s="122" t="s">
        <v>871</v>
      </c>
      <c r="AG55" s="147"/>
      <c r="AH55" s="146"/>
      <c r="AI55" s="122"/>
      <c r="AJ55" s="122"/>
      <c r="AK55" s="122"/>
      <c r="AL55" s="122"/>
      <c r="AM55" s="122"/>
      <c r="AN55" s="147"/>
      <c r="AO55" s="152">
        <v>12</v>
      </c>
      <c r="AP55" s="130" t="s">
        <v>36</v>
      </c>
      <c r="AQ55" s="160">
        <v>3500000</v>
      </c>
      <c r="AR55" s="161">
        <f>AQ55*AO55</f>
        <v>42000000</v>
      </c>
      <c r="AS55" s="162">
        <f>AR55-(AT55+AT56)</f>
        <v>35277460</v>
      </c>
      <c r="AT55" s="162">
        <v>0</v>
      </c>
      <c r="AU55" s="162"/>
      <c r="AV55" s="165"/>
      <c r="AW55" s="165"/>
      <c r="AX55" s="163"/>
    </row>
    <row r="56" spans="1:50" s="125" customFormat="1" ht="14.45" customHeight="1" x14ac:dyDescent="0.25">
      <c r="A56" s="146" t="s">
        <v>504</v>
      </c>
      <c r="B56" s="122">
        <v>660000019</v>
      </c>
      <c r="C56" s="122" t="s">
        <v>31</v>
      </c>
      <c r="D56" s="122" t="s">
        <v>32</v>
      </c>
      <c r="E56" s="122" t="s">
        <v>109</v>
      </c>
      <c r="F56" s="122" t="s">
        <v>62</v>
      </c>
      <c r="G56" s="147" t="s">
        <v>69</v>
      </c>
      <c r="H56" s="152"/>
      <c r="I56" s="130"/>
      <c r="J56" s="160"/>
      <c r="K56" s="161"/>
      <c r="L56" s="162"/>
      <c r="M56" s="162">
        <v>6722540</v>
      </c>
      <c r="N56" s="162">
        <f>M56-O56</f>
        <v>4222540</v>
      </c>
      <c r="O56" s="165">
        <v>2500000</v>
      </c>
      <c r="P56" s="165"/>
      <c r="Q56" s="163"/>
      <c r="R56" s="270" t="s">
        <v>1191</v>
      </c>
      <c r="S56" s="271" t="e">
        <f>_xlfn.IFNA(VLOOKUP(R56,#REF!,2,0),"BELUM ADA PO/SPK")</f>
        <v>#REF!</v>
      </c>
      <c r="T56" s="272" t="s">
        <v>111</v>
      </c>
      <c r="U56" s="272" t="s">
        <v>629</v>
      </c>
      <c r="V56" s="272" t="s">
        <v>1190</v>
      </c>
      <c r="W56" s="272" t="s">
        <v>853</v>
      </c>
      <c r="X56" s="237" t="s">
        <v>602</v>
      </c>
      <c r="Y56" s="237" t="s">
        <v>603</v>
      </c>
      <c r="Z56" s="273">
        <v>45762</v>
      </c>
      <c r="AA56" s="273">
        <v>45764</v>
      </c>
      <c r="AB56" s="238" t="s">
        <v>1187</v>
      </c>
      <c r="AC56" s="147"/>
      <c r="AD56" s="226"/>
      <c r="AE56" s="224" t="s">
        <v>860</v>
      </c>
      <c r="AF56" s="122"/>
      <c r="AG56" s="147"/>
      <c r="AH56" s="276">
        <v>45715</v>
      </c>
      <c r="AI56" s="122" t="s">
        <v>861</v>
      </c>
      <c r="AJ56" s="122"/>
      <c r="AK56" s="122" t="s">
        <v>862</v>
      </c>
      <c r="AL56" s="122"/>
      <c r="AM56" s="122"/>
      <c r="AN56" s="147"/>
      <c r="AO56" s="152"/>
      <c r="AP56" s="130"/>
      <c r="AQ56" s="160"/>
      <c r="AR56" s="161"/>
      <c r="AS56" s="162"/>
      <c r="AT56" s="162">
        <v>6722540</v>
      </c>
      <c r="AU56" s="162">
        <f>AT56-AV56</f>
        <v>4222540</v>
      </c>
      <c r="AV56" s="165">
        <v>2500000</v>
      </c>
      <c r="AW56" s="165"/>
      <c r="AX56" s="163"/>
    </row>
    <row r="57" spans="1:50" s="125" customFormat="1" ht="14.45" customHeight="1" x14ac:dyDescent="0.25">
      <c r="A57" s="146" t="s">
        <v>504</v>
      </c>
      <c r="B57" s="122">
        <v>660000019</v>
      </c>
      <c r="C57" s="122" t="s">
        <v>31</v>
      </c>
      <c r="D57" s="122" t="s">
        <v>32</v>
      </c>
      <c r="E57" s="122" t="s">
        <v>109</v>
      </c>
      <c r="F57" s="122" t="s">
        <v>62</v>
      </c>
      <c r="G57" s="147" t="s">
        <v>69</v>
      </c>
      <c r="H57" s="152"/>
      <c r="I57" s="130"/>
      <c r="J57" s="160"/>
      <c r="K57" s="161"/>
      <c r="L57" s="162"/>
      <c r="M57" s="162"/>
      <c r="N57" s="162">
        <f>N56-O57</f>
        <v>2168175</v>
      </c>
      <c r="O57" s="165">
        <v>2054365</v>
      </c>
      <c r="P57" s="165"/>
      <c r="Q57" s="163"/>
      <c r="R57" s="151" t="s">
        <v>1191</v>
      </c>
      <c r="S57" s="131" t="e">
        <f>_xlfn.IFNA(VLOOKUP(R57,#REF!,2,0),"BELUM ADA PO/SPK")</f>
        <v>#REF!</v>
      </c>
      <c r="T57" s="131" t="s">
        <v>111</v>
      </c>
      <c r="U57" s="131" t="s">
        <v>629</v>
      </c>
      <c r="V57" s="131" t="s">
        <v>1190</v>
      </c>
      <c r="W57" s="131" t="s">
        <v>853</v>
      </c>
      <c r="X57" s="122" t="s">
        <v>602</v>
      </c>
      <c r="Y57" s="122" t="s">
        <v>603</v>
      </c>
      <c r="Z57" s="157">
        <v>45762</v>
      </c>
      <c r="AA57" s="157">
        <v>45764</v>
      </c>
      <c r="AB57" s="164" t="s">
        <v>1187</v>
      </c>
      <c r="AC57" s="147"/>
      <c r="AD57" s="226"/>
      <c r="AE57" s="224" t="s">
        <v>860</v>
      </c>
      <c r="AF57" s="122"/>
      <c r="AG57" s="147"/>
      <c r="AH57" s="276">
        <v>45728</v>
      </c>
      <c r="AI57" s="122" t="s">
        <v>863</v>
      </c>
      <c r="AJ57" s="122"/>
      <c r="AK57" s="122" t="s">
        <v>864</v>
      </c>
      <c r="AL57" s="122"/>
      <c r="AM57" s="122"/>
      <c r="AN57" s="147"/>
      <c r="AO57" s="152"/>
      <c r="AP57" s="130"/>
      <c r="AQ57" s="160"/>
      <c r="AR57" s="161"/>
      <c r="AS57" s="162"/>
      <c r="AT57" s="162"/>
      <c r="AU57" s="162">
        <f>AU56-AV57</f>
        <v>2168175</v>
      </c>
      <c r="AV57" s="165">
        <v>2054365</v>
      </c>
      <c r="AW57" s="165"/>
      <c r="AX57" s="163"/>
    </row>
    <row r="58" spans="1:50" s="125" customFormat="1" ht="14.45" customHeight="1" x14ac:dyDescent="0.25">
      <c r="A58" s="146" t="s">
        <v>504</v>
      </c>
      <c r="B58" s="122">
        <v>660000019</v>
      </c>
      <c r="C58" s="122" t="s">
        <v>31</v>
      </c>
      <c r="D58" s="122" t="s">
        <v>32</v>
      </c>
      <c r="E58" s="122" t="s">
        <v>109</v>
      </c>
      <c r="F58" s="122" t="s">
        <v>62</v>
      </c>
      <c r="G58" s="147" t="s">
        <v>69</v>
      </c>
      <c r="H58" s="152"/>
      <c r="I58" s="130"/>
      <c r="J58" s="160"/>
      <c r="K58" s="161"/>
      <c r="L58" s="162"/>
      <c r="M58" s="162"/>
      <c r="N58" s="162">
        <f>N57-O58</f>
        <v>0</v>
      </c>
      <c r="O58" s="165">
        <v>2168175</v>
      </c>
      <c r="P58" s="165"/>
      <c r="Q58" s="163"/>
      <c r="R58" s="241" t="s">
        <v>1191</v>
      </c>
      <c r="S58" s="242" t="e">
        <f>_xlfn.IFNA(VLOOKUP(R58,#REF!,2,0),"BELUM ADA PO/SPK")</f>
        <v>#REF!</v>
      </c>
      <c r="T58" s="243" t="s">
        <v>111</v>
      </c>
      <c r="U58" s="243" t="s">
        <v>629</v>
      </c>
      <c r="V58" s="243" t="s">
        <v>1190</v>
      </c>
      <c r="W58" s="243" t="s">
        <v>853</v>
      </c>
      <c r="X58" s="172" t="s">
        <v>602</v>
      </c>
      <c r="Y58" s="172" t="s">
        <v>603</v>
      </c>
      <c r="Z58" s="244">
        <v>45762</v>
      </c>
      <c r="AA58" s="244">
        <v>45764</v>
      </c>
      <c r="AB58" s="257" t="s">
        <v>1187</v>
      </c>
      <c r="AC58" s="147"/>
      <c r="AD58" s="226"/>
      <c r="AE58" s="224" t="s">
        <v>860</v>
      </c>
      <c r="AF58" s="122"/>
      <c r="AG58" s="147"/>
      <c r="AH58" s="276">
        <v>45764</v>
      </c>
      <c r="AI58" s="122" t="s">
        <v>865</v>
      </c>
      <c r="AJ58" s="122"/>
      <c r="AK58" s="122" t="s">
        <v>866</v>
      </c>
      <c r="AL58" s="122"/>
      <c r="AM58" s="122"/>
      <c r="AN58" s="147"/>
      <c r="AO58" s="152"/>
      <c r="AP58" s="130"/>
      <c r="AQ58" s="160"/>
      <c r="AR58" s="161"/>
      <c r="AS58" s="162"/>
      <c r="AT58" s="162"/>
      <c r="AU58" s="162">
        <f>AU57-AV58</f>
        <v>0</v>
      </c>
      <c r="AV58" s="165">
        <v>2168175</v>
      </c>
      <c r="AW58" s="165"/>
      <c r="AX58" s="163"/>
    </row>
    <row r="59" spans="1:50" s="125" customFormat="1" ht="14.45" customHeight="1" x14ac:dyDescent="0.25">
      <c r="A59" s="146" t="s">
        <v>504</v>
      </c>
      <c r="B59" s="122">
        <v>660000019</v>
      </c>
      <c r="C59" s="122" t="s">
        <v>31</v>
      </c>
      <c r="D59" s="122" t="s">
        <v>32</v>
      </c>
      <c r="E59" s="122" t="s">
        <v>72</v>
      </c>
      <c r="F59" s="122" t="s">
        <v>62</v>
      </c>
      <c r="G59" s="147" t="s">
        <v>69</v>
      </c>
      <c r="H59" s="152">
        <v>1</v>
      </c>
      <c r="I59" s="130" t="s">
        <v>53</v>
      </c>
      <c r="J59" s="129" t="s">
        <v>54</v>
      </c>
      <c r="K59" s="141"/>
      <c r="L59" s="122"/>
      <c r="M59" s="122"/>
      <c r="N59" s="122"/>
      <c r="O59" s="164"/>
      <c r="P59" s="164"/>
      <c r="Q59" s="147"/>
      <c r="R59" s="146"/>
      <c r="S59" s="167"/>
      <c r="T59" s="122"/>
      <c r="U59" s="122"/>
      <c r="V59" s="122"/>
      <c r="W59" s="122"/>
      <c r="X59" s="122"/>
      <c r="Y59" s="122"/>
      <c r="Z59" s="122"/>
      <c r="AA59" s="122"/>
      <c r="AB59" s="164"/>
      <c r="AC59" s="147"/>
      <c r="AD59" s="167"/>
      <c r="AE59" s="167"/>
      <c r="AF59" s="122"/>
      <c r="AG59" s="147"/>
      <c r="AH59" s="146"/>
      <c r="AI59" s="122"/>
      <c r="AJ59" s="122"/>
      <c r="AK59" s="122"/>
      <c r="AL59" s="122"/>
      <c r="AM59" s="122"/>
      <c r="AN59" s="147"/>
      <c r="AO59" s="152">
        <v>1</v>
      </c>
      <c r="AP59" s="130" t="s">
        <v>53</v>
      </c>
      <c r="AQ59" s="129" t="s">
        <v>54</v>
      </c>
      <c r="AR59" s="141"/>
      <c r="AS59" s="122"/>
      <c r="AT59" s="122"/>
      <c r="AU59" s="122"/>
      <c r="AV59" s="164"/>
      <c r="AW59" s="164"/>
      <c r="AX59" s="147"/>
    </row>
    <row r="60" spans="1:50" s="125" customFormat="1" ht="14.45" customHeight="1" x14ac:dyDescent="0.25">
      <c r="A60" s="146" t="s">
        <v>504</v>
      </c>
      <c r="B60" s="122">
        <v>660000019</v>
      </c>
      <c r="C60" s="122" t="s">
        <v>31</v>
      </c>
      <c r="D60" s="122" t="s">
        <v>32</v>
      </c>
      <c r="E60" s="122" t="s">
        <v>65</v>
      </c>
      <c r="F60" s="122" t="s">
        <v>34</v>
      </c>
      <c r="G60" s="147" t="s">
        <v>43</v>
      </c>
      <c r="H60" s="152">
        <v>12</v>
      </c>
      <c r="I60" s="130" t="s">
        <v>36</v>
      </c>
      <c r="J60" s="137">
        <v>1500000</v>
      </c>
      <c r="K60" s="138">
        <v>18000000</v>
      </c>
      <c r="L60" s="122"/>
      <c r="M60" s="122"/>
      <c r="N60" s="122"/>
      <c r="O60" s="164"/>
      <c r="P60" s="164"/>
      <c r="Q60" s="147"/>
      <c r="R60" s="146"/>
      <c r="S60" s="167"/>
      <c r="T60" s="122"/>
      <c r="U60" s="122"/>
      <c r="V60" s="122"/>
      <c r="W60" s="122"/>
      <c r="X60" s="122"/>
      <c r="Y60" s="122"/>
      <c r="Z60" s="122"/>
      <c r="AA60" s="122"/>
      <c r="AB60" s="164"/>
      <c r="AC60" s="147"/>
      <c r="AD60" s="167"/>
      <c r="AE60" s="167"/>
      <c r="AF60" s="122"/>
      <c r="AG60" s="147"/>
      <c r="AH60" s="146"/>
      <c r="AI60" s="122"/>
      <c r="AJ60" s="122"/>
      <c r="AK60" s="122"/>
      <c r="AL60" s="122"/>
      <c r="AM60" s="122"/>
      <c r="AN60" s="147"/>
      <c r="AO60" s="152">
        <v>12</v>
      </c>
      <c r="AP60" s="130" t="s">
        <v>36</v>
      </c>
      <c r="AQ60" s="137">
        <v>1500000</v>
      </c>
      <c r="AR60" s="138">
        <v>18000000</v>
      </c>
      <c r="AS60" s="122"/>
      <c r="AT60" s="122"/>
      <c r="AU60" s="122"/>
      <c r="AV60" s="164"/>
      <c r="AW60" s="164"/>
      <c r="AX60" s="147"/>
    </row>
    <row r="61" spans="1:50" s="125" customFormat="1" ht="14.45" customHeight="1" x14ac:dyDescent="0.25">
      <c r="A61" s="146" t="s">
        <v>504</v>
      </c>
      <c r="B61" s="122">
        <v>660000019</v>
      </c>
      <c r="C61" s="122" t="s">
        <v>31</v>
      </c>
      <c r="D61" s="122" t="s">
        <v>32</v>
      </c>
      <c r="E61" s="122" t="s">
        <v>65</v>
      </c>
      <c r="F61" s="122" t="s">
        <v>34</v>
      </c>
      <c r="G61" s="147" t="s">
        <v>45</v>
      </c>
      <c r="H61" s="152">
        <v>12</v>
      </c>
      <c r="I61" s="130" t="s">
        <v>36</v>
      </c>
      <c r="J61" s="137">
        <v>2000000</v>
      </c>
      <c r="K61" s="138">
        <v>24000000</v>
      </c>
      <c r="L61" s="122"/>
      <c r="M61" s="122"/>
      <c r="N61" s="122"/>
      <c r="O61" s="164"/>
      <c r="P61" s="164"/>
      <c r="Q61" s="147"/>
      <c r="R61" s="146"/>
      <c r="S61" s="167"/>
      <c r="T61" s="122"/>
      <c r="U61" s="122"/>
      <c r="V61" s="122"/>
      <c r="W61" s="122"/>
      <c r="X61" s="122"/>
      <c r="Y61" s="122"/>
      <c r="Z61" s="122"/>
      <c r="AA61" s="122"/>
      <c r="AB61" s="164"/>
      <c r="AC61" s="147"/>
      <c r="AD61" s="167"/>
      <c r="AE61" s="167"/>
      <c r="AF61" s="122"/>
      <c r="AG61" s="147"/>
      <c r="AH61" s="146"/>
      <c r="AI61" s="122"/>
      <c r="AJ61" s="122"/>
      <c r="AK61" s="122"/>
      <c r="AL61" s="122"/>
      <c r="AM61" s="122"/>
      <c r="AN61" s="147"/>
      <c r="AO61" s="152">
        <v>12</v>
      </c>
      <c r="AP61" s="130" t="s">
        <v>36</v>
      </c>
      <c r="AQ61" s="137">
        <v>2000000</v>
      </c>
      <c r="AR61" s="138">
        <v>24000000</v>
      </c>
      <c r="AS61" s="122"/>
      <c r="AT61" s="122"/>
      <c r="AU61" s="122"/>
      <c r="AV61" s="164"/>
      <c r="AW61" s="164"/>
      <c r="AX61" s="147"/>
    </row>
    <row r="62" spans="1:50" s="125" customFormat="1" ht="14.45" customHeight="1" x14ac:dyDescent="0.25">
      <c r="A62" s="146" t="s">
        <v>504</v>
      </c>
      <c r="B62" s="122">
        <v>660000019</v>
      </c>
      <c r="C62" s="122" t="s">
        <v>31</v>
      </c>
      <c r="D62" s="122" t="s">
        <v>32</v>
      </c>
      <c r="E62" s="122" t="s">
        <v>65</v>
      </c>
      <c r="F62" s="122" t="s">
        <v>34</v>
      </c>
      <c r="G62" s="147" t="s">
        <v>48</v>
      </c>
      <c r="H62" s="152">
        <v>12</v>
      </c>
      <c r="I62" s="130" t="s">
        <v>36</v>
      </c>
      <c r="J62" s="137">
        <v>4000000</v>
      </c>
      <c r="K62" s="138">
        <v>48000000</v>
      </c>
      <c r="L62" s="122"/>
      <c r="M62" s="122"/>
      <c r="N62" s="122"/>
      <c r="O62" s="164"/>
      <c r="P62" s="164"/>
      <c r="Q62" s="147"/>
      <c r="R62" s="146"/>
      <c r="S62" s="167"/>
      <c r="T62" s="122"/>
      <c r="U62" s="122"/>
      <c r="V62" s="122"/>
      <c r="W62" s="122"/>
      <c r="X62" s="122"/>
      <c r="Y62" s="122"/>
      <c r="Z62" s="122"/>
      <c r="AA62" s="122"/>
      <c r="AB62" s="164"/>
      <c r="AC62" s="147"/>
      <c r="AD62" s="167"/>
      <c r="AE62" s="167"/>
      <c r="AF62" s="122"/>
      <c r="AG62" s="147"/>
      <c r="AH62" s="146"/>
      <c r="AI62" s="122"/>
      <c r="AJ62" s="122"/>
      <c r="AK62" s="122"/>
      <c r="AL62" s="122"/>
      <c r="AM62" s="122"/>
      <c r="AN62" s="147"/>
      <c r="AO62" s="152">
        <v>12</v>
      </c>
      <c r="AP62" s="130" t="s">
        <v>36</v>
      </c>
      <c r="AQ62" s="137">
        <v>4000000</v>
      </c>
      <c r="AR62" s="138">
        <v>48000000</v>
      </c>
      <c r="AS62" s="122"/>
      <c r="AT62" s="122"/>
      <c r="AU62" s="122"/>
      <c r="AV62" s="164"/>
      <c r="AW62" s="164"/>
      <c r="AX62" s="147"/>
    </row>
    <row r="63" spans="1:50" s="125" customFormat="1" ht="14.45" customHeight="1" x14ac:dyDescent="0.25">
      <c r="A63" s="146" t="s">
        <v>504</v>
      </c>
      <c r="B63" s="122">
        <v>660000019</v>
      </c>
      <c r="C63" s="122" t="s">
        <v>31</v>
      </c>
      <c r="D63" s="122" t="s">
        <v>32</v>
      </c>
      <c r="E63" s="122" t="s">
        <v>65</v>
      </c>
      <c r="F63" s="122" t="s">
        <v>34</v>
      </c>
      <c r="G63" s="147" t="s">
        <v>46</v>
      </c>
      <c r="H63" s="152">
        <v>12</v>
      </c>
      <c r="I63" s="130" t="s">
        <v>36</v>
      </c>
      <c r="J63" s="137">
        <v>2500000</v>
      </c>
      <c r="K63" s="138">
        <v>30000000</v>
      </c>
      <c r="L63" s="122"/>
      <c r="M63" s="122"/>
      <c r="N63" s="122"/>
      <c r="O63" s="164"/>
      <c r="P63" s="164"/>
      <c r="Q63" s="147"/>
      <c r="R63" s="146"/>
      <c r="S63" s="167"/>
      <c r="T63" s="122"/>
      <c r="U63" s="122"/>
      <c r="V63" s="122"/>
      <c r="W63" s="122"/>
      <c r="X63" s="122"/>
      <c r="Y63" s="122"/>
      <c r="Z63" s="122"/>
      <c r="AA63" s="122"/>
      <c r="AB63" s="164"/>
      <c r="AC63" s="147"/>
      <c r="AD63" s="167"/>
      <c r="AE63" s="167"/>
      <c r="AF63" s="122"/>
      <c r="AG63" s="147"/>
      <c r="AH63" s="146"/>
      <c r="AI63" s="122"/>
      <c r="AJ63" s="122"/>
      <c r="AK63" s="122"/>
      <c r="AL63" s="122"/>
      <c r="AM63" s="122"/>
      <c r="AN63" s="147"/>
      <c r="AO63" s="152">
        <v>12</v>
      </c>
      <c r="AP63" s="130" t="s">
        <v>36</v>
      </c>
      <c r="AQ63" s="137">
        <v>2500000</v>
      </c>
      <c r="AR63" s="138">
        <v>30000000</v>
      </c>
      <c r="AS63" s="122"/>
      <c r="AT63" s="122"/>
      <c r="AU63" s="122"/>
      <c r="AV63" s="164"/>
      <c r="AW63" s="164"/>
      <c r="AX63" s="147"/>
    </row>
    <row r="64" spans="1:50" s="125" customFormat="1" ht="14.45" customHeight="1" x14ac:dyDescent="0.25">
      <c r="A64" s="146" t="s">
        <v>504</v>
      </c>
      <c r="B64" s="122">
        <v>660000019</v>
      </c>
      <c r="C64" s="122" t="s">
        <v>31</v>
      </c>
      <c r="D64" s="122" t="s">
        <v>32</v>
      </c>
      <c r="E64" s="122" t="s">
        <v>66</v>
      </c>
      <c r="F64" s="122" t="s">
        <v>34</v>
      </c>
      <c r="G64" s="147" t="s">
        <v>47</v>
      </c>
      <c r="H64" s="152">
        <v>12</v>
      </c>
      <c r="I64" s="130" t="s">
        <v>36</v>
      </c>
      <c r="J64" s="137">
        <v>2500000</v>
      </c>
      <c r="K64" s="138">
        <v>30000000</v>
      </c>
      <c r="L64" s="122"/>
      <c r="M64" s="122"/>
      <c r="N64" s="122"/>
      <c r="O64" s="164"/>
      <c r="P64" s="164"/>
      <c r="Q64" s="147"/>
      <c r="R64" s="146"/>
      <c r="S64" s="167"/>
      <c r="T64" s="122"/>
      <c r="U64" s="122"/>
      <c r="V64" s="122"/>
      <c r="W64" s="122"/>
      <c r="X64" s="122"/>
      <c r="Y64" s="122"/>
      <c r="Z64" s="122"/>
      <c r="AA64" s="122"/>
      <c r="AB64" s="164"/>
      <c r="AC64" s="147"/>
      <c r="AD64" s="167"/>
      <c r="AE64" s="167"/>
      <c r="AF64" s="122"/>
      <c r="AG64" s="147"/>
      <c r="AH64" s="146"/>
      <c r="AI64" s="122"/>
      <c r="AJ64" s="122"/>
      <c r="AK64" s="122"/>
      <c r="AL64" s="122"/>
      <c r="AM64" s="122"/>
      <c r="AN64" s="147"/>
      <c r="AO64" s="152">
        <v>12</v>
      </c>
      <c r="AP64" s="130" t="s">
        <v>36</v>
      </c>
      <c r="AQ64" s="137">
        <v>2500000</v>
      </c>
      <c r="AR64" s="138">
        <v>30000000</v>
      </c>
      <c r="AS64" s="122"/>
      <c r="AT64" s="122"/>
      <c r="AU64" s="122"/>
      <c r="AV64" s="164"/>
      <c r="AW64" s="164"/>
      <c r="AX64" s="147"/>
    </row>
    <row r="65" spans="1:50" s="125" customFormat="1" ht="14.45" customHeight="1" x14ac:dyDescent="0.25">
      <c r="A65" s="146" t="s">
        <v>504</v>
      </c>
      <c r="B65" s="122">
        <v>660000019</v>
      </c>
      <c r="C65" s="122" t="s">
        <v>31</v>
      </c>
      <c r="D65" s="122" t="s">
        <v>32</v>
      </c>
      <c r="E65" s="122" t="s">
        <v>33</v>
      </c>
      <c r="F65" s="122" t="s">
        <v>34</v>
      </c>
      <c r="G65" s="147" t="s">
        <v>35</v>
      </c>
      <c r="H65" s="152">
        <v>12</v>
      </c>
      <c r="I65" s="130" t="s">
        <v>36</v>
      </c>
      <c r="J65" s="137">
        <v>10000000</v>
      </c>
      <c r="K65" s="138">
        <v>120000000</v>
      </c>
      <c r="L65" s="122"/>
      <c r="M65" s="122"/>
      <c r="N65" s="122"/>
      <c r="O65" s="164"/>
      <c r="P65" s="164"/>
      <c r="Q65" s="147"/>
      <c r="R65" s="146"/>
      <c r="S65" s="167"/>
      <c r="T65" s="122"/>
      <c r="U65" s="122"/>
      <c r="V65" s="122"/>
      <c r="W65" s="122"/>
      <c r="X65" s="122"/>
      <c r="Y65" s="122"/>
      <c r="Z65" s="122"/>
      <c r="AA65" s="122"/>
      <c r="AB65" s="164"/>
      <c r="AC65" s="147"/>
      <c r="AD65" s="167"/>
      <c r="AE65" s="167"/>
      <c r="AF65" s="122"/>
      <c r="AG65" s="147"/>
      <c r="AH65" s="146"/>
      <c r="AI65" s="122"/>
      <c r="AJ65" s="122"/>
      <c r="AK65" s="122"/>
      <c r="AL65" s="122"/>
      <c r="AM65" s="122"/>
      <c r="AN65" s="147"/>
      <c r="AO65" s="152">
        <v>12</v>
      </c>
      <c r="AP65" s="130" t="s">
        <v>36</v>
      </c>
      <c r="AQ65" s="137">
        <v>10000000</v>
      </c>
      <c r="AR65" s="138">
        <v>120000000</v>
      </c>
      <c r="AS65" s="122"/>
      <c r="AT65" s="122"/>
      <c r="AU65" s="122"/>
      <c r="AV65" s="164"/>
      <c r="AW65" s="164"/>
      <c r="AX65" s="147"/>
    </row>
    <row r="66" spans="1:50" s="125" customFormat="1" ht="14.45" customHeight="1" x14ac:dyDescent="0.25">
      <c r="A66" s="146" t="s">
        <v>504</v>
      </c>
      <c r="B66" s="122">
        <v>660000019</v>
      </c>
      <c r="C66" s="122" t="s">
        <v>31</v>
      </c>
      <c r="D66" s="122" t="s">
        <v>32</v>
      </c>
      <c r="E66" s="122" t="s">
        <v>66</v>
      </c>
      <c r="F66" s="122" t="s">
        <v>34</v>
      </c>
      <c r="G66" s="147" t="s">
        <v>35</v>
      </c>
      <c r="H66" s="152">
        <v>12</v>
      </c>
      <c r="I66" s="130" t="s">
        <v>36</v>
      </c>
      <c r="J66" s="137">
        <v>2000000</v>
      </c>
      <c r="K66" s="138">
        <v>24000000</v>
      </c>
      <c r="L66" s="122"/>
      <c r="M66" s="122"/>
      <c r="N66" s="122"/>
      <c r="O66" s="164"/>
      <c r="P66" s="164"/>
      <c r="Q66" s="147"/>
      <c r="R66" s="146"/>
      <c r="S66" s="167"/>
      <c r="T66" s="122"/>
      <c r="U66" s="122"/>
      <c r="V66" s="122"/>
      <c r="W66" s="122"/>
      <c r="X66" s="122"/>
      <c r="Y66" s="122"/>
      <c r="Z66" s="122"/>
      <c r="AA66" s="122"/>
      <c r="AB66" s="164"/>
      <c r="AC66" s="147"/>
      <c r="AD66" s="167"/>
      <c r="AE66" s="167"/>
      <c r="AF66" s="122"/>
      <c r="AG66" s="147"/>
      <c r="AH66" s="146"/>
      <c r="AI66" s="122"/>
      <c r="AJ66" s="122"/>
      <c r="AK66" s="122"/>
      <c r="AL66" s="122"/>
      <c r="AM66" s="122"/>
      <c r="AN66" s="147"/>
      <c r="AO66" s="152">
        <v>12</v>
      </c>
      <c r="AP66" s="130" t="s">
        <v>36</v>
      </c>
      <c r="AQ66" s="137">
        <v>2000000</v>
      </c>
      <c r="AR66" s="138">
        <v>24000000</v>
      </c>
      <c r="AS66" s="122"/>
      <c r="AT66" s="122"/>
      <c r="AU66" s="122"/>
      <c r="AV66" s="164"/>
      <c r="AW66" s="164"/>
      <c r="AX66" s="147"/>
    </row>
    <row r="67" spans="1:50" s="125" customFormat="1" ht="14.45" customHeight="1" x14ac:dyDescent="0.25">
      <c r="A67" s="146" t="s">
        <v>504</v>
      </c>
      <c r="B67" s="122">
        <v>660000019</v>
      </c>
      <c r="C67" s="122" t="s">
        <v>31</v>
      </c>
      <c r="D67" s="122" t="s">
        <v>32</v>
      </c>
      <c r="E67" s="122" t="s">
        <v>72</v>
      </c>
      <c r="F67" s="122" t="s">
        <v>34</v>
      </c>
      <c r="G67" s="147" t="s">
        <v>35</v>
      </c>
      <c r="H67" s="152">
        <v>1</v>
      </c>
      <c r="I67" s="130" t="s">
        <v>53</v>
      </c>
      <c r="J67" s="129" t="s">
        <v>54</v>
      </c>
      <c r="K67" s="129" t="s">
        <v>55</v>
      </c>
      <c r="L67" s="122"/>
      <c r="M67" s="122"/>
      <c r="N67" s="122"/>
      <c r="O67" s="164"/>
      <c r="P67" s="164"/>
      <c r="Q67" s="147"/>
      <c r="R67" s="146"/>
      <c r="S67" s="167"/>
      <c r="T67" s="122"/>
      <c r="U67" s="122"/>
      <c r="V67" s="122"/>
      <c r="W67" s="122"/>
      <c r="X67" s="122"/>
      <c r="Y67" s="122"/>
      <c r="Z67" s="122"/>
      <c r="AA67" s="122"/>
      <c r="AB67" s="164"/>
      <c r="AC67" s="147"/>
      <c r="AD67" s="167"/>
      <c r="AE67" s="167"/>
      <c r="AF67" s="122"/>
      <c r="AG67" s="147"/>
      <c r="AH67" s="146"/>
      <c r="AI67" s="122"/>
      <c r="AJ67" s="122"/>
      <c r="AK67" s="122"/>
      <c r="AL67" s="122"/>
      <c r="AM67" s="122"/>
      <c r="AN67" s="147"/>
      <c r="AO67" s="152">
        <v>1</v>
      </c>
      <c r="AP67" s="130" t="s">
        <v>53</v>
      </c>
      <c r="AQ67" s="129" t="s">
        <v>54</v>
      </c>
      <c r="AR67" s="129" t="s">
        <v>55</v>
      </c>
      <c r="AS67" s="122"/>
      <c r="AT67" s="122"/>
      <c r="AU67" s="122"/>
      <c r="AV67" s="164"/>
      <c r="AW67" s="164"/>
      <c r="AX67" s="147"/>
    </row>
    <row r="68" spans="1:50" s="125" customFormat="1" ht="14.45" customHeight="1" x14ac:dyDescent="0.25">
      <c r="A68" s="146" t="s">
        <v>504</v>
      </c>
      <c r="B68" s="122">
        <v>660000019</v>
      </c>
      <c r="C68" s="122" t="s">
        <v>31</v>
      </c>
      <c r="D68" s="122" t="s">
        <v>32</v>
      </c>
      <c r="E68" s="122" t="s">
        <v>39</v>
      </c>
      <c r="F68" s="122" t="s">
        <v>80</v>
      </c>
      <c r="G68" s="147" t="s">
        <v>82</v>
      </c>
      <c r="H68" s="152">
        <v>12</v>
      </c>
      <c r="I68" s="130" t="s">
        <v>36</v>
      </c>
      <c r="J68" s="139">
        <v>1791667</v>
      </c>
      <c r="K68" s="138">
        <v>21500000</v>
      </c>
      <c r="L68" s="122"/>
      <c r="M68" s="122"/>
      <c r="N68" s="122"/>
      <c r="O68" s="164"/>
      <c r="P68" s="164"/>
      <c r="Q68" s="147"/>
      <c r="R68" s="146"/>
      <c r="S68" s="167"/>
      <c r="T68" s="122"/>
      <c r="U68" s="122"/>
      <c r="V68" s="122"/>
      <c r="W68" s="122"/>
      <c r="X68" s="122"/>
      <c r="Y68" s="122"/>
      <c r="Z68" s="122"/>
      <c r="AA68" s="122"/>
      <c r="AB68" s="164"/>
      <c r="AC68" s="147"/>
      <c r="AD68" s="167"/>
      <c r="AE68" s="167"/>
      <c r="AF68" s="122"/>
      <c r="AG68" s="147"/>
      <c r="AH68" s="146"/>
      <c r="AI68" s="122"/>
      <c r="AJ68" s="122"/>
      <c r="AK68" s="122"/>
      <c r="AL68" s="122"/>
      <c r="AM68" s="122"/>
      <c r="AN68" s="147"/>
      <c r="AO68" s="152">
        <v>12</v>
      </c>
      <c r="AP68" s="130" t="s">
        <v>36</v>
      </c>
      <c r="AQ68" s="139">
        <v>1791667</v>
      </c>
      <c r="AR68" s="138">
        <v>21500000</v>
      </c>
      <c r="AS68" s="122"/>
      <c r="AT68" s="122"/>
      <c r="AU68" s="122"/>
      <c r="AV68" s="164"/>
      <c r="AW68" s="164"/>
      <c r="AX68" s="147"/>
    </row>
    <row r="69" spans="1:50" s="125" customFormat="1" ht="14.45" customHeight="1" x14ac:dyDescent="0.25">
      <c r="A69" s="146" t="s">
        <v>504</v>
      </c>
      <c r="B69" s="122">
        <v>660000019</v>
      </c>
      <c r="C69" s="122" t="s">
        <v>31</v>
      </c>
      <c r="D69" s="122" t="s">
        <v>32</v>
      </c>
      <c r="E69" s="122" t="s">
        <v>72</v>
      </c>
      <c r="F69" s="122" t="s">
        <v>80</v>
      </c>
      <c r="G69" s="147" t="s">
        <v>82</v>
      </c>
      <c r="H69" s="152">
        <v>1</v>
      </c>
      <c r="I69" s="130" t="s">
        <v>53</v>
      </c>
      <c r="J69" s="129" t="s">
        <v>54</v>
      </c>
      <c r="K69" s="129" t="s">
        <v>55</v>
      </c>
      <c r="L69" s="122"/>
      <c r="M69" s="122"/>
      <c r="N69" s="122"/>
      <c r="O69" s="164"/>
      <c r="P69" s="164"/>
      <c r="Q69" s="147"/>
      <c r="R69" s="146"/>
      <c r="S69" s="167"/>
      <c r="T69" s="122"/>
      <c r="U69" s="122"/>
      <c r="V69" s="122"/>
      <c r="W69" s="122"/>
      <c r="X69" s="122"/>
      <c r="Y69" s="122"/>
      <c r="Z69" s="122"/>
      <c r="AA69" s="122"/>
      <c r="AB69" s="164"/>
      <c r="AC69" s="147"/>
      <c r="AD69" s="167"/>
      <c r="AE69" s="167"/>
      <c r="AF69" s="122"/>
      <c r="AG69" s="147"/>
      <c r="AH69" s="146"/>
      <c r="AI69" s="122"/>
      <c r="AJ69" s="122"/>
      <c r="AK69" s="122"/>
      <c r="AL69" s="122"/>
      <c r="AM69" s="122"/>
      <c r="AN69" s="147"/>
      <c r="AO69" s="152">
        <v>1</v>
      </c>
      <c r="AP69" s="130" t="s">
        <v>53</v>
      </c>
      <c r="AQ69" s="129" t="s">
        <v>54</v>
      </c>
      <c r="AR69" s="129" t="s">
        <v>55</v>
      </c>
      <c r="AS69" s="122"/>
      <c r="AT69" s="122"/>
      <c r="AU69" s="122"/>
      <c r="AV69" s="164"/>
      <c r="AW69" s="164"/>
      <c r="AX69" s="147"/>
    </row>
    <row r="70" spans="1:50" s="125" customFormat="1" ht="14.45" customHeight="1" x14ac:dyDescent="0.25">
      <c r="A70" s="146" t="s">
        <v>504</v>
      </c>
      <c r="B70" s="122">
        <v>660000019</v>
      </c>
      <c r="C70" s="122" t="s">
        <v>31</v>
      </c>
      <c r="D70" s="122" t="s">
        <v>32</v>
      </c>
      <c r="E70" s="122" t="s">
        <v>39</v>
      </c>
      <c r="F70" s="122" t="s">
        <v>80</v>
      </c>
      <c r="G70" s="147" t="s">
        <v>83</v>
      </c>
      <c r="H70" s="152">
        <v>12</v>
      </c>
      <c r="I70" s="130" t="s">
        <v>36</v>
      </c>
      <c r="J70" s="139">
        <v>1833333</v>
      </c>
      <c r="K70" s="140">
        <v>22000000</v>
      </c>
      <c r="L70" s="122"/>
      <c r="M70" s="122"/>
      <c r="N70" s="122"/>
      <c r="O70" s="164"/>
      <c r="P70" s="164"/>
      <c r="Q70" s="147"/>
      <c r="R70" s="151"/>
      <c r="S70" s="190"/>
      <c r="T70" s="131"/>
      <c r="U70" s="131"/>
      <c r="V70" s="131"/>
      <c r="W70" s="131"/>
      <c r="X70" s="122"/>
      <c r="Y70" s="122"/>
      <c r="Z70" s="122"/>
      <c r="AA70" s="122"/>
      <c r="AB70" s="164"/>
      <c r="AC70" s="147"/>
      <c r="AD70" s="167"/>
      <c r="AE70" s="167"/>
      <c r="AF70" s="122"/>
      <c r="AG70" s="147"/>
      <c r="AH70" s="146"/>
      <c r="AI70" s="122"/>
      <c r="AJ70" s="122"/>
      <c r="AK70" s="122"/>
      <c r="AL70" s="122"/>
      <c r="AM70" s="122"/>
      <c r="AN70" s="147"/>
      <c r="AO70" s="152">
        <v>12</v>
      </c>
      <c r="AP70" s="130" t="s">
        <v>36</v>
      </c>
      <c r="AQ70" s="139">
        <v>1833333</v>
      </c>
      <c r="AR70" s="140">
        <v>22000000</v>
      </c>
      <c r="AS70" s="122"/>
      <c r="AT70" s="122"/>
      <c r="AU70" s="122"/>
      <c r="AV70" s="164"/>
      <c r="AW70" s="164"/>
      <c r="AX70" s="147"/>
    </row>
    <row r="71" spans="1:50" s="125" customFormat="1" ht="14.45" customHeight="1" x14ac:dyDescent="0.25">
      <c r="A71" s="146" t="s">
        <v>504</v>
      </c>
      <c r="B71" s="122">
        <v>660000019</v>
      </c>
      <c r="C71" s="122" t="s">
        <v>31</v>
      </c>
      <c r="D71" s="122" t="s">
        <v>32</v>
      </c>
      <c r="E71" s="122" t="s">
        <v>72</v>
      </c>
      <c r="F71" s="122" t="s">
        <v>80</v>
      </c>
      <c r="G71" s="147" t="s">
        <v>83</v>
      </c>
      <c r="H71" s="152">
        <v>1</v>
      </c>
      <c r="I71" s="130" t="s">
        <v>53</v>
      </c>
      <c r="J71" s="129" t="s">
        <v>54</v>
      </c>
      <c r="K71" s="129" t="s">
        <v>55</v>
      </c>
      <c r="L71" s="122"/>
      <c r="M71" s="122"/>
      <c r="N71" s="122"/>
      <c r="O71" s="164"/>
      <c r="P71" s="164"/>
      <c r="Q71" s="147"/>
      <c r="R71" s="146"/>
      <c r="S71" s="167"/>
      <c r="T71" s="122"/>
      <c r="U71" s="122"/>
      <c r="V71" s="122"/>
      <c r="W71" s="122"/>
      <c r="X71" s="122"/>
      <c r="Y71" s="122"/>
      <c r="Z71" s="122"/>
      <c r="AA71" s="122"/>
      <c r="AB71" s="164"/>
      <c r="AC71" s="147"/>
      <c r="AD71" s="167"/>
      <c r="AE71" s="167"/>
      <c r="AF71" s="122"/>
      <c r="AG71" s="147"/>
      <c r="AH71" s="146"/>
      <c r="AI71" s="122"/>
      <c r="AJ71" s="122"/>
      <c r="AK71" s="122"/>
      <c r="AL71" s="122"/>
      <c r="AM71" s="122"/>
      <c r="AN71" s="147"/>
      <c r="AO71" s="152">
        <v>1</v>
      </c>
      <c r="AP71" s="130" t="s">
        <v>53</v>
      </c>
      <c r="AQ71" s="129" t="s">
        <v>54</v>
      </c>
      <c r="AR71" s="129" t="s">
        <v>55</v>
      </c>
      <c r="AS71" s="122"/>
      <c r="AT71" s="122"/>
      <c r="AU71" s="122"/>
      <c r="AV71" s="164"/>
      <c r="AW71" s="164"/>
      <c r="AX71" s="147"/>
    </row>
    <row r="72" spans="1:50" s="125" customFormat="1" ht="14.45" customHeight="1" x14ac:dyDescent="0.25">
      <c r="A72" s="146" t="s">
        <v>504</v>
      </c>
      <c r="B72" s="122">
        <v>660000019</v>
      </c>
      <c r="C72" s="122" t="s">
        <v>31</v>
      </c>
      <c r="D72" s="122" t="s">
        <v>32</v>
      </c>
      <c r="E72" s="122" t="s">
        <v>39</v>
      </c>
      <c r="F72" s="122" t="s">
        <v>80</v>
      </c>
      <c r="G72" s="147" t="s">
        <v>87</v>
      </c>
      <c r="H72" s="152">
        <v>12</v>
      </c>
      <c r="I72" s="130" t="s">
        <v>36</v>
      </c>
      <c r="J72" s="139">
        <v>5833333</v>
      </c>
      <c r="K72" s="138">
        <v>70000000</v>
      </c>
      <c r="L72" s="122"/>
      <c r="M72" s="122"/>
      <c r="N72" s="122"/>
      <c r="O72" s="164"/>
      <c r="P72" s="164"/>
      <c r="Q72" s="147"/>
      <c r="R72" s="146"/>
      <c r="S72" s="167"/>
      <c r="T72" s="122"/>
      <c r="U72" s="122"/>
      <c r="V72" s="122"/>
      <c r="W72" s="122"/>
      <c r="X72" s="122"/>
      <c r="Y72" s="122"/>
      <c r="Z72" s="122"/>
      <c r="AA72" s="122"/>
      <c r="AB72" s="164"/>
      <c r="AC72" s="147"/>
      <c r="AD72" s="167"/>
      <c r="AE72" s="167"/>
      <c r="AG72" s="147"/>
      <c r="AH72" s="146"/>
      <c r="AI72" s="122"/>
      <c r="AJ72" s="122"/>
      <c r="AK72" s="122"/>
      <c r="AL72" s="122"/>
      <c r="AM72" s="122"/>
      <c r="AN72" s="147"/>
      <c r="AO72" s="152">
        <v>12</v>
      </c>
      <c r="AP72" s="130" t="s">
        <v>36</v>
      </c>
      <c r="AQ72" s="139">
        <v>5833333</v>
      </c>
      <c r="AR72" s="138">
        <v>70000000</v>
      </c>
      <c r="AS72" s="122"/>
      <c r="AT72" s="122"/>
      <c r="AU72" s="122"/>
      <c r="AV72" s="164"/>
      <c r="AW72" s="164"/>
      <c r="AX72" s="147"/>
    </row>
    <row r="73" spans="1:50" s="125" customFormat="1" ht="14.45" customHeight="1" x14ac:dyDescent="0.25">
      <c r="A73" s="146" t="s">
        <v>504</v>
      </c>
      <c r="B73" s="122">
        <v>660000019</v>
      </c>
      <c r="C73" s="122" t="s">
        <v>31</v>
      </c>
      <c r="D73" s="122" t="s">
        <v>32</v>
      </c>
      <c r="E73" s="122" t="s">
        <v>72</v>
      </c>
      <c r="F73" s="122" t="s">
        <v>80</v>
      </c>
      <c r="G73" s="147" t="s">
        <v>87</v>
      </c>
      <c r="H73" s="152">
        <v>1</v>
      </c>
      <c r="I73" s="130" t="s">
        <v>53</v>
      </c>
      <c r="J73" s="129" t="s">
        <v>54</v>
      </c>
      <c r="K73" s="129" t="s">
        <v>55</v>
      </c>
      <c r="L73" s="122"/>
      <c r="M73" s="122"/>
      <c r="N73" s="122"/>
      <c r="O73" s="164"/>
      <c r="P73" s="164"/>
      <c r="Q73" s="147"/>
      <c r="R73" s="146"/>
      <c r="S73" s="167"/>
      <c r="T73" s="122"/>
      <c r="U73" s="122"/>
      <c r="V73" s="122"/>
      <c r="W73" s="122"/>
      <c r="X73" s="122"/>
      <c r="Y73" s="122"/>
      <c r="Z73" s="122"/>
      <c r="AA73" s="122"/>
      <c r="AB73" s="164"/>
      <c r="AC73" s="147"/>
      <c r="AD73" s="167"/>
      <c r="AE73" s="167"/>
      <c r="AF73" s="122"/>
      <c r="AG73" s="147"/>
      <c r="AH73" s="146"/>
      <c r="AI73" s="122"/>
      <c r="AJ73" s="122"/>
      <c r="AK73" s="122"/>
      <c r="AL73" s="122"/>
      <c r="AM73" s="122"/>
      <c r="AN73" s="147"/>
      <c r="AO73" s="152">
        <v>1</v>
      </c>
      <c r="AP73" s="130" t="s">
        <v>53</v>
      </c>
      <c r="AQ73" s="129" t="s">
        <v>54</v>
      </c>
      <c r="AR73" s="129" t="s">
        <v>55</v>
      </c>
      <c r="AS73" s="122"/>
      <c r="AT73" s="122"/>
      <c r="AU73" s="122"/>
      <c r="AV73" s="164"/>
      <c r="AW73" s="164"/>
      <c r="AX73" s="147"/>
    </row>
    <row r="74" spans="1:50" s="125" customFormat="1" ht="14.45" customHeight="1" x14ac:dyDescent="0.25">
      <c r="A74" s="146" t="s">
        <v>504</v>
      </c>
      <c r="B74" s="122">
        <v>660000019</v>
      </c>
      <c r="C74" s="122" t="s">
        <v>31</v>
      </c>
      <c r="D74" s="122" t="s">
        <v>32</v>
      </c>
      <c r="E74" s="122" t="s">
        <v>106</v>
      </c>
      <c r="F74" s="122" t="s">
        <v>62</v>
      </c>
      <c r="G74" s="147" t="s">
        <v>67</v>
      </c>
      <c r="H74" s="152">
        <v>12</v>
      </c>
      <c r="I74" s="130" t="s">
        <v>36</v>
      </c>
      <c r="J74" s="129" t="s">
        <v>54</v>
      </c>
      <c r="K74" s="129" t="s">
        <v>55</v>
      </c>
      <c r="L74" s="122"/>
      <c r="M74" s="122"/>
      <c r="N74" s="122"/>
      <c r="O74" s="164"/>
      <c r="P74" s="164"/>
      <c r="Q74" s="147"/>
      <c r="R74" s="235"/>
      <c r="S74" s="236"/>
      <c r="T74" s="237"/>
      <c r="U74" s="237"/>
      <c r="V74" s="237"/>
      <c r="W74" s="237"/>
      <c r="X74" s="237"/>
      <c r="Y74" s="237"/>
      <c r="Z74" s="237"/>
      <c r="AA74" s="237"/>
      <c r="AB74" s="238"/>
      <c r="AC74" s="147"/>
      <c r="AD74" s="167"/>
      <c r="AE74" s="167"/>
      <c r="AF74" s="122"/>
      <c r="AG74" s="147"/>
      <c r="AH74" s="146"/>
      <c r="AI74" s="122"/>
      <c r="AJ74" s="122"/>
      <c r="AK74" s="122"/>
      <c r="AL74" s="122"/>
      <c r="AM74" s="122"/>
      <c r="AN74" s="147"/>
      <c r="AO74" s="152">
        <v>12</v>
      </c>
      <c r="AP74" s="130" t="s">
        <v>36</v>
      </c>
      <c r="AQ74" s="129" t="s">
        <v>54</v>
      </c>
      <c r="AR74" s="129" t="s">
        <v>55</v>
      </c>
      <c r="AS74" s="122"/>
      <c r="AT74" s="122"/>
      <c r="AU74" s="122"/>
      <c r="AV74" s="164"/>
      <c r="AW74" s="164"/>
      <c r="AX74" s="147"/>
    </row>
    <row r="75" spans="1:50" s="125" customFormat="1" ht="14.45" customHeight="1" x14ac:dyDescent="0.25">
      <c r="A75" s="146" t="s">
        <v>504</v>
      </c>
      <c r="B75" s="122">
        <v>660000019</v>
      </c>
      <c r="C75" s="122" t="s">
        <v>31</v>
      </c>
      <c r="D75" s="122" t="s">
        <v>32</v>
      </c>
      <c r="E75" s="122" t="s">
        <v>39</v>
      </c>
      <c r="F75" s="122" t="s">
        <v>62</v>
      </c>
      <c r="G75" s="147" t="s">
        <v>67</v>
      </c>
      <c r="H75" s="152">
        <v>12</v>
      </c>
      <c r="I75" s="130" t="s">
        <v>36</v>
      </c>
      <c r="J75" s="139">
        <v>1700000</v>
      </c>
      <c r="K75" s="139">
        <v>20400000</v>
      </c>
      <c r="L75" s="122"/>
      <c r="M75" s="122"/>
      <c r="N75" s="122"/>
      <c r="O75" s="164"/>
      <c r="P75" s="164"/>
      <c r="Q75" s="147"/>
      <c r="R75" s="146"/>
      <c r="S75" s="122"/>
      <c r="T75" s="122"/>
      <c r="U75" s="122"/>
      <c r="V75" s="122"/>
      <c r="W75" s="122"/>
      <c r="X75" s="122"/>
      <c r="Y75" s="122"/>
      <c r="Z75" s="122"/>
      <c r="AA75" s="122"/>
      <c r="AB75" s="164"/>
      <c r="AC75" s="147"/>
      <c r="AD75" s="167"/>
      <c r="AE75" s="167"/>
      <c r="AF75" s="122"/>
      <c r="AG75" s="147"/>
      <c r="AH75" s="146"/>
      <c r="AI75" s="122"/>
      <c r="AJ75" s="122"/>
      <c r="AK75" s="122"/>
      <c r="AL75" s="122"/>
      <c r="AM75" s="122"/>
      <c r="AN75" s="147"/>
      <c r="AO75" s="152">
        <v>12</v>
      </c>
      <c r="AP75" s="130" t="s">
        <v>36</v>
      </c>
      <c r="AQ75" s="139">
        <v>1700000</v>
      </c>
      <c r="AR75" s="139">
        <v>20400000</v>
      </c>
      <c r="AS75" s="122"/>
      <c r="AT75" s="122"/>
      <c r="AU75" s="122"/>
      <c r="AV75" s="164"/>
      <c r="AW75" s="164"/>
      <c r="AX75" s="147"/>
    </row>
    <row r="76" spans="1:50" s="125" customFormat="1" ht="14.45" customHeight="1" x14ac:dyDescent="0.25">
      <c r="A76" s="146" t="s">
        <v>504</v>
      </c>
      <c r="B76" s="122">
        <v>660000019</v>
      </c>
      <c r="C76" s="122" t="s">
        <v>31</v>
      </c>
      <c r="D76" s="122" t="s">
        <v>32</v>
      </c>
      <c r="E76" s="122" t="s">
        <v>109</v>
      </c>
      <c r="F76" s="122" t="s">
        <v>62</v>
      </c>
      <c r="G76" s="147" t="s">
        <v>67</v>
      </c>
      <c r="H76" s="152">
        <v>12</v>
      </c>
      <c r="I76" s="130" t="s">
        <v>36</v>
      </c>
      <c r="J76" s="160">
        <v>3000000</v>
      </c>
      <c r="K76" s="161">
        <v>36000000</v>
      </c>
      <c r="L76" s="162">
        <f>K76-M76</f>
        <v>28905805</v>
      </c>
      <c r="M76" s="162">
        <v>7094195</v>
      </c>
      <c r="N76" s="162">
        <f>M76-O76</f>
        <v>4594195</v>
      </c>
      <c r="O76" s="165">
        <v>2500000</v>
      </c>
      <c r="P76" s="165"/>
      <c r="Q76" s="147"/>
      <c r="R76" s="146" t="s">
        <v>1191</v>
      </c>
      <c r="S76" s="122"/>
      <c r="T76" s="131" t="s">
        <v>111</v>
      </c>
      <c r="U76" s="122"/>
      <c r="V76" s="122"/>
      <c r="W76" s="122"/>
      <c r="X76" s="122"/>
      <c r="Y76" s="122"/>
      <c r="Z76" s="122"/>
      <c r="AA76" s="122"/>
      <c r="AB76" s="164"/>
      <c r="AC76" s="147"/>
      <c r="AD76" s="167"/>
      <c r="AE76" s="224" t="s">
        <v>1037</v>
      </c>
      <c r="AF76" s="122"/>
      <c r="AG76" s="147"/>
      <c r="AH76" s="225">
        <v>45728</v>
      </c>
      <c r="AI76" s="122" t="s">
        <v>1038</v>
      </c>
      <c r="AJ76" s="122"/>
      <c r="AK76" s="122" t="s">
        <v>1039</v>
      </c>
      <c r="AL76" s="122"/>
      <c r="AM76" s="122"/>
      <c r="AN76" s="147"/>
      <c r="AO76" s="152">
        <v>12</v>
      </c>
      <c r="AP76" s="130" t="s">
        <v>36</v>
      </c>
      <c r="AQ76" s="160">
        <v>3000000</v>
      </c>
      <c r="AR76" s="161">
        <v>36000000</v>
      </c>
      <c r="AS76" s="162">
        <f>AR76-AT76</f>
        <v>28905805</v>
      </c>
      <c r="AT76" s="162">
        <v>7094195</v>
      </c>
      <c r="AU76" s="162">
        <f>AT76-AV76</f>
        <v>4594195</v>
      </c>
      <c r="AV76" s="165">
        <v>2500000</v>
      </c>
      <c r="AW76" s="165"/>
      <c r="AX76" s="147"/>
    </row>
    <row r="77" spans="1:50" s="125" customFormat="1" ht="14.45" customHeight="1" x14ac:dyDescent="0.25">
      <c r="A77" s="146" t="s">
        <v>504</v>
      </c>
      <c r="B77" s="122">
        <v>660000019</v>
      </c>
      <c r="C77" s="122" t="s">
        <v>31</v>
      </c>
      <c r="D77" s="122" t="s">
        <v>32</v>
      </c>
      <c r="E77" s="122" t="s">
        <v>109</v>
      </c>
      <c r="F77" s="122" t="s">
        <v>62</v>
      </c>
      <c r="G77" s="147" t="s">
        <v>67</v>
      </c>
      <c r="H77" s="152"/>
      <c r="I77" s="130"/>
      <c r="J77" s="160"/>
      <c r="K77" s="160"/>
      <c r="L77" s="162"/>
      <c r="M77" s="162"/>
      <c r="N77" s="162">
        <f>N76-O77</f>
        <v>2095000</v>
      </c>
      <c r="O77" s="165">
        <v>2499195</v>
      </c>
      <c r="P77" s="165"/>
      <c r="Q77" s="147"/>
      <c r="R77" s="146" t="s">
        <v>1191</v>
      </c>
      <c r="S77" s="122"/>
      <c r="T77" s="131" t="s">
        <v>111</v>
      </c>
      <c r="U77" s="122"/>
      <c r="V77" s="122"/>
      <c r="W77" s="122"/>
      <c r="X77" s="122"/>
      <c r="Y77" s="122"/>
      <c r="Z77" s="122"/>
      <c r="AA77" s="122"/>
      <c r="AB77" s="164"/>
      <c r="AC77" s="147"/>
      <c r="AD77" s="167"/>
      <c r="AE77" s="224" t="s">
        <v>1037</v>
      </c>
      <c r="AF77" s="122"/>
      <c r="AG77" s="147"/>
      <c r="AH77" s="225">
        <v>45741</v>
      </c>
      <c r="AI77" s="122" t="s">
        <v>1040</v>
      </c>
      <c r="AJ77" s="122"/>
      <c r="AK77" s="122" t="s">
        <v>1041</v>
      </c>
      <c r="AL77" s="122"/>
      <c r="AM77" s="122"/>
      <c r="AN77" s="147"/>
      <c r="AO77" s="152"/>
      <c r="AP77" s="130"/>
      <c r="AQ77" s="160"/>
      <c r="AR77" s="160"/>
      <c r="AS77" s="162"/>
      <c r="AT77" s="162"/>
      <c r="AU77" s="162">
        <f>AU76-AV77</f>
        <v>2095000</v>
      </c>
      <c r="AV77" s="165">
        <v>2499195</v>
      </c>
      <c r="AW77" s="165"/>
      <c r="AX77" s="147"/>
    </row>
    <row r="78" spans="1:50" s="125" customFormat="1" ht="14.45" customHeight="1" x14ac:dyDescent="0.25">
      <c r="A78" s="146" t="s">
        <v>504</v>
      </c>
      <c r="B78" s="122">
        <v>660000019</v>
      </c>
      <c r="C78" s="122" t="s">
        <v>31</v>
      </c>
      <c r="D78" s="122" t="s">
        <v>32</v>
      </c>
      <c r="E78" s="122" t="s">
        <v>109</v>
      </c>
      <c r="F78" s="122" t="s">
        <v>62</v>
      </c>
      <c r="G78" s="147" t="s">
        <v>67</v>
      </c>
      <c r="H78" s="152"/>
      <c r="I78" s="130"/>
      <c r="J78" s="160"/>
      <c r="K78" s="160"/>
      <c r="L78" s="162"/>
      <c r="M78" s="162"/>
      <c r="N78" s="162">
        <f>N77-O78</f>
        <v>0</v>
      </c>
      <c r="O78" s="165">
        <v>2095000</v>
      </c>
      <c r="P78" s="165"/>
      <c r="Q78" s="147"/>
      <c r="R78" s="146" t="s">
        <v>1191</v>
      </c>
      <c r="S78" s="122"/>
      <c r="T78" s="131" t="s">
        <v>111</v>
      </c>
      <c r="U78" s="122"/>
      <c r="V78" s="122"/>
      <c r="W78" s="122"/>
      <c r="X78" s="122"/>
      <c r="Y78" s="122"/>
      <c r="Z78" s="122"/>
      <c r="AA78" s="122"/>
      <c r="AB78" s="164"/>
      <c r="AC78" s="147"/>
      <c r="AD78" s="167"/>
      <c r="AE78" s="224" t="s">
        <v>1037</v>
      </c>
      <c r="AF78" s="122"/>
      <c r="AG78" s="147"/>
      <c r="AH78" s="225">
        <v>45764</v>
      </c>
      <c r="AI78" s="122" t="s">
        <v>1042</v>
      </c>
      <c r="AJ78" s="122"/>
      <c r="AK78" s="122" t="s">
        <v>1043</v>
      </c>
      <c r="AL78" s="122"/>
      <c r="AM78" s="122"/>
      <c r="AN78" s="147"/>
      <c r="AO78" s="152"/>
      <c r="AP78" s="130"/>
      <c r="AQ78" s="160"/>
      <c r="AR78" s="160"/>
      <c r="AS78" s="162"/>
      <c r="AT78" s="162"/>
      <c r="AU78" s="162">
        <f>AU77-AV78</f>
        <v>0</v>
      </c>
      <c r="AV78" s="165">
        <v>2095000</v>
      </c>
      <c r="AW78" s="165"/>
      <c r="AX78" s="147"/>
    </row>
    <row r="79" spans="1:50" s="125" customFormat="1" ht="14.45" customHeight="1" x14ac:dyDescent="0.25">
      <c r="A79" s="146" t="s">
        <v>504</v>
      </c>
      <c r="B79" s="122">
        <v>660000019</v>
      </c>
      <c r="C79" s="122" t="s">
        <v>31</v>
      </c>
      <c r="D79" s="122" t="s">
        <v>32</v>
      </c>
      <c r="E79" s="122" t="s">
        <v>109</v>
      </c>
      <c r="F79" s="122" t="s">
        <v>62</v>
      </c>
      <c r="G79" s="147" t="s">
        <v>67</v>
      </c>
      <c r="H79" s="152"/>
      <c r="I79" s="130"/>
      <c r="J79" s="160"/>
      <c r="K79" s="161"/>
      <c r="L79" s="162"/>
      <c r="M79" s="162"/>
      <c r="N79" s="162"/>
      <c r="O79" s="165"/>
      <c r="P79" s="165"/>
      <c r="Q79" s="147"/>
      <c r="R79" s="151" t="s">
        <v>112</v>
      </c>
      <c r="S79" s="131" t="e">
        <f>_xlfn.IFNA(VLOOKUP(R79,#REF!,2,0),"BELUM ADA PO/SPK")</f>
        <v>#REF!</v>
      </c>
      <c r="T79" s="131" t="s">
        <v>111</v>
      </c>
      <c r="U79" s="131" t="s">
        <v>629</v>
      </c>
      <c r="V79" s="131" t="s">
        <v>1190</v>
      </c>
      <c r="W79" s="131" t="s">
        <v>853</v>
      </c>
      <c r="X79" s="122" t="s">
        <v>602</v>
      </c>
      <c r="Y79" s="122" t="s">
        <v>603</v>
      </c>
      <c r="Z79" s="157">
        <v>45762</v>
      </c>
      <c r="AA79" s="157">
        <v>45764</v>
      </c>
      <c r="AB79" s="164" t="s">
        <v>1187</v>
      </c>
      <c r="AC79" s="147"/>
      <c r="AD79" s="226">
        <v>45785</v>
      </c>
      <c r="AE79" s="167" t="s">
        <v>1044</v>
      </c>
      <c r="AF79" s="122" t="s">
        <v>871</v>
      </c>
      <c r="AG79" s="147"/>
      <c r="AH79" s="146"/>
      <c r="AI79" s="122"/>
      <c r="AJ79" s="122"/>
      <c r="AK79" s="122"/>
      <c r="AL79" s="122"/>
      <c r="AM79" s="122"/>
      <c r="AN79" s="147"/>
      <c r="AO79" s="152"/>
      <c r="AP79" s="130"/>
      <c r="AQ79" s="160"/>
      <c r="AR79" s="161"/>
      <c r="AS79" s="162"/>
      <c r="AT79" s="162"/>
      <c r="AU79" s="162"/>
      <c r="AV79" s="165"/>
      <c r="AW79" s="165"/>
      <c r="AX79" s="147"/>
    </row>
    <row r="80" spans="1:50" s="125" customFormat="1" ht="14.45" customHeight="1" x14ac:dyDescent="0.25">
      <c r="A80" s="146" t="s">
        <v>504</v>
      </c>
      <c r="B80" s="122">
        <v>660000019</v>
      </c>
      <c r="C80" s="122" t="s">
        <v>31</v>
      </c>
      <c r="D80" s="122" t="s">
        <v>32</v>
      </c>
      <c r="E80" s="122" t="s">
        <v>72</v>
      </c>
      <c r="F80" s="122" t="s">
        <v>62</v>
      </c>
      <c r="G80" s="147" t="s">
        <v>67</v>
      </c>
      <c r="H80" s="152">
        <v>1</v>
      </c>
      <c r="I80" s="130" t="s">
        <v>53</v>
      </c>
      <c r="J80" s="129" t="s">
        <v>54</v>
      </c>
      <c r="K80" s="129" t="s">
        <v>55</v>
      </c>
      <c r="L80" s="122"/>
      <c r="M80" s="122"/>
      <c r="N80" s="122"/>
      <c r="O80" s="164"/>
      <c r="P80" s="164"/>
      <c r="Q80" s="147"/>
      <c r="R80" s="146"/>
      <c r="S80" s="122"/>
      <c r="T80" s="122"/>
      <c r="U80" s="122"/>
      <c r="V80" s="122"/>
      <c r="W80" s="122"/>
      <c r="X80" s="122"/>
      <c r="Y80" s="122"/>
      <c r="Z80" s="122"/>
      <c r="AA80" s="122"/>
      <c r="AB80" s="164"/>
      <c r="AC80" s="147"/>
      <c r="AD80" s="167"/>
      <c r="AE80" s="167"/>
      <c r="AF80" s="122"/>
      <c r="AG80" s="147"/>
      <c r="AH80" s="146"/>
      <c r="AI80" s="122"/>
      <c r="AJ80" s="122"/>
      <c r="AK80" s="122"/>
      <c r="AL80" s="122"/>
      <c r="AM80" s="122"/>
      <c r="AN80" s="147"/>
      <c r="AO80" s="152">
        <v>1</v>
      </c>
      <c r="AP80" s="130" t="s">
        <v>53</v>
      </c>
      <c r="AQ80" s="129" t="s">
        <v>54</v>
      </c>
      <c r="AR80" s="129" t="s">
        <v>55</v>
      </c>
      <c r="AS80" s="122"/>
      <c r="AT80" s="122"/>
      <c r="AU80" s="122"/>
      <c r="AV80" s="164"/>
      <c r="AW80" s="164"/>
      <c r="AX80" s="147"/>
    </row>
    <row r="81" spans="1:50" s="125" customFormat="1" ht="14.45" customHeight="1" x14ac:dyDescent="0.25">
      <c r="A81" s="146" t="s">
        <v>504</v>
      </c>
      <c r="B81" s="122">
        <v>660000019</v>
      </c>
      <c r="C81" s="122" t="s">
        <v>31</v>
      </c>
      <c r="D81" s="122" t="s">
        <v>32</v>
      </c>
      <c r="E81" s="122" t="s">
        <v>39</v>
      </c>
      <c r="F81" s="122" t="s">
        <v>80</v>
      </c>
      <c r="G81" s="147" t="s">
        <v>88</v>
      </c>
      <c r="H81" s="152">
        <v>12</v>
      </c>
      <c r="I81" s="130" t="s">
        <v>36</v>
      </c>
      <c r="J81" s="160">
        <v>3000000</v>
      </c>
      <c r="K81" s="160">
        <v>36000000</v>
      </c>
      <c r="L81" s="162">
        <f>K81-M81</f>
        <v>-36000000</v>
      </c>
      <c r="M81" s="162">
        <v>72000000</v>
      </c>
      <c r="N81" s="162">
        <f>M81-O81</f>
        <v>72000000</v>
      </c>
      <c r="O81" s="165">
        <v>0</v>
      </c>
      <c r="P81" s="165"/>
      <c r="Q81" s="147"/>
      <c r="R81" s="151" t="s">
        <v>334</v>
      </c>
      <c r="S81" s="131" t="e">
        <f>_xlfn.IFNA(VLOOKUP(R81,#REF!,2,0),"BELUM ADA PO/SPK")</f>
        <v>#REF!</v>
      </c>
      <c r="T81" s="131" t="s">
        <v>335</v>
      </c>
      <c r="U81" s="131" t="s">
        <v>629</v>
      </c>
      <c r="V81" s="131" t="s">
        <v>653</v>
      </c>
      <c r="W81" s="131" t="s">
        <v>616</v>
      </c>
      <c r="X81" s="122" t="s">
        <v>602</v>
      </c>
      <c r="Y81" s="122" t="s">
        <v>602</v>
      </c>
      <c r="Z81" s="157">
        <v>45560</v>
      </c>
      <c r="AA81" s="157">
        <v>45927</v>
      </c>
      <c r="AB81" s="164" t="s">
        <v>1187</v>
      </c>
      <c r="AC81" s="147"/>
      <c r="AD81" s="226">
        <v>45603</v>
      </c>
      <c r="AE81" s="224" t="s">
        <v>1097</v>
      </c>
      <c r="AF81" s="122" t="s">
        <v>1098</v>
      </c>
      <c r="AG81" s="158">
        <v>45991</v>
      </c>
      <c r="AH81" s="276">
        <v>45691</v>
      </c>
      <c r="AI81" s="122" t="s">
        <v>1099</v>
      </c>
      <c r="AJ81" s="122"/>
      <c r="AK81" s="122" t="s">
        <v>1100</v>
      </c>
      <c r="AL81" s="122"/>
      <c r="AM81" s="122"/>
      <c r="AN81" s="147"/>
      <c r="AO81" s="152">
        <v>12</v>
      </c>
      <c r="AP81" s="130" t="s">
        <v>36</v>
      </c>
      <c r="AQ81" s="160">
        <v>3000000</v>
      </c>
      <c r="AR81" s="160">
        <v>36000000</v>
      </c>
      <c r="AS81" s="162">
        <f>AR81-AT81</f>
        <v>-36000000</v>
      </c>
      <c r="AT81" s="162">
        <v>72000000</v>
      </c>
      <c r="AU81" s="162">
        <f>AT81-AV81</f>
        <v>72000000</v>
      </c>
      <c r="AV81" s="165">
        <v>0</v>
      </c>
      <c r="AW81" s="165"/>
      <c r="AX81" s="147"/>
    </row>
    <row r="82" spans="1:50" s="125" customFormat="1" ht="14.45" customHeight="1" x14ac:dyDescent="0.25">
      <c r="A82" s="146" t="s">
        <v>504</v>
      </c>
      <c r="B82" s="122">
        <v>660000019</v>
      </c>
      <c r="C82" s="122" t="s">
        <v>31</v>
      </c>
      <c r="D82" s="122" t="s">
        <v>32</v>
      </c>
      <c r="E82" s="122" t="s">
        <v>39</v>
      </c>
      <c r="F82" s="122" t="s">
        <v>80</v>
      </c>
      <c r="G82" s="147" t="s">
        <v>88</v>
      </c>
      <c r="H82" s="152"/>
      <c r="I82" s="130"/>
      <c r="J82" s="160"/>
      <c r="K82" s="160"/>
      <c r="L82" s="162"/>
      <c r="M82" s="162"/>
      <c r="N82" s="162">
        <f>N81-O82</f>
        <v>66705000</v>
      </c>
      <c r="O82" s="165">
        <v>5295000</v>
      </c>
      <c r="P82" s="165"/>
      <c r="Q82" s="147"/>
      <c r="R82" s="151" t="s">
        <v>334</v>
      </c>
      <c r="S82" s="131" t="e">
        <f>_xlfn.IFNA(VLOOKUP(R82,#REF!,2,0),"BELUM ADA PO/SPK")</f>
        <v>#REF!</v>
      </c>
      <c r="T82" s="131" t="s">
        <v>335</v>
      </c>
      <c r="U82" s="131" t="s">
        <v>629</v>
      </c>
      <c r="V82" s="131" t="s">
        <v>653</v>
      </c>
      <c r="W82" s="131" t="s">
        <v>616</v>
      </c>
      <c r="X82" s="122" t="s">
        <v>602</v>
      </c>
      <c r="Y82" s="122" t="s">
        <v>602</v>
      </c>
      <c r="Z82" s="157">
        <v>45560</v>
      </c>
      <c r="AA82" s="157">
        <v>45927</v>
      </c>
      <c r="AB82" s="164" t="s">
        <v>1187</v>
      </c>
      <c r="AC82" s="147"/>
      <c r="AD82" s="226">
        <v>45603</v>
      </c>
      <c r="AE82" s="224" t="s">
        <v>1097</v>
      </c>
      <c r="AF82" s="122" t="s">
        <v>1098</v>
      </c>
      <c r="AG82" s="158">
        <v>45991</v>
      </c>
      <c r="AH82" s="276">
        <v>45712</v>
      </c>
      <c r="AI82" s="122" t="s">
        <v>1101</v>
      </c>
      <c r="AJ82" s="122"/>
      <c r="AK82" s="122" t="s">
        <v>1102</v>
      </c>
      <c r="AL82" s="122"/>
      <c r="AM82" s="122"/>
      <c r="AN82" s="147"/>
      <c r="AO82" s="152"/>
      <c r="AP82" s="130"/>
      <c r="AQ82" s="160"/>
      <c r="AR82" s="160"/>
      <c r="AS82" s="162"/>
      <c r="AT82" s="162"/>
      <c r="AU82" s="162">
        <f>AU81-AV82</f>
        <v>66705000</v>
      </c>
      <c r="AV82" s="165">
        <v>5295000</v>
      </c>
      <c r="AW82" s="165"/>
      <c r="AX82" s="147"/>
    </row>
    <row r="83" spans="1:50" s="125" customFormat="1" ht="14.45" customHeight="1" x14ac:dyDescent="0.25">
      <c r="A83" s="146" t="s">
        <v>504</v>
      </c>
      <c r="B83" s="122">
        <v>660000019</v>
      </c>
      <c r="C83" s="122" t="s">
        <v>31</v>
      </c>
      <c r="D83" s="122" t="s">
        <v>32</v>
      </c>
      <c r="E83" s="122" t="s">
        <v>39</v>
      </c>
      <c r="F83" s="122" t="s">
        <v>80</v>
      </c>
      <c r="G83" s="147" t="s">
        <v>88</v>
      </c>
      <c r="H83" s="152"/>
      <c r="I83" s="130"/>
      <c r="J83" s="160"/>
      <c r="K83" s="160"/>
      <c r="L83" s="162"/>
      <c r="M83" s="162"/>
      <c r="N83" s="162">
        <f>N82-O83</f>
        <v>66705000</v>
      </c>
      <c r="O83" s="165">
        <v>0</v>
      </c>
      <c r="P83" s="165"/>
      <c r="Q83" s="147"/>
      <c r="R83" s="151" t="s">
        <v>334</v>
      </c>
      <c r="S83" s="131" t="e">
        <f>_xlfn.IFNA(VLOOKUP(R83,#REF!,2,0),"BELUM ADA PO/SPK")</f>
        <v>#REF!</v>
      </c>
      <c r="T83" s="131" t="s">
        <v>335</v>
      </c>
      <c r="U83" s="131" t="s">
        <v>629</v>
      </c>
      <c r="V83" s="131" t="s">
        <v>653</v>
      </c>
      <c r="W83" s="131" t="s">
        <v>616</v>
      </c>
      <c r="X83" s="122" t="s">
        <v>602</v>
      </c>
      <c r="Y83" s="122" t="s">
        <v>602</v>
      </c>
      <c r="Z83" s="157">
        <v>45560</v>
      </c>
      <c r="AA83" s="157">
        <v>45927</v>
      </c>
      <c r="AB83" s="164" t="s">
        <v>1187</v>
      </c>
      <c r="AC83" s="147"/>
      <c r="AD83" s="226">
        <v>45603</v>
      </c>
      <c r="AE83" s="224" t="s">
        <v>1097</v>
      </c>
      <c r="AF83" s="122" t="s">
        <v>1098</v>
      </c>
      <c r="AG83" s="158">
        <v>45991</v>
      </c>
      <c r="AH83" s="276">
        <v>45781</v>
      </c>
      <c r="AI83" s="122" t="s">
        <v>1103</v>
      </c>
      <c r="AJ83" s="122"/>
      <c r="AK83" s="122" t="s">
        <v>1104</v>
      </c>
      <c r="AL83" s="122"/>
      <c r="AM83" s="122"/>
      <c r="AN83" s="147"/>
      <c r="AO83" s="152"/>
      <c r="AP83" s="130"/>
      <c r="AQ83" s="160"/>
      <c r="AR83" s="160"/>
      <c r="AS83" s="162"/>
      <c r="AT83" s="162"/>
      <c r="AU83" s="162">
        <f>AU82-AV83</f>
        <v>66705000</v>
      </c>
      <c r="AV83" s="165">
        <v>0</v>
      </c>
      <c r="AW83" s="165"/>
      <c r="AX83" s="147"/>
    </row>
    <row r="84" spans="1:50" s="125" customFormat="1" ht="14.45" customHeight="1" x14ac:dyDescent="0.25">
      <c r="A84" s="146" t="s">
        <v>504</v>
      </c>
      <c r="B84" s="122">
        <v>660000019</v>
      </c>
      <c r="C84" s="122" t="s">
        <v>31</v>
      </c>
      <c r="D84" s="122" t="s">
        <v>32</v>
      </c>
      <c r="E84" s="122" t="s">
        <v>39</v>
      </c>
      <c r="F84" s="122" t="s">
        <v>80</v>
      </c>
      <c r="G84" s="147" t="s">
        <v>88</v>
      </c>
      <c r="H84" s="152"/>
      <c r="I84" s="130"/>
      <c r="J84" s="160"/>
      <c r="K84" s="160"/>
      <c r="L84" s="162"/>
      <c r="M84" s="162"/>
      <c r="N84" s="162">
        <f>N83-O84</f>
        <v>66705000</v>
      </c>
      <c r="O84" s="165">
        <v>0</v>
      </c>
      <c r="P84" s="165"/>
      <c r="Q84" s="147"/>
      <c r="R84" s="151" t="s">
        <v>334</v>
      </c>
      <c r="S84" s="131" t="e">
        <f>_xlfn.IFNA(VLOOKUP(R84,#REF!,2,0),"BELUM ADA PO/SPK")</f>
        <v>#REF!</v>
      </c>
      <c r="T84" s="131" t="s">
        <v>335</v>
      </c>
      <c r="U84" s="131" t="s">
        <v>629</v>
      </c>
      <c r="V84" s="131" t="s">
        <v>653</v>
      </c>
      <c r="W84" s="131" t="s">
        <v>616</v>
      </c>
      <c r="X84" s="122" t="s">
        <v>602</v>
      </c>
      <c r="Y84" s="122" t="s">
        <v>602</v>
      </c>
      <c r="Z84" s="157">
        <v>45560</v>
      </c>
      <c r="AA84" s="157">
        <v>45927</v>
      </c>
      <c r="AB84" s="164" t="s">
        <v>1187</v>
      </c>
      <c r="AC84" s="147"/>
      <c r="AD84" s="226">
        <v>45603</v>
      </c>
      <c r="AE84" s="224" t="s">
        <v>1097</v>
      </c>
      <c r="AF84" s="122" t="s">
        <v>1098</v>
      </c>
      <c r="AG84" s="158">
        <v>45991</v>
      </c>
      <c r="AH84" s="276">
        <v>45781</v>
      </c>
      <c r="AI84" s="122" t="s">
        <v>1105</v>
      </c>
      <c r="AJ84" s="122"/>
      <c r="AK84" s="122" t="s">
        <v>1106</v>
      </c>
      <c r="AL84" s="122"/>
      <c r="AM84" s="122"/>
      <c r="AN84" s="147"/>
      <c r="AO84" s="152"/>
      <c r="AP84" s="130"/>
      <c r="AQ84" s="160"/>
      <c r="AR84" s="160"/>
      <c r="AS84" s="162"/>
      <c r="AT84" s="162"/>
      <c r="AU84" s="162">
        <f>AU83-AV84</f>
        <v>66705000</v>
      </c>
      <c r="AV84" s="165">
        <v>0</v>
      </c>
      <c r="AW84" s="165"/>
      <c r="AX84" s="147"/>
    </row>
    <row r="85" spans="1:50" s="125" customFormat="1" ht="14.45" customHeight="1" x14ac:dyDescent="0.25">
      <c r="A85" s="146" t="s">
        <v>504</v>
      </c>
      <c r="B85" s="122">
        <v>660000019</v>
      </c>
      <c r="C85" s="122" t="s">
        <v>31</v>
      </c>
      <c r="D85" s="122" t="s">
        <v>32</v>
      </c>
      <c r="E85" s="122" t="s">
        <v>72</v>
      </c>
      <c r="F85" s="122" t="s">
        <v>80</v>
      </c>
      <c r="G85" s="147" t="s">
        <v>88</v>
      </c>
      <c r="H85" s="152">
        <v>1</v>
      </c>
      <c r="I85" s="130" t="s">
        <v>53</v>
      </c>
      <c r="J85" s="129" t="s">
        <v>54</v>
      </c>
      <c r="K85" s="138"/>
      <c r="L85" s="122"/>
      <c r="M85" s="122"/>
      <c r="N85" s="122"/>
      <c r="O85" s="164"/>
      <c r="P85" s="164"/>
      <c r="Q85" s="147"/>
      <c r="R85" s="146"/>
      <c r="S85" s="122"/>
      <c r="T85" s="122"/>
      <c r="U85" s="122"/>
      <c r="V85" s="122"/>
      <c r="W85" s="122"/>
      <c r="X85" s="122"/>
      <c r="Y85" s="122"/>
      <c r="Z85" s="122"/>
      <c r="AA85" s="122"/>
      <c r="AB85" s="164"/>
      <c r="AC85" s="147"/>
      <c r="AD85" s="167"/>
      <c r="AE85" s="167"/>
      <c r="AF85" s="122"/>
      <c r="AG85" s="147"/>
      <c r="AH85" s="146"/>
      <c r="AI85" s="122"/>
      <c r="AJ85" s="122"/>
      <c r="AK85" s="122"/>
      <c r="AL85" s="122"/>
      <c r="AM85" s="122"/>
      <c r="AN85" s="147"/>
      <c r="AO85" s="152">
        <v>1</v>
      </c>
      <c r="AP85" s="130" t="s">
        <v>53</v>
      </c>
      <c r="AQ85" s="129" t="s">
        <v>54</v>
      </c>
      <c r="AR85" s="138"/>
      <c r="AS85" s="122"/>
      <c r="AT85" s="122"/>
      <c r="AU85" s="122"/>
      <c r="AV85" s="164"/>
      <c r="AW85" s="164"/>
      <c r="AX85" s="147"/>
    </row>
    <row r="86" spans="1:50" s="125" customFormat="1" ht="14.45" customHeight="1" x14ac:dyDescent="0.25">
      <c r="A86" s="146" t="s">
        <v>504</v>
      </c>
      <c r="B86" s="122">
        <v>660000019</v>
      </c>
      <c r="C86" s="122" t="s">
        <v>31</v>
      </c>
      <c r="D86" s="122" t="s">
        <v>32</v>
      </c>
      <c r="E86" s="122" t="s">
        <v>39</v>
      </c>
      <c r="F86" s="122" t="s">
        <v>80</v>
      </c>
      <c r="G86" s="147" t="s">
        <v>88</v>
      </c>
      <c r="H86" s="152">
        <v>12</v>
      </c>
      <c r="I86" s="130" t="s">
        <v>36</v>
      </c>
      <c r="J86" s="160">
        <v>3000000</v>
      </c>
      <c r="K86" s="160">
        <f>J86*H86</f>
        <v>36000000</v>
      </c>
      <c r="L86" s="162">
        <f>K86-M86</f>
        <v>-36000000</v>
      </c>
      <c r="M86" s="162">
        <v>72000000</v>
      </c>
      <c r="N86" s="162">
        <f>M86-O86</f>
        <v>72000000</v>
      </c>
      <c r="O86" s="277">
        <v>0</v>
      </c>
      <c r="P86" s="165"/>
      <c r="Q86" s="147"/>
      <c r="R86" s="151" t="s">
        <v>337</v>
      </c>
      <c r="S86" s="131" t="e">
        <f>_xlfn.IFNA(VLOOKUP(R86,#REF!,2,0),"BELUM ADA PO/SPK")</f>
        <v>#REF!</v>
      </c>
      <c r="T86" s="131" t="s">
        <v>338</v>
      </c>
      <c r="U86" s="131" t="s">
        <v>629</v>
      </c>
      <c r="V86" s="131" t="s">
        <v>653</v>
      </c>
      <c r="W86" s="131" t="s">
        <v>616</v>
      </c>
      <c r="X86" s="122" t="s">
        <v>602</v>
      </c>
      <c r="Y86" s="122" t="s">
        <v>602</v>
      </c>
      <c r="Z86" s="157">
        <v>45560</v>
      </c>
      <c r="AA86" s="157">
        <v>45927</v>
      </c>
      <c r="AB86" s="164" t="s">
        <v>1187</v>
      </c>
      <c r="AC86" s="147"/>
      <c r="AD86" s="226">
        <v>45603</v>
      </c>
      <c r="AE86" s="224" t="s">
        <v>1107</v>
      </c>
      <c r="AF86" s="122" t="s">
        <v>1108</v>
      </c>
      <c r="AG86" s="158">
        <v>45991</v>
      </c>
      <c r="AH86" s="276">
        <v>45691</v>
      </c>
      <c r="AI86" s="122" t="s">
        <v>1109</v>
      </c>
      <c r="AJ86" s="122"/>
      <c r="AK86" s="122" t="s">
        <v>1110</v>
      </c>
      <c r="AL86" s="122"/>
      <c r="AM86" s="122"/>
      <c r="AN86" s="147"/>
      <c r="AO86" s="152">
        <v>12</v>
      </c>
      <c r="AP86" s="130" t="s">
        <v>36</v>
      </c>
      <c r="AQ86" s="160">
        <v>3000000</v>
      </c>
      <c r="AR86" s="160">
        <f>AQ86*AO86</f>
        <v>36000000</v>
      </c>
      <c r="AS86" s="162">
        <f>AR86-AT86</f>
        <v>-36000000</v>
      </c>
      <c r="AT86" s="162">
        <v>72000000</v>
      </c>
      <c r="AU86" s="162">
        <f>AT86-AV86</f>
        <v>72000000</v>
      </c>
      <c r="AV86" s="277">
        <v>0</v>
      </c>
      <c r="AW86" s="165"/>
      <c r="AX86" s="147"/>
    </row>
    <row r="87" spans="1:50" s="125" customFormat="1" ht="14.45" customHeight="1" x14ac:dyDescent="0.25">
      <c r="A87" s="146" t="s">
        <v>504</v>
      </c>
      <c r="B87" s="122">
        <v>660000019</v>
      </c>
      <c r="C87" s="122" t="s">
        <v>31</v>
      </c>
      <c r="D87" s="122" t="s">
        <v>32</v>
      </c>
      <c r="E87" s="122" t="s">
        <v>39</v>
      </c>
      <c r="F87" s="122" t="s">
        <v>80</v>
      </c>
      <c r="G87" s="147" t="s">
        <v>88</v>
      </c>
      <c r="H87" s="152"/>
      <c r="I87" s="130"/>
      <c r="J87" s="160"/>
      <c r="K87" s="160"/>
      <c r="L87" s="162"/>
      <c r="M87" s="162"/>
      <c r="N87" s="162">
        <f>N86-O87</f>
        <v>72000000</v>
      </c>
      <c r="O87" s="227">
        <v>0</v>
      </c>
      <c r="P87" s="165"/>
      <c r="Q87" s="147"/>
      <c r="R87" s="151" t="s">
        <v>337</v>
      </c>
      <c r="S87" s="131" t="e">
        <f>_xlfn.IFNA(VLOOKUP(R87,#REF!,2,0),"BELUM ADA PO/SPK")</f>
        <v>#REF!</v>
      </c>
      <c r="T87" s="131" t="s">
        <v>338</v>
      </c>
      <c r="U87" s="131" t="s">
        <v>629</v>
      </c>
      <c r="V87" s="131" t="s">
        <v>653</v>
      </c>
      <c r="W87" s="131" t="s">
        <v>616</v>
      </c>
      <c r="X87" s="122" t="s">
        <v>602</v>
      </c>
      <c r="Y87" s="122" t="s">
        <v>602</v>
      </c>
      <c r="Z87" s="157">
        <v>45560</v>
      </c>
      <c r="AA87" s="157">
        <v>45927</v>
      </c>
      <c r="AB87" s="164" t="s">
        <v>1187</v>
      </c>
      <c r="AC87" s="147"/>
      <c r="AD87" s="226">
        <v>45603</v>
      </c>
      <c r="AE87" s="224" t="s">
        <v>1107</v>
      </c>
      <c r="AF87" s="122" t="s">
        <v>1108</v>
      </c>
      <c r="AG87" s="158">
        <v>45991</v>
      </c>
      <c r="AH87" s="276">
        <v>45781</v>
      </c>
      <c r="AI87" s="122" t="s">
        <v>1111</v>
      </c>
      <c r="AJ87" s="122"/>
      <c r="AK87" s="122" t="s">
        <v>1112</v>
      </c>
      <c r="AL87" s="122"/>
      <c r="AM87" s="122"/>
      <c r="AN87" s="147"/>
      <c r="AO87" s="152"/>
      <c r="AP87" s="130"/>
      <c r="AQ87" s="160"/>
      <c r="AR87" s="160"/>
      <c r="AS87" s="162"/>
      <c r="AT87" s="162"/>
      <c r="AU87" s="162">
        <f>AU86-AV87</f>
        <v>72000000</v>
      </c>
      <c r="AV87" s="227">
        <v>0</v>
      </c>
      <c r="AW87" s="165"/>
      <c r="AX87" s="147"/>
    </row>
    <row r="88" spans="1:50" s="125" customFormat="1" ht="14.45" customHeight="1" x14ac:dyDescent="0.25">
      <c r="A88" s="146" t="s">
        <v>504</v>
      </c>
      <c r="B88" s="122">
        <v>660000019</v>
      </c>
      <c r="C88" s="122" t="s">
        <v>31</v>
      </c>
      <c r="D88" s="122" t="s">
        <v>32</v>
      </c>
      <c r="E88" s="122" t="s">
        <v>39</v>
      </c>
      <c r="F88" s="122" t="s">
        <v>80</v>
      </c>
      <c r="G88" s="147" t="s">
        <v>88</v>
      </c>
      <c r="H88" s="152"/>
      <c r="I88" s="130"/>
      <c r="J88" s="160"/>
      <c r="K88" s="160"/>
      <c r="L88" s="162"/>
      <c r="M88" s="162"/>
      <c r="N88" s="162">
        <f>N87-O88</f>
        <v>72000000</v>
      </c>
      <c r="O88" s="227">
        <v>0</v>
      </c>
      <c r="P88" s="165"/>
      <c r="Q88" s="147"/>
      <c r="R88" s="151" t="s">
        <v>337</v>
      </c>
      <c r="S88" s="131" t="e">
        <f>_xlfn.IFNA(VLOOKUP(R88,#REF!,2,0),"BELUM ADA PO/SPK")</f>
        <v>#REF!</v>
      </c>
      <c r="T88" s="131" t="s">
        <v>338</v>
      </c>
      <c r="U88" s="131" t="s">
        <v>629</v>
      </c>
      <c r="V88" s="131" t="s">
        <v>653</v>
      </c>
      <c r="W88" s="131" t="s">
        <v>616</v>
      </c>
      <c r="X88" s="122" t="s">
        <v>602</v>
      </c>
      <c r="Y88" s="122" t="s">
        <v>602</v>
      </c>
      <c r="Z88" s="157">
        <v>45560</v>
      </c>
      <c r="AA88" s="157">
        <v>45927</v>
      </c>
      <c r="AB88" s="164" t="s">
        <v>1187</v>
      </c>
      <c r="AC88" s="147"/>
      <c r="AD88" s="226">
        <v>45603</v>
      </c>
      <c r="AE88" s="224" t="s">
        <v>1107</v>
      </c>
      <c r="AF88" s="122" t="s">
        <v>1108</v>
      </c>
      <c r="AG88" s="158">
        <v>45991</v>
      </c>
      <c r="AH88" s="276">
        <v>45781</v>
      </c>
      <c r="AI88" s="125" t="s">
        <v>1113</v>
      </c>
      <c r="AJ88" s="122"/>
      <c r="AK88" s="122" t="s">
        <v>1114</v>
      </c>
      <c r="AL88" s="122"/>
      <c r="AM88" s="122"/>
      <c r="AN88" s="147"/>
      <c r="AO88" s="152"/>
      <c r="AP88" s="130"/>
      <c r="AQ88" s="160"/>
      <c r="AR88" s="160"/>
      <c r="AS88" s="162"/>
      <c r="AT88" s="162"/>
      <c r="AU88" s="162">
        <f>AU87-AV88</f>
        <v>72000000</v>
      </c>
      <c r="AV88" s="227">
        <v>0</v>
      </c>
      <c r="AW88" s="165"/>
      <c r="AX88" s="147"/>
    </row>
    <row r="89" spans="1:50" s="125" customFormat="1" ht="14.45" customHeight="1" x14ac:dyDescent="0.25">
      <c r="A89" s="146" t="s">
        <v>504</v>
      </c>
      <c r="B89" s="122">
        <v>660000019</v>
      </c>
      <c r="C89" s="122" t="s">
        <v>31</v>
      </c>
      <c r="D89" s="122" t="s">
        <v>32</v>
      </c>
      <c r="E89" s="122" t="s">
        <v>39</v>
      </c>
      <c r="F89" s="122" t="s">
        <v>80</v>
      </c>
      <c r="G89" s="147" t="s">
        <v>88</v>
      </c>
      <c r="H89" s="152"/>
      <c r="I89" s="130"/>
      <c r="J89" s="160"/>
      <c r="K89" s="160"/>
      <c r="L89" s="162"/>
      <c r="M89" s="162"/>
      <c r="N89" s="162">
        <f>N88-O89</f>
        <v>72000000</v>
      </c>
      <c r="O89" s="277">
        <v>0</v>
      </c>
      <c r="P89" s="165"/>
      <c r="Q89" s="147"/>
      <c r="R89" s="241" t="s">
        <v>337</v>
      </c>
      <c r="S89" s="242" t="e">
        <f>_xlfn.IFNA(VLOOKUP(R89,#REF!,2,0),"BELUM ADA PO/SPK")</f>
        <v>#REF!</v>
      </c>
      <c r="T89" s="243" t="s">
        <v>338</v>
      </c>
      <c r="U89" s="243" t="s">
        <v>629</v>
      </c>
      <c r="V89" s="243" t="s">
        <v>653</v>
      </c>
      <c r="W89" s="243" t="s">
        <v>616</v>
      </c>
      <c r="X89" s="172" t="s">
        <v>602</v>
      </c>
      <c r="Y89" s="172" t="s">
        <v>602</v>
      </c>
      <c r="Z89" s="244">
        <v>45560</v>
      </c>
      <c r="AA89" s="244">
        <v>45927</v>
      </c>
      <c r="AB89" s="257" t="s">
        <v>1187</v>
      </c>
      <c r="AC89" s="147"/>
      <c r="AD89" s="226">
        <v>45603</v>
      </c>
      <c r="AE89" s="224" t="s">
        <v>1107</v>
      </c>
      <c r="AF89" s="122" t="s">
        <v>1108</v>
      </c>
      <c r="AG89" s="158">
        <v>45991</v>
      </c>
      <c r="AH89" s="276">
        <v>45781</v>
      </c>
      <c r="AI89" s="122" t="s">
        <v>1115</v>
      </c>
      <c r="AJ89" s="122"/>
      <c r="AK89" s="122" t="s">
        <v>1116</v>
      </c>
      <c r="AL89" s="122"/>
      <c r="AM89" s="122"/>
      <c r="AN89" s="147"/>
      <c r="AO89" s="152"/>
      <c r="AP89" s="130"/>
      <c r="AQ89" s="160"/>
      <c r="AR89" s="160"/>
      <c r="AS89" s="162"/>
      <c r="AT89" s="162"/>
      <c r="AU89" s="162">
        <f>AU88-AV89</f>
        <v>72000000</v>
      </c>
      <c r="AV89" s="277">
        <v>0</v>
      </c>
      <c r="AW89" s="165"/>
      <c r="AX89" s="147"/>
    </row>
    <row r="90" spans="1:50" s="125" customFormat="1" ht="14.45" customHeight="1" x14ac:dyDescent="0.25">
      <c r="A90" s="146" t="s">
        <v>504</v>
      </c>
      <c r="B90" s="122">
        <v>660000019</v>
      </c>
      <c r="C90" s="122" t="s">
        <v>31</v>
      </c>
      <c r="D90" s="122" t="s">
        <v>32</v>
      </c>
      <c r="E90" s="122" t="s">
        <v>109</v>
      </c>
      <c r="F90" s="122" t="s">
        <v>62</v>
      </c>
      <c r="G90" s="147" t="s">
        <v>68</v>
      </c>
      <c r="H90" s="152">
        <v>12</v>
      </c>
      <c r="I90" s="130" t="s">
        <v>36</v>
      </c>
      <c r="J90" s="160">
        <v>650000</v>
      </c>
      <c r="K90" s="161">
        <v>7800000</v>
      </c>
      <c r="L90" s="162">
        <f>K90-M90</f>
        <v>-52200000</v>
      </c>
      <c r="M90" s="162">
        <v>60000000</v>
      </c>
      <c r="N90" s="162">
        <f>M90-O90</f>
        <v>59500000</v>
      </c>
      <c r="O90" s="165">
        <v>500000</v>
      </c>
      <c r="P90" s="165"/>
      <c r="Q90" s="147"/>
      <c r="R90" s="151" t="s">
        <v>110</v>
      </c>
      <c r="S90" s="190" t="e">
        <f>_xlfn.IFNA(VLOOKUP(R90,#REF!,2,0),"BELUM ADA PO/SPK")</f>
        <v>#REF!</v>
      </c>
      <c r="T90" s="131" t="s">
        <v>111</v>
      </c>
      <c r="U90" s="131" t="s">
        <v>629</v>
      </c>
      <c r="V90" s="131" t="s">
        <v>1190</v>
      </c>
      <c r="W90" s="131" t="s">
        <v>1142</v>
      </c>
      <c r="X90" s="122" t="s">
        <v>602</v>
      </c>
      <c r="Y90" s="122" t="s">
        <v>603</v>
      </c>
      <c r="Z90" s="157">
        <v>45639</v>
      </c>
      <c r="AA90" s="157">
        <v>45642</v>
      </c>
      <c r="AB90" s="164" t="s">
        <v>1187</v>
      </c>
      <c r="AC90" s="147"/>
      <c r="AD90" s="226">
        <v>45645</v>
      </c>
      <c r="AE90" s="167" t="s">
        <v>1158</v>
      </c>
      <c r="AF90" s="122" t="s">
        <v>1192</v>
      </c>
      <c r="AG90" s="147"/>
      <c r="AH90" s="276">
        <v>45768</v>
      </c>
      <c r="AI90" s="122" t="s">
        <v>1163</v>
      </c>
      <c r="AJ90" s="122"/>
      <c r="AK90" s="122" t="s">
        <v>1164</v>
      </c>
      <c r="AL90" s="122"/>
      <c r="AM90" s="122"/>
      <c r="AN90" s="147"/>
      <c r="AO90" s="152">
        <v>12</v>
      </c>
      <c r="AP90" s="130" t="s">
        <v>36</v>
      </c>
      <c r="AQ90" s="160">
        <v>650000</v>
      </c>
      <c r="AR90" s="161">
        <v>7800000</v>
      </c>
      <c r="AS90" s="162">
        <f>AR90-AT90</f>
        <v>-52200000</v>
      </c>
      <c r="AT90" s="162">
        <v>60000000</v>
      </c>
      <c r="AU90" s="162">
        <f>AT90-AV90</f>
        <v>59500000</v>
      </c>
      <c r="AV90" s="165">
        <v>500000</v>
      </c>
      <c r="AW90" s="165"/>
      <c r="AX90" s="147"/>
    </row>
    <row r="91" spans="1:50" s="125" customFormat="1" ht="14.45" customHeight="1" x14ac:dyDescent="0.25">
      <c r="A91" s="146" t="s">
        <v>504</v>
      </c>
      <c r="B91" s="122">
        <v>660000019</v>
      </c>
      <c r="C91" s="122" t="s">
        <v>31</v>
      </c>
      <c r="D91" s="122" t="s">
        <v>32</v>
      </c>
      <c r="E91" s="122" t="s">
        <v>109</v>
      </c>
      <c r="F91" s="122" t="s">
        <v>62</v>
      </c>
      <c r="G91" s="147" t="s">
        <v>68</v>
      </c>
      <c r="H91" s="152"/>
      <c r="I91" s="130"/>
      <c r="J91" s="160"/>
      <c r="K91" s="161"/>
      <c r="L91" s="162"/>
      <c r="M91" s="162"/>
      <c r="N91" s="162">
        <f>N90-O91</f>
        <v>59000000</v>
      </c>
      <c r="O91" s="165">
        <v>500000</v>
      </c>
      <c r="P91" s="165"/>
      <c r="Q91" s="147"/>
      <c r="R91" s="151" t="s">
        <v>110</v>
      </c>
      <c r="S91" s="190" t="e">
        <f>_xlfn.IFNA(VLOOKUP(R91,#REF!,2,0),"BELUM ADA PO/SPK")</f>
        <v>#REF!</v>
      </c>
      <c r="T91" s="131" t="s">
        <v>111</v>
      </c>
      <c r="U91" s="131" t="s">
        <v>629</v>
      </c>
      <c r="V91" s="131" t="s">
        <v>1190</v>
      </c>
      <c r="W91" s="131" t="s">
        <v>1142</v>
      </c>
      <c r="X91" s="122" t="s">
        <v>602</v>
      </c>
      <c r="Y91" s="122" t="s">
        <v>603</v>
      </c>
      <c r="Z91" s="157">
        <v>45639</v>
      </c>
      <c r="AA91" s="157">
        <v>45642</v>
      </c>
      <c r="AB91" s="164" t="s">
        <v>1187</v>
      </c>
      <c r="AC91" s="147"/>
      <c r="AD91" s="226"/>
      <c r="AE91" s="167" t="s">
        <v>1158</v>
      </c>
      <c r="AF91" s="122"/>
      <c r="AG91" s="147"/>
      <c r="AH91" s="276">
        <v>45776</v>
      </c>
      <c r="AI91" s="122" t="s">
        <v>1161</v>
      </c>
      <c r="AJ91" s="122"/>
      <c r="AK91" s="122" t="s">
        <v>1162</v>
      </c>
      <c r="AL91" s="122"/>
      <c r="AM91" s="122"/>
      <c r="AN91" s="147"/>
      <c r="AO91" s="152"/>
      <c r="AP91" s="130"/>
      <c r="AQ91" s="160"/>
      <c r="AR91" s="161"/>
      <c r="AS91" s="162"/>
      <c r="AT91" s="162"/>
      <c r="AU91" s="162">
        <f>AU90-AV91</f>
        <v>59000000</v>
      </c>
      <c r="AV91" s="165">
        <v>500000</v>
      </c>
      <c r="AW91" s="165"/>
      <c r="AX91" s="147"/>
    </row>
    <row r="92" spans="1:50" s="125" customFormat="1" ht="14.45" customHeight="1" x14ac:dyDescent="0.25">
      <c r="A92" s="146" t="s">
        <v>504</v>
      </c>
      <c r="B92" s="122">
        <v>660000019</v>
      </c>
      <c r="C92" s="122" t="s">
        <v>31</v>
      </c>
      <c r="D92" s="122" t="s">
        <v>32</v>
      </c>
      <c r="E92" s="122" t="s">
        <v>106</v>
      </c>
      <c r="F92" s="122" t="s">
        <v>62</v>
      </c>
      <c r="G92" s="147" t="s">
        <v>68</v>
      </c>
      <c r="H92" s="152">
        <v>12</v>
      </c>
      <c r="I92" s="130" t="s">
        <v>36</v>
      </c>
      <c r="J92" s="129" t="s">
        <v>54</v>
      </c>
      <c r="K92" s="129" t="s">
        <v>55</v>
      </c>
      <c r="L92" s="122"/>
      <c r="M92" s="122"/>
      <c r="N92" s="122"/>
      <c r="O92" s="164"/>
      <c r="P92" s="164"/>
      <c r="Q92" s="147"/>
      <c r="R92" s="146"/>
      <c r="S92" s="167"/>
      <c r="T92" s="122"/>
      <c r="U92" s="122"/>
      <c r="V92" s="122"/>
      <c r="W92" s="122"/>
      <c r="X92" s="122"/>
      <c r="Y92" s="122"/>
      <c r="Z92" s="122"/>
      <c r="AA92" s="122"/>
      <c r="AB92" s="164"/>
      <c r="AC92" s="147"/>
      <c r="AD92" s="167"/>
      <c r="AE92" s="167"/>
      <c r="AF92" s="122"/>
      <c r="AG92" s="147"/>
      <c r="AH92" s="146"/>
      <c r="AI92" s="122"/>
      <c r="AJ92" s="122"/>
      <c r="AK92" s="122"/>
      <c r="AL92" s="122"/>
      <c r="AM92" s="122"/>
      <c r="AN92" s="147"/>
      <c r="AO92" s="152">
        <v>12</v>
      </c>
      <c r="AP92" s="130" t="s">
        <v>36</v>
      </c>
      <c r="AQ92" s="129" t="s">
        <v>54</v>
      </c>
      <c r="AR92" s="129" t="s">
        <v>55</v>
      </c>
      <c r="AS92" s="122"/>
      <c r="AT92" s="122"/>
      <c r="AU92" s="122"/>
      <c r="AV92" s="164"/>
      <c r="AW92" s="164"/>
      <c r="AX92" s="147"/>
    </row>
    <row r="93" spans="1:50" s="125" customFormat="1" ht="14.45" customHeight="1" x14ac:dyDescent="0.25">
      <c r="A93" s="146" t="s">
        <v>504</v>
      </c>
      <c r="B93" s="122">
        <v>660000019</v>
      </c>
      <c r="C93" s="122" t="s">
        <v>31</v>
      </c>
      <c r="D93" s="122" t="s">
        <v>32</v>
      </c>
      <c r="E93" s="122" t="s">
        <v>39</v>
      </c>
      <c r="F93" s="122" t="s">
        <v>62</v>
      </c>
      <c r="G93" s="147" t="s">
        <v>68</v>
      </c>
      <c r="H93" s="152">
        <v>12</v>
      </c>
      <c r="I93" s="130" t="s">
        <v>36</v>
      </c>
      <c r="J93" s="160">
        <v>4604167</v>
      </c>
      <c r="K93" s="160">
        <v>55250000</v>
      </c>
      <c r="L93" s="162"/>
      <c r="M93" s="162"/>
      <c r="N93" s="162"/>
      <c r="O93" s="165"/>
      <c r="P93" s="165"/>
      <c r="Q93" s="147"/>
      <c r="R93" s="151" t="s">
        <v>115</v>
      </c>
      <c r="S93" s="190" t="e">
        <f>_xlfn.IFNA(VLOOKUP(R93,#REF!,2,0),"BELUM ADA PO/SPK")</f>
        <v>#REF!</v>
      </c>
      <c r="T93" s="131" t="s">
        <v>116</v>
      </c>
      <c r="U93" s="131" t="s">
        <v>600</v>
      </c>
      <c r="V93" s="131" t="s">
        <v>610</v>
      </c>
      <c r="W93" s="131" t="s">
        <v>1142</v>
      </c>
      <c r="X93" s="122" t="s">
        <v>602</v>
      </c>
      <c r="Y93" s="122" t="s">
        <v>603</v>
      </c>
      <c r="Z93" s="157">
        <v>45706</v>
      </c>
      <c r="AA93" s="157">
        <v>45716</v>
      </c>
      <c r="AB93" s="164" t="s">
        <v>1187</v>
      </c>
      <c r="AC93" s="147"/>
      <c r="AD93" s="226">
        <v>45803</v>
      </c>
      <c r="AE93" s="167" t="s">
        <v>1173</v>
      </c>
      <c r="AF93" s="106" t="s">
        <v>1174</v>
      </c>
      <c r="AG93" s="184" t="s">
        <v>55</v>
      </c>
      <c r="AH93" s="146"/>
      <c r="AI93" s="122"/>
      <c r="AJ93" s="122"/>
      <c r="AK93" s="122"/>
      <c r="AL93" s="122"/>
      <c r="AM93" s="122"/>
      <c r="AN93" s="147"/>
      <c r="AO93" s="152">
        <v>12</v>
      </c>
      <c r="AP93" s="130" t="s">
        <v>36</v>
      </c>
      <c r="AQ93" s="160">
        <v>4604167</v>
      </c>
      <c r="AR93" s="160">
        <v>55250000</v>
      </c>
      <c r="AS93" s="162"/>
      <c r="AT93" s="162"/>
      <c r="AU93" s="162"/>
      <c r="AV93" s="165"/>
      <c r="AW93" s="165"/>
      <c r="AX93" s="147"/>
    </row>
    <row r="94" spans="1:50" s="125" customFormat="1" ht="14.45" customHeight="1" x14ac:dyDescent="0.25">
      <c r="A94" s="146" t="s">
        <v>504</v>
      </c>
      <c r="B94" s="122">
        <v>660000019</v>
      </c>
      <c r="C94" s="122" t="s">
        <v>31</v>
      </c>
      <c r="D94" s="122" t="s">
        <v>32</v>
      </c>
      <c r="E94" s="122" t="s">
        <v>39</v>
      </c>
      <c r="F94" s="122" t="s">
        <v>62</v>
      </c>
      <c r="G94" s="147" t="s">
        <v>68</v>
      </c>
      <c r="H94" s="152">
        <v>12</v>
      </c>
      <c r="I94" s="130" t="s">
        <v>36</v>
      </c>
      <c r="J94" s="160"/>
      <c r="K94" s="160"/>
      <c r="L94" s="162"/>
      <c r="M94" s="162"/>
      <c r="N94" s="162"/>
      <c r="O94" s="165"/>
      <c r="P94" s="165"/>
      <c r="Q94" s="147"/>
      <c r="R94" s="151" t="s">
        <v>125</v>
      </c>
      <c r="S94" s="190" t="e">
        <f>_xlfn.IFNA(VLOOKUP(R94,#REF!,2,0),"BELUM ADA PO/SPK")</f>
        <v>#REF!</v>
      </c>
      <c r="T94" s="131" t="s">
        <v>126</v>
      </c>
      <c r="U94" s="131" t="s">
        <v>629</v>
      </c>
      <c r="V94" s="131" t="s">
        <v>653</v>
      </c>
      <c r="W94" s="131" t="s">
        <v>1142</v>
      </c>
      <c r="X94" s="122" t="s">
        <v>602</v>
      </c>
      <c r="Y94" s="122" t="s">
        <v>603</v>
      </c>
      <c r="Z94" s="157">
        <v>45784</v>
      </c>
      <c r="AA94" s="122"/>
      <c r="AB94" s="164" t="s">
        <v>872</v>
      </c>
      <c r="AC94" s="147" t="s">
        <v>1193</v>
      </c>
      <c r="AD94" s="167"/>
      <c r="AE94" s="167"/>
      <c r="AF94" s="122"/>
      <c r="AG94" s="147"/>
      <c r="AH94" s="146"/>
      <c r="AI94" s="122"/>
      <c r="AJ94" s="122"/>
      <c r="AK94" s="122"/>
      <c r="AL94" s="122"/>
      <c r="AM94" s="122"/>
      <c r="AN94" s="147"/>
      <c r="AO94" s="152">
        <v>12</v>
      </c>
      <c r="AP94" s="130" t="s">
        <v>36</v>
      </c>
      <c r="AQ94" s="160"/>
      <c r="AR94" s="160"/>
      <c r="AS94" s="162"/>
      <c r="AT94" s="162"/>
      <c r="AU94" s="162"/>
      <c r="AV94" s="165"/>
      <c r="AW94" s="165"/>
      <c r="AX94" s="147"/>
    </row>
    <row r="95" spans="1:50" s="125" customFormat="1" ht="14.45" customHeight="1" x14ac:dyDescent="0.25">
      <c r="A95" s="146" t="s">
        <v>504</v>
      </c>
      <c r="B95" s="122">
        <v>660000019</v>
      </c>
      <c r="C95" s="122" t="s">
        <v>31</v>
      </c>
      <c r="D95" s="122" t="s">
        <v>32</v>
      </c>
      <c r="E95" s="122" t="s">
        <v>72</v>
      </c>
      <c r="F95" s="122" t="s">
        <v>62</v>
      </c>
      <c r="G95" s="147" t="s">
        <v>68</v>
      </c>
      <c r="H95" s="152">
        <v>1</v>
      </c>
      <c r="I95" s="130" t="s">
        <v>53</v>
      </c>
      <c r="J95" s="129" t="s">
        <v>54</v>
      </c>
      <c r="K95" s="129" t="s">
        <v>55</v>
      </c>
      <c r="L95" s="122"/>
      <c r="M95" s="122"/>
      <c r="N95" s="122"/>
      <c r="O95" s="164"/>
      <c r="P95" s="164"/>
      <c r="Q95" s="147"/>
      <c r="R95" s="146"/>
      <c r="S95" s="167"/>
      <c r="T95" s="122"/>
      <c r="U95" s="122"/>
      <c r="V95" s="122"/>
      <c r="W95" s="122"/>
      <c r="X95" s="122"/>
      <c r="Y95" s="122"/>
      <c r="Z95" s="122"/>
      <c r="AA95" s="122"/>
      <c r="AB95" s="164"/>
      <c r="AC95" s="147"/>
      <c r="AD95" s="167"/>
      <c r="AE95" s="167"/>
      <c r="AF95" s="122"/>
      <c r="AG95" s="147"/>
      <c r="AH95" s="146"/>
      <c r="AI95" s="122"/>
      <c r="AJ95" s="122"/>
      <c r="AK95" s="122"/>
      <c r="AL95" s="122"/>
      <c r="AM95" s="122"/>
      <c r="AN95" s="147"/>
      <c r="AO95" s="152">
        <v>1</v>
      </c>
      <c r="AP95" s="130" t="s">
        <v>53</v>
      </c>
      <c r="AQ95" s="129" t="s">
        <v>54</v>
      </c>
      <c r="AR95" s="129" t="s">
        <v>55</v>
      </c>
      <c r="AS95" s="122"/>
      <c r="AT95" s="122"/>
      <c r="AU95" s="122"/>
      <c r="AV95" s="164"/>
      <c r="AW95" s="164"/>
      <c r="AX95" s="147"/>
    </row>
    <row r="96" spans="1:50" s="125" customFormat="1" ht="14.45" customHeight="1" x14ac:dyDescent="0.25">
      <c r="A96" s="146" t="s">
        <v>504</v>
      </c>
      <c r="B96" s="122">
        <v>660000032</v>
      </c>
      <c r="C96" s="122" t="s">
        <v>40</v>
      </c>
      <c r="D96" s="122" t="s">
        <v>41</v>
      </c>
      <c r="E96" s="122" t="s">
        <v>61</v>
      </c>
      <c r="F96" s="122" t="s">
        <v>80</v>
      </c>
      <c r="G96" s="147" t="s">
        <v>81</v>
      </c>
      <c r="H96" s="152">
        <v>1</v>
      </c>
      <c r="I96" s="130" t="s">
        <v>53</v>
      </c>
      <c r="J96" s="139">
        <v>16340000</v>
      </c>
      <c r="K96" s="138">
        <v>16340000</v>
      </c>
      <c r="L96" s="122"/>
      <c r="M96" s="122"/>
      <c r="N96" s="122"/>
      <c r="O96" s="164"/>
      <c r="P96" s="164"/>
      <c r="Q96" s="147"/>
      <c r="R96" s="146"/>
      <c r="S96" s="167"/>
      <c r="T96" s="122"/>
      <c r="U96" s="122"/>
      <c r="V96" s="122"/>
      <c r="W96" s="122"/>
      <c r="X96" s="122"/>
      <c r="Y96" s="122"/>
      <c r="Z96" s="122"/>
      <c r="AA96" s="122"/>
      <c r="AB96" s="164"/>
      <c r="AC96" s="147"/>
      <c r="AD96" s="167"/>
      <c r="AE96" s="167"/>
      <c r="AF96" s="122"/>
      <c r="AG96" s="147"/>
      <c r="AH96" s="146"/>
      <c r="AI96" s="122"/>
      <c r="AJ96" s="122"/>
      <c r="AK96" s="122"/>
      <c r="AL96" s="122"/>
      <c r="AM96" s="122"/>
      <c r="AN96" s="147"/>
      <c r="AO96" s="152">
        <v>1</v>
      </c>
      <c r="AP96" s="130" t="s">
        <v>53</v>
      </c>
      <c r="AQ96" s="139">
        <v>16340000</v>
      </c>
      <c r="AR96" s="138">
        <v>16340000</v>
      </c>
      <c r="AS96" s="122"/>
      <c r="AT96" s="122"/>
      <c r="AU96" s="122"/>
      <c r="AV96" s="164"/>
      <c r="AW96" s="164"/>
      <c r="AX96" s="147"/>
    </row>
    <row r="97" spans="1:50" s="125" customFormat="1" ht="14.45" customHeight="1" x14ac:dyDescent="0.25">
      <c r="A97" s="146" t="s">
        <v>504</v>
      </c>
      <c r="B97" s="122">
        <v>660000032</v>
      </c>
      <c r="C97" s="122" t="s">
        <v>40</v>
      </c>
      <c r="D97" s="122" t="s">
        <v>41</v>
      </c>
      <c r="E97" s="122" t="s">
        <v>120</v>
      </c>
      <c r="F97" s="122" t="s">
        <v>80</v>
      </c>
      <c r="G97" s="147" t="s">
        <v>81</v>
      </c>
      <c r="H97" s="152">
        <v>1</v>
      </c>
      <c r="I97" s="130" t="s">
        <v>53</v>
      </c>
      <c r="J97" s="160">
        <v>23971200</v>
      </c>
      <c r="K97" s="161">
        <v>23971200</v>
      </c>
      <c r="L97" s="162"/>
      <c r="M97" s="162"/>
      <c r="N97" s="162"/>
      <c r="O97" s="165"/>
      <c r="P97" s="165"/>
      <c r="Q97" s="147"/>
      <c r="R97" s="151" t="s">
        <v>134</v>
      </c>
      <c r="S97" s="190" t="e">
        <f>_xlfn.IFNA(VLOOKUP(R97,#REF!,2,0),"BELUM ADA PO/SPK")</f>
        <v>#REF!</v>
      </c>
      <c r="T97" s="131" t="s">
        <v>135</v>
      </c>
      <c r="U97" s="131" t="s">
        <v>614</v>
      </c>
      <c r="V97" s="131" t="s">
        <v>615</v>
      </c>
      <c r="W97" s="131" t="s">
        <v>616</v>
      </c>
      <c r="X97" s="122" t="s">
        <v>602</v>
      </c>
      <c r="Y97" s="122" t="s">
        <v>603</v>
      </c>
      <c r="Z97" s="157">
        <v>45700</v>
      </c>
      <c r="AA97" s="157">
        <v>45702</v>
      </c>
      <c r="AB97" s="164" t="s">
        <v>1187</v>
      </c>
      <c r="AC97" s="147"/>
      <c r="AD97" s="226">
        <v>45775</v>
      </c>
      <c r="AE97" s="167" t="s">
        <v>1194</v>
      </c>
      <c r="AF97" s="122" t="s">
        <v>618</v>
      </c>
      <c r="AG97" s="158">
        <v>46161</v>
      </c>
      <c r="AH97" s="146"/>
      <c r="AI97" s="122"/>
      <c r="AJ97" s="122"/>
      <c r="AK97" s="122"/>
      <c r="AL97" s="122"/>
      <c r="AM97" s="122"/>
      <c r="AN97" s="147"/>
      <c r="AO97" s="152">
        <v>1</v>
      </c>
      <c r="AP97" s="130" t="s">
        <v>53</v>
      </c>
      <c r="AQ97" s="160">
        <v>23971200</v>
      </c>
      <c r="AR97" s="161">
        <v>23971200</v>
      </c>
      <c r="AS97" s="162"/>
      <c r="AT97" s="162"/>
      <c r="AU97" s="162"/>
      <c r="AV97" s="165"/>
      <c r="AW97" s="165"/>
      <c r="AX97" s="147"/>
    </row>
    <row r="98" spans="1:50" s="125" customFormat="1" ht="14.45" customHeight="1" x14ac:dyDescent="0.25">
      <c r="A98" s="146" t="s">
        <v>504</v>
      </c>
      <c r="B98" s="122">
        <v>660000032</v>
      </c>
      <c r="C98" s="122" t="s">
        <v>40</v>
      </c>
      <c r="D98" s="122" t="s">
        <v>41</v>
      </c>
      <c r="E98" s="122" t="s">
        <v>176</v>
      </c>
      <c r="F98" s="122" t="s">
        <v>80</v>
      </c>
      <c r="G98" s="147" t="s">
        <v>81</v>
      </c>
      <c r="H98" s="152">
        <v>1</v>
      </c>
      <c r="I98" s="130" t="s">
        <v>53</v>
      </c>
      <c r="J98" s="139">
        <v>80000000</v>
      </c>
      <c r="K98" s="141"/>
      <c r="L98" s="122"/>
      <c r="M98" s="122"/>
      <c r="N98" s="122"/>
      <c r="O98" s="164"/>
      <c r="P98" s="164"/>
      <c r="Q98" s="147"/>
      <c r="R98" s="146"/>
      <c r="S98" s="167"/>
      <c r="T98" s="122"/>
      <c r="U98" s="122"/>
      <c r="V98" s="122"/>
      <c r="W98" s="122"/>
      <c r="X98" s="122"/>
      <c r="Y98" s="122"/>
      <c r="Z98" s="122"/>
      <c r="AA98" s="122"/>
      <c r="AB98" s="164"/>
      <c r="AC98" s="147"/>
      <c r="AD98" s="167"/>
      <c r="AE98" s="167"/>
      <c r="AF98" s="122"/>
      <c r="AG98" s="147"/>
      <c r="AH98" s="146"/>
      <c r="AI98" s="122"/>
      <c r="AJ98" s="122"/>
      <c r="AK98" s="122"/>
      <c r="AL98" s="122"/>
      <c r="AM98" s="122"/>
      <c r="AN98" s="147"/>
      <c r="AO98" s="152">
        <v>1</v>
      </c>
      <c r="AP98" s="130" t="s">
        <v>53</v>
      </c>
      <c r="AQ98" s="139">
        <v>80000000</v>
      </c>
      <c r="AR98" s="141"/>
      <c r="AS98" s="122"/>
      <c r="AT98" s="122"/>
      <c r="AU98" s="122"/>
      <c r="AV98" s="164"/>
      <c r="AW98" s="164"/>
      <c r="AX98" s="147"/>
    </row>
    <row r="99" spans="1:50" s="125" customFormat="1" ht="14.45" customHeight="1" x14ac:dyDescent="0.25">
      <c r="A99" s="146" t="s">
        <v>504</v>
      </c>
      <c r="B99" s="122">
        <v>660000032</v>
      </c>
      <c r="C99" s="122" t="s">
        <v>40</v>
      </c>
      <c r="D99" s="122" t="s">
        <v>41</v>
      </c>
      <c r="E99" s="122" t="s">
        <v>185</v>
      </c>
      <c r="F99" s="122" t="s">
        <v>80</v>
      </c>
      <c r="G99" s="147" t="s">
        <v>81</v>
      </c>
      <c r="H99" s="152">
        <v>1</v>
      </c>
      <c r="I99" s="130" t="s">
        <v>53</v>
      </c>
      <c r="J99" s="139">
        <v>35680000</v>
      </c>
      <c r="K99" s="141"/>
      <c r="L99" s="122"/>
      <c r="M99" s="122"/>
      <c r="N99" s="122"/>
      <c r="O99" s="164"/>
      <c r="P99" s="164"/>
      <c r="Q99" s="147"/>
      <c r="R99" s="146"/>
      <c r="S99" s="167"/>
      <c r="T99" s="122"/>
      <c r="U99" s="122"/>
      <c r="V99" s="122"/>
      <c r="W99" s="122"/>
      <c r="X99" s="122"/>
      <c r="Y99" s="122"/>
      <c r="Z99" s="122"/>
      <c r="AA99" s="122"/>
      <c r="AB99" s="164"/>
      <c r="AC99" s="147"/>
      <c r="AD99" s="167"/>
      <c r="AE99" s="167"/>
      <c r="AF99" s="122"/>
      <c r="AG99" s="147"/>
      <c r="AH99" s="146"/>
      <c r="AI99" s="122"/>
      <c r="AJ99" s="122"/>
      <c r="AK99" s="122"/>
      <c r="AL99" s="122"/>
      <c r="AM99" s="122"/>
      <c r="AN99" s="147"/>
      <c r="AO99" s="152">
        <v>1</v>
      </c>
      <c r="AP99" s="130" t="s">
        <v>53</v>
      </c>
      <c r="AQ99" s="139">
        <v>35680000</v>
      </c>
      <c r="AR99" s="141"/>
      <c r="AS99" s="122"/>
      <c r="AT99" s="122"/>
      <c r="AU99" s="122"/>
      <c r="AV99" s="164"/>
      <c r="AW99" s="164"/>
      <c r="AX99" s="147"/>
    </row>
    <row r="100" spans="1:50" s="125" customFormat="1" ht="14.45" customHeight="1" x14ac:dyDescent="0.25">
      <c r="A100" s="146" t="s">
        <v>504</v>
      </c>
      <c r="B100" s="122">
        <v>660000032</v>
      </c>
      <c r="C100" s="122" t="s">
        <v>40</v>
      </c>
      <c r="D100" s="122" t="s">
        <v>41</v>
      </c>
      <c r="E100" s="122" t="s">
        <v>78</v>
      </c>
      <c r="F100" s="122" t="s">
        <v>80</v>
      </c>
      <c r="G100" s="147" t="s">
        <v>81</v>
      </c>
      <c r="H100" s="152">
        <v>1</v>
      </c>
      <c r="I100" s="130" t="s">
        <v>53</v>
      </c>
      <c r="J100" s="139">
        <v>800000</v>
      </c>
      <c r="K100" s="138">
        <v>800000</v>
      </c>
      <c r="L100" s="122"/>
      <c r="M100" s="122"/>
      <c r="N100" s="122"/>
      <c r="O100" s="164"/>
      <c r="P100" s="164"/>
      <c r="Q100" s="147"/>
      <c r="R100" s="146"/>
      <c r="S100" s="167"/>
      <c r="T100" s="122"/>
      <c r="U100" s="122"/>
      <c r="V100" s="122"/>
      <c r="W100" s="122"/>
      <c r="X100" s="122"/>
      <c r="Y100" s="122"/>
      <c r="Z100" s="122"/>
      <c r="AA100" s="122"/>
      <c r="AB100" s="164"/>
      <c r="AC100" s="147"/>
      <c r="AD100" s="167"/>
      <c r="AE100" s="167"/>
      <c r="AF100" s="122"/>
      <c r="AG100" s="147"/>
      <c r="AH100" s="146"/>
      <c r="AI100" s="122"/>
      <c r="AJ100" s="122"/>
      <c r="AK100" s="122"/>
      <c r="AL100" s="122"/>
      <c r="AM100" s="122"/>
      <c r="AN100" s="147"/>
      <c r="AO100" s="152">
        <v>1</v>
      </c>
      <c r="AP100" s="130" t="s">
        <v>53</v>
      </c>
      <c r="AQ100" s="139">
        <v>800000</v>
      </c>
      <c r="AR100" s="138">
        <v>800000</v>
      </c>
      <c r="AS100" s="122"/>
      <c r="AT100" s="122"/>
      <c r="AU100" s="122"/>
      <c r="AV100" s="164"/>
      <c r="AW100" s="164"/>
      <c r="AX100" s="147"/>
    </row>
    <row r="101" spans="1:50" s="125" customFormat="1" ht="14.45" customHeight="1" x14ac:dyDescent="0.25">
      <c r="A101" s="146" t="s">
        <v>504</v>
      </c>
      <c r="B101" s="122">
        <v>660000032</v>
      </c>
      <c r="C101" s="122" t="s">
        <v>40</v>
      </c>
      <c r="D101" s="122" t="s">
        <v>41</v>
      </c>
      <c r="E101" s="122" t="s">
        <v>92</v>
      </c>
      <c r="F101" s="122" t="s">
        <v>80</v>
      </c>
      <c r="G101" s="147" t="s">
        <v>81</v>
      </c>
      <c r="H101" s="152">
        <v>12</v>
      </c>
      <c r="I101" s="130" t="s">
        <v>36</v>
      </c>
      <c r="J101" s="139">
        <v>4436943</v>
      </c>
      <c r="K101" s="139">
        <v>53243312</v>
      </c>
      <c r="L101" s="122"/>
      <c r="M101" s="122"/>
      <c r="N101" s="122"/>
      <c r="O101" s="164"/>
      <c r="P101" s="164"/>
      <c r="Q101" s="147"/>
      <c r="R101" s="146"/>
      <c r="S101" s="167"/>
      <c r="T101" s="122"/>
      <c r="U101" s="122"/>
      <c r="V101" s="122"/>
      <c r="W101" s="122"/>
      <c r="X101" s="122"/>
      <c r="Y101" s="122"/>
      <c r="Z101" s="122"/>
      <c r="AA101" s="122"/>
      <c r="AB101" s="164"/>
      <c r="AC101" s="147"/>
      <c r="AD101" s="167"/>
      <c r="AE101" s="167"/>
      <c r="AF101" s="122"/>
      <c r="AG101" s="147"/>
      <c r="AH101" s="146"/>
      <c r="AI101" s="122"/>
      <c r="AJ101" s="122"/>
      <c r="AK101" s="122"/>
      <c r="AL101" s="122"/>
      <c r="AM101" s="122"/>
      <c r="AN101" s="147"/>
      <c r="AO101" s="152">
        <v>12</v>
      </c>
      <c r="AP101" s="130" t="s">
        <v>36</v>
      </c>
      <c r="AQ101" s="139">
        <v>4436943</v>
      </c>
      <c r="AR101" s="139">
        <v>53243312</v>
      </c>
      <c r="AS101" s="122"/>
      <c r="AT101" s="122"/>
      <c r="AU101" s="122"/>
      <c r="AV101" s="164"/>
      <c r="AW101" s="164"/>
      <c r="AX101" s="147"/>
    </row>
    <row r="102" spans="1:50" s="125" customFormat="1" ht="14.45" customHeight="1" x14ac:dyDescent="0.25">
      <c r="A102" s="146" t="s">
        <v>504</v>
      </c>
      <c r="B102" s="122">
        <v>660000032</v>
      </c>
      <c r="C102" s="122" t="s">
        <v>40</v>
      </c>
      <c r="D102" s="122" t="s">
        <v>41</v>
      </c>
      <c r="E102" s="122" t="s">
        <v>101</v>
      </c>
      <c r="F102" s="122" t="s">
        <v>80</v>
      </c>
      <c r="G102" s="147" t="s">
        <v>81</v>
      </c>
      <c r="H102" s="152">
        <v>5</v>
      </c>
      <c r="I102" s="130" t="s">
        <v>36</v>
      </c>
      <c r="J102" s="139">
        <v>2144370</v>
      </c>
      <c r="K102" s="138">
        <v>10721850.68</v>
      </c>
      <c r="L102" s="122"/>
      <c r="M102" s="122"/>
      <c r="N102" s="122"/>
      <c r="O102" s="164"/>
      <c r="P102" s="164"/>
      <c r="Q102" s="147"/>
      <c r="R102" s="146"/>
      <c r="S102" s="167"/>
      <c r="T102" s="122"/>
      <c r="U102" s="122"/>
      <c r="V102" s="122"/>
      <c r="W102" s="122"/>
      <c r="X102" s="122"/>
      <c r="Y102" s="122"/>
      <c r="Z102" s="122"/>
      <c r="AA102" s="122"/>
      <c r="AB102" s="164"/>
      <c r="AC102" s="147"/>
      <c r="AD102" s="167"/>
      <c r="AE102" s="167"/>
      <c r="AF102" s="122"/>
      <c r="AG102" s="147"/>
      <c r="AH102" s="146"/>
      <c r="AI102" s="122"/>
      <c r="AJ102" s="122"/>
      <c r="AK102" s="122"/>
      <c r="AL102" s="122"/>
      <c r="AM102" s="122"/>
      <c r="AN102" s="147"/>
      <c r="AO102" s="152">
        <v>5</v>
      </c>
      <c r="AP102" s="130" t="s">
        <v>36</v>
      </c>
      <c r="AQ102" s="139">
        <v>2144370</v>
      </c>
      <c r="AR102" s="138">
        <v>10721850.68</v>
      </c>
      <c r="AS102" s="122"/>
      <c r="AT102" s="122"/>
      <c r="AU102" s="122"/>
      <c r="AV102" s="164"/>
      <c r="AW102" s="164"/>
      <c r="AX102" s="147"/>
    </row>
    <row r="103" spans="1:50" s="125" customFormat="1" ht="14.45" customHeight="1" x14ac:dyDescent="0.25">
      <c r="A103" s="146" t="s">
        <v>504</v>
      </c>
      <c r="B103" s="122">
        <v>660000032</v>
      </c>
      <c r="C103" s="122" t="s">
        <v>40</v>
      </c>
      <c r="D103" s="122" t="s">
        <v>41</v>
      </c>
      <c r="E103" s="122" t="s">
        <v>274</v>
      </c>
      <c r="F103" s="122" t="s">
        <v>80</v>
      </c>
      <c r="G103" s="147" t="s">
        <v>81</v>
      </c>
      <c r="H103" s="152">
        <v>12</v>
      </c>
      <c r="I103" s="130" t="s">
        <v>36</v>
      </c>
      <c r="J103" s="139">
        <v>760000</v>
      </c>
      <c r="K103" s="138">
        <v>9120000</v>
      </c>
      <c r="L103" s="122"/>
      <c r="M103" s="122"/>
      <c r="N103" s="122"/>
      <c r="O103" s="164"/>
      <c r="P103" s="164"/>
      <c r="Q103" s="147"/>
      <c r="R103" s="146"/>
      <c r="S103" s="167"/>
      <c r="T103" s="122"/>
      <c r="U103" s="122"/>
      <c r="V103" s="122"/>
      <c r="W103" s="122"/>
      <c r="X103" s="122"/>
      <c r="Y103" s="122"/>
      <c r="Z103" s="122"/>
      <c r="AA103" s="122"/>
      <c r="AB103" s="164"/>
      <c r="AC103" s="147"/>
      <c r="AD103" s="167"/>
      <c r="AE103" s="167"/>
      <c r="AF103" s="122"/>
      <c r="AG103" s="147"/>
      <c r="AH103" s="146"/>
      <c r="AI103" s="122"/>
      <c r="AJ103" s="122"/>
      <c r="AK103" s="122"/>
      <c r="AL103" s="122"/>
      <c r="AM103" s="122"/>
      <c r="AN103" s="147"/>
      <c r="AO103" s="152">
        <v>12</v>
      </c>
      <c r="AP103" s="130" t="s">
        <v>36</v>
      </c>
      <c r="AQ103" s="139">
        <v>760000</v>
      </c>
      <c r="AR103" s="138">
        <v>9120000</v>
      </c>
      <c r="AS103" s="122"/>
      <c r="AT103" s="122"/>
      <c r="AU103" s="122"/>
      <c r="AV103" s="164"/>
      <c r="AW103" s="164"/>
      <c r="AX103" s="147"/>
    </row>
    <row r="104" spans="1:50" s="125" customFormat="1" x14ac:dyDescent="0.25">
      <c r="A104" s="146" t="s">
        <v>504</v>
      </c>
      <c r="B104" s="122">
        <v>660000032</v>
      </c>
      <c r="C104" s="122" t="s">
        <v>40</v>
      </c>
      <c r="D104" s="122" t="s">
        <v>41</v>
      </c>
      <c r="E104" s="122" t="s">
        <v>298</v>
      </c>
      <c r="F104" s="122" t="s">
        <v>80</v>
      </c>
      <c r="G104" s="147" t="s">
        <v>81</v>
      </c>
      <c r="H104" s="152">
        <v>12</v>
      </c>
      <c r="I104" s="130" t="s">
        <v>36</v>
      </c>
      <c r="J104" s="139">
        <v>15625</v>
      </c>
      <c r="K104" s="138">
        <v>187500</v>
      </c>
      <c r="L104" s="122"/>
      <c r="M104" s="122"/>
      <c r="N104" s="122"/>
      <c r="O104" s="164"/>
      <c r="P104" s="164"/>
      <c r="Q104" s="147"/>
      <c r="R104" s="235"/>
      <c r="S104" s="236"/>
      <c r="T104" s="237"/>
      <c r="U104" s="237"/>
      <c r="V104" s="237"/>
      <c r="W104" s="237"/>
      <c r="X104" s="237"/>
      <c r="Y104" s="237"/>
      <c r="Z104" s="237"/>
      <c r="AA104" s="237"/>
      <c r="AB104" s="238"/>
      <c r="AC104" s="147"/>
      <c r="AD104" s="167"/>
      <c r="AE104" s="167"/>
      <c r="AF104" s="122"/>
      <c r="AG104" s="147"/>
      <c r="AH104" s="146"/>
      <c r="AI104" s="122"/>
      <c r="AJ104" s="122"/>
      <c r="AK104" s="122"/>
      <c r="AL104" s="122"/>
      <c r="AM104" s="122"/>
      <c r="AN104" s="147"/>
      <c r="AO104" s="152">
        <v>12</v>
      </c>
      <c r="AP104" s="130" t="s">
        <v>36</v>
      </c>
      <c r="AQ104" s="139">
        <v>15625</v>
      </c>
      <c r="AR104" s="138">
        <v>187500</v>
      </c>
      <c r="AS104" s="122"/>
      <c r="AT104" s="122"/>
      <c r="AU104" s="122"/>
      <c r="AV104" s="164"/>
      <c r="AW104" s="164"/>
      <c r="AX104" s="147"/>
    </row>
    <row r="105" spans="1:50" s="125" customFormat="1" ht="14.45" customHeight="1" x14ac:dyDescent="0.25">
      <c r="A105" s="146" t="s">
        <v>504</v>
      </c>
      <c r="B105" s="122">
        <v>660000032</v>
      </c>
      <c r="C105" s="122" t="s">
        <v>40</v>
      </c>
      <c r="D105" s="122" t="s">
        <v>41</v>
      </c>
      <c r="E105" s="122" t="s">
        <v>316</v>
      </c>
      <c r="F105" s="122" t="s">
        <v>80</v>
      </c>
      <c r="G105" s="147" t="s">
        <v>81</v>
      </c>
      <c r="H105" s="152">
        <v>12</v>
      </c>
      <c r="I105" s="130" t="s">
        <v>36</v>
      </c>
      <c r="J105" s="160">
        <v>218000</v>
      </c>
      <c r="K105" s="161">
        <v>2616000</v>
      </c>
      <c r="L105" s="162"/>
      <c r="M105" s="162"/>
      <c r="N105" s="162"/>
      <c r="O105" s="165"/>
      <c r="P105" s="165"/>
      <c r="Q105" s="147"/>
      <c r="R105" s="151" t="s">
        <v>134</v>
      </c>
      <c r="S105" s="131" t="e">
        <f>_xlfn.IFNA(VLOOKUP(R105,#REF!,2,0),"BELUM ADA PO/SPK")</f>
        <v>#REF!</v>
      </c>
      <c r="T105" s="131" t="s">
        <v>135</v>
      </c>
      <c r="U105" s="131" t="s">
        <v>614</v>
      </c>
      <c r="V105" s="131" t="s">
        <v>615</v>
      </c>
      <c r="W105" s="131"/>
      <c r="X105" s="122" t="s">
        <v>602</v>
      </c>
      <c r="Y105" s="122" t="s">
        <v>603</v>
      </c>
      <c r="Z105" s="157">
        <v>45700</v>
      </c>
      <c r="AA105" s="157">
        <v>45702</v>
      </c>
      <c r="AB105" s="164" t="s">
        <v>1187</v>
      </c>
      <c r="AC105" s="147"/>
      <c r="AD105" s="226">
        <v>45775</v>
      </c>
      <c r="AE105" s="167" t="s">
        <v>1194</v>
      </c>
      <c r="AF105" s="122" t="s">
        <v>618</v>
      </c>
      <c r="AG105" s="158">
        <v>46161</v>
      </c>
      <c r="AH105" s="146"/>
      <c r="AI105" s="122"/>
      <c r="AJ105" s="122"/>
      <c r="AK105" s="122"/>
      <c r="AL105" s="122"/>
      <c r="AM105" s="122"/>
      <c r="AN105" s="147"/>
      <c r="AO105" s="152">
        <v>12</v>
      </c>
      <c r="AP105" s="130" t="s">
        <v>36</v>
      </c>
      <c r="AQ105" s="160">
        <v>218000</v>
      </c>
      <c r="AR105" s="161">
        <v>2616000</v>
      </c>
      <c r="AS105" s="162"/>
      <c r="AT105" s="162"/>
      <c r="AU105" s="162"/>
      <c r="AV105" s="165"/>
      <c r="AW105" s="165"/>
      <c r="AX105" s="147"/>
    </row>
    <row r="106" spans="1:50" s="125" customFormat="1" ht="14.45" customHeight="1" x14ac:dyDescent="0.25">
      <c r="A106" s="146" t="s">
        <v>504</v>
      </c>
      <c r="B106" s="122">
        <v>660000032</v>
      </c>
      <c r="C106" s="122" t="s">
        <v>40</v>
      </c>
      <c r="D106" s="122" t="s">
        <v>41</v>
      </c>
      <c r="E106" s="122" t="s">
        <v>50</v>
      </c>
      <c r="F106" s="122" t="s">
        <v>51</v>
      </c>
      <c r="G106" s="147" t="s">
        <v>52</v>
      </c>
      <c r="H106" s="152">
        <v>1</v>
      </c>
      <c r="I106" s="130" t="s">
        <v>53</v>
      </c>
      <c r="J106" s="129" t="s">
        <v>54</v>
      </c>
      <c r="K106" s="129" t="s">
        <v>55</v>
      </c>
      <c r="L106" s="122"/>
      <c r="M106" s="122"/>
      <c r="N106" s="122"/>
      <c r="O106" s="164"/>
      <c r="P106" s="164"/>
      <c r="Q106" s="147"/>
      <c r="R106" s="245"/>
      <c r="S106" s="246"/>
      <c r="T106" s="240"/>
      <c r="U106" s="240"/>
      <c r="V106" s="240"/>
      <c r="W106" s="240"/>
      <c r="X106" s="240"/>
      <c r="Y106" s="240"/>
      <c r="Z106" s="240"/>
      <c r="AA106" s="240"/>
      <c r="AB106" s="247"/>
      <c r="AC106" s="147"/>
      <c r="AD106" s="167"/>
      <c r="AE106" s="167"/>
      <c r="AF106" s="122"/>
      <c r="AG106" s="147"/>
      <c r="AH106" s="146"/>
      <c r="AI106" s="122"/>
      <c r="AJ106" s="122"/>
      <c r="AK106" s="122"/>
      <c r="AL106" s="122"/>
      <c r="AM106" s="122"/>
      <c r="AN106" s="147"/>
      <c r="AO106" s="152">
        <v>1</v>
      </c>
      <c r="AP106" s="130" t="s">
        <v>53</v>
      </c>
      <c r="AQ106" s="129" t="s">
        <v>54</v>
      </c>
      <c r="AR106" s="129" t="s">
        <v>55</v>
      </c>
      <c r="AS106" s="122"/>
      <c r="AT106" s="122"/>
      <c r="AU106" s="122"/>
      <c r="AV106" s="164"/>
      <c r="AW106" s="164"/>
      <c r="AX106" s="147"/>
    </row>
    <row r="107" spans="1:50" s="125" customFormat="1" ht="14.45" customHeight="1" x14ac:dyDescent="0.25">
      <c r="A107" s="146" t="s">
        <v>504</v>
      </c>
      <c r="B107" s="122">
        <v>660000032</v>
      </c>
      <c r="C107" s="122" t="s">
        <v>40</v>
      </c>
      <c r="D107" s="122" t="s">
        <v>41</v>
      </c>
      <c r="E107" s="122" t="s">
        <v>61</v>
      </c>
      <c r="F107" s="122" t="s">
        <v>51</v>
      </c>
      <c r="G107" s="147" t="s">
        <v>52</v>
      </c>
      <c r="H107" s="152">
        <v>1</v>
      </c>
      <c r="I107" s="130" t="s">
        <v>53</v>
      </c>
      <c r="J107" s="160">
        <v>61560000</v>
      </c>
      <c r="K107" s="161">
        <v>61560000</v>
      </c>
      <c r="L107" s="162">
        <f>K107-M107</f>
        <v>0</v>
      </c>
      <c r="M107" s="162">
        <f>K107</f>
        <v>61560000</v>
      </c>
      <c r="N107" s="162">
        <f>M107-Q107</f>
        <v>61560000</v>
      </c>
      <c r="O107" s="165">
        <v>78750000</v>
      </c>
      <c r="P107" s="165">
        <f>N107-O107</f>
        <v>-17190000</v>
      </c>
      <c r="Q107" s="163"/>
      <c r="R107" s="151" t="s">
        <v>70</v>
      </c>
      <c r="S107" s="131" t="e">
        <f>_xlfn.IFNA(VLOOKUP(R107,#REF!,2,0),"BELUM ADA PO/SPK")</f>
        <v>#REF!</v>
      </c>
      <c r="T107" s="131" t="s">
        <v>71</v>
      </c>
      <c r="U107" s="131" t="s">
        <v>629</v>
      </c>
      <c r="V107" s="131" t="s">
        <v>764</v>
      </c>
      <c r="W107" s="131" t="s">
        <v>616</v>
      </c>
      <c r="X107" s="122" t="s">
        <v>602</v>
      </c>
      <c r="Y107" s="122" t="s">
        <v>602</v>
      </c>
      <c r="Z107" s="157">
        <v>45607</v>
      </c>
      <c r="AA107" s="157">
        <v>45628</v>
      </c>
      <c r="AB107" s="164" t="s">
        <v>1187</v>
      </c>
      <c r="AC107" s="147"/>
      <c r="AD107" s="226">
        <v>45638</v>
      </c>
      <c r="AE107" s="167" t="s">
        <v>765</v>
      </c>
      <c r="AF107" s="122" t="s">
        <v>766</v>
      </c>
      <c r="AG107" s="158">
        <v>46011</v>
      </c>
      <c r="AH107" s="159">
        <v>45728</v>
      </c>
      <c r="AI107" s="122" t="s">
        <v>767</v>
      </c>
      <c r="AJ107" s="122" t="s">
        <v>55</v>
      </c>
      <c r="AK107" s="122" t="s">
        <v>768</v>
      </c>
      <c r="AL107" s="122"/>
      <c r="AM107" s="122"/>
      <c r="AN107" s="147"/>
      <c r="AO107" s="152">
        <v>1</v>
      </c>
      <c r="AP107" s="130" t="s">
        <v>53</v>
      </c>
      <c r="AQ107" s="160">
        <v>61560000</v>
      </c>
      <c r="AR107" s="161">
        <v>61560000</v>
      </c>
      <c r="AS107" s="162">
        <f>AR107-AT107</f>
        <v>0</v>
      </c>
      <c r="AT107" s="162">
        <f>AR107</f>
        <v>61560000</v>
      </c>
      <c r="AU107" s="162">
        <f>AT107-AX107</f>
        <v>61560000</v>
      </c>
      <c r="AV107" s="165">
        <v>78750000</v>
      </c>
      <c r="AW107" s="165">
        <f>AU107-AV107</f>
        <v>-17190000</v>
      </c>
      <c r="AX107" s="163"/>
    </row>
    <row r="108" spans="1:50" s="125" customFormat="1" ht="14.45" customHeight="1" x14ac:dyDescent="0.25">
      <c r="A108" s="146" t="s">
        <v>504</v>
      </c>
      <c r="B108" s="122">
        <v>660000032</v>
      </c>
      <c r="C108" s="122" t="s">
        <v>40</v>
      </c>
      <c r="D108" s="122" t="s">
        <v>41</v>
      </c>
      <c r="E108" s="122" t="s">
        <v>90</v>
      </c>
      <c r="F108" s="122" t="s">
        <v>51</v>
      </c>
      <c r="G108" s="147" t="s">
        <v>52</v>
      </c>
      <c r="H108" s="152">
        <v>1</v>
      </c>
      <c r="I108" s="130" t="s">
        <v>53</v>
      </c>
      <c r="J108" s="139">
        <v>7000000</v>
      </c>
      <c r="K108" s="138">
        <v>7000000</v>
      </c>
      <c r="L108" s="122"/>
      <c r="M108" s="122"/>
      <c r="N108" s="122"/>
      <c r="O108" s="164"/>
      <c r="P108" s="164"/>
      <c r="Q108" s="147"/>
      <c r="R108" s="239"/>
      <c r="S108" s="171"/>
      <c r="T108" s="172"/>
      <c r="U108" s="172"/>
      <c r="V108" s="172"/>
      <c r="W108" s="172"/>
      <c r="X108" s="172"/>
      <c r="Y108" s="172"/>
      <c r="Z108" s="172"/>
      <c r="AA108" s="172"/>
      <c r="AB108" s="257"/>
      <c r="AC108" s="147"/>
      <c r="AD108" s="167"/>
      <c r="AE108" s="167"/>
      <c r="AF108" s="122"/>
      <c r="AG108" s="147"/>
      <c r="AH108" s="146"/>
      <c r="AI108" s="122"/>
      <c r="AJ108" s="122"/>
      <c r="AK108" s="122"/>
      <c r="AL108" s="122"/>
      <c r="AM108" s="122"/>
      <c r="AN108" s="147"/>
      <c r="AO108" s="152">
        <v>1</v>
      </c>
      <c r="AP108" s="130" t="s">
        <v>53</v>
      </c>
      <c r="AQ108" s="139">
        <v>7000000</v>
      </c>
      <c r="AR108" s="138">
        <v>7000000</v>
      </c>
      <c r="AS108" s="122"/>
      <c r="AT108" s="122"/>
      <c r="AU108" s="122"/>
      <c r="AV108" s="164"/>
      <c r="AW108" s="164"/>
      <c r="AX108" s="147"/>
    </row>
    <row r="109" spans="1:50" s="125" customFormat="1" ht="14.45" customHeight="1" x14ac:dyDescent="0.25">
      <c r="A109" s="146" t="s">
        <v>504</v>
      </c>
      <c r="B109" s="122">
        <v>660000032</v>
      </c>
      <c r="C109" s="122" t="s">
        <v>40</v>
      </c>
      <c r="D109" s="122" t="s">
        <v>41</v>
      </c>
      <c r="E109" s="122" t="s">
        <v>91</v>
      </c>
      <c r="F109" s="122" t="s">
        <v>51</v>
      </c>
      <c r="G109" s="147" t="s">
        <v>52</v>
      </c>
      <c r="H109" s="152">
        <v>8</v>
      </c>
      <c r="I109" s="130" t="s">
        <v>6</v>
      </c>
      <c r="J109" s="139">
        <v>700000</v>
      </c>
      <c r="K109" s="138">
        <v>5600000</v>
      </c>
      <c r="L109" s="122"/>
      <c r="M109" s="122"/>
      <c r="N109" s="122"/>
      <c r="O109" s="164"/>
      <c r="P109" s="164"/>
      <c r="Q109" s="147"/>
      <c r="R109" s="146"/>
      <c r="S109" s="167"/>
      <c r="T109" s="122"/>
      <c r="U109" s="122"/>
      <c r="V109" s="122"/>
      <c r="W109" s="122"/>
      <c r="X109" s="122"/>
      <c r="Y109" s="122"/>
      <c r="Z109" s="122"/>
      <c r="AA109" s="122"/>
      <c r="AB109" s="164"/>
      <c r="AC109" s="147"/>
      <c r="AD109" s="167"/>
      <c r="AE109" s="167"/>
      <c r="AF109" s="122"/>
      <c r="AG109" s="147"/>
      <c r="AH109" s="146"/>
      <c r="AI109" s="122"/>
      <c r="AJ109" s="122"/>
      <c r="AK109" s="122"/>
      <c r="AL109" s="122"/>
      <c r="AM109" s="122"/>
      <c r="AN109" s="147"/>
      <c r="AO109" s="152">
        <v>8</v>
      </c>
      <c r="AP109" s="130" t="s">
        <v>6</v>
      </c>
      <c r="AQ109" s="139">
        <v>700000</v>
      </c>
      <c r="AR109" s="138">
        <v>5600000</v>
      </c>
      <c r="AS109" s="122"/>
      <c r="AT109" s="122"/>
      <c r="AU109" s="122"/>
      <c r="AV109" s="164"/>
      <c r="AW109" s="164"/>
      <c r="AX109" s="147"/>
    </row>
    <row r="110" spans="1:50" s="125" customFormat="1" ht="14.45" customHeight="1" x14ac:dyDescent="0.25">
      <c r="A110" s="146" t="s">
        <v>504</v>
      </c>
      <c r="B110" s="122">
        <v>660000032</v>
      </c>
      <c r="C110" s="122" t="s">
        <v>40</v>
      </c>
      <c r="D110" s="122" t="s">
        <v>41</v>
      </c>
      <c r="E110" s="122" t="s">
        <v>93</v>
      </c>
      <c r="F110" s="122" t="s">
        <v>51</v>
      </c>
      <c r="G110" s="147" t="s">
        <v>52</v>
      </c>
      <c r="H110" s="152">
        <v>8</v>
      </c>
      <c r="I110" s="130" t="s">
        <v>6</v>
      </c>
      <c r="J110" s="139">
        <v>3300000</v>
      </c>
      <c r="K110" s="138">
        <v>26400000</v>
      </c>
      <c r="L110" s="122"/>
      <c r="M110" s="122"/>
      <c r="N110" s="122"/>
      <c r="O110" s="164"/>
      <c r="P110" s="164"/>
      <c r="Q110" s="147"/>
      <c r="R110" s="235"/>
      <c r="S110" s="236"/>
      <c r="T110" s="237"/>
      <c r="U110" s="237"/>
      <c r="V110" s="237"/>
      <c r="W110" s="237"/>
      <c r="X110" s="237"/>
      <c r="Y110" s="237"/>
      <c r="Z110" s="237"/>
      <c r="AA110" s="237"/>
      <c r="AB110" s="238"/>
      <c r="AC110" s="147"/>
      <c r="AD110" s="167"/>
      <c r="AE110" s="167"/>
      <c r="AF110" s="122"/>
      <c r="AG110" s="147"/>
      <c r="AH110" s="146"/>
      <c r="AI110" s="122"/>
      <c r="AJ110" s="122"/>
      <c r="AK110" s="122"/>
      <c r="AL110" s="122"/>
      <c r="AM110" s="122"/>
      <c r="AN110" s="147"/>
      <c r="AO110" s="152">
        <v>8</v>
      </c>
      <c r="AP110" s="130" t="s">
        <v>6</v>
      </c>
      <c r="AQ110" s="139">
        <v>3300000</v>
      </c>
      <c r="AR110" s="138">
        <v>26400000</v>
      </c>
      <c r="AS110" s="122"/>
      <c r="AT110" s="122"/>
      <c r="AU110" s="122"/>
      <c r="AV110" s="164"/>
      <c r="AW110" s="164"/>
      <c r="AX110" s="147"/>
    </row>
    <row r="111" spans="1:50" s="125" customFormat="1" ht="14.45" customHeight="1" x14ac:dyDescent="0.25">
      <c r="A111" s="146" t="s">
        <v>504</v>
      </c>
      <c r="B111" s="122">
        <v>660000032</v>
      </c>
      <c r="C111" s="122" t="s">
        <v>40</v>
      </c>
      <c r="D111" s="122" t="s">
        <v>41</v>
      </c>
      <c r="E111" s="269" t="s">
        <v>94</v>
      </c>
      <c r="F111" s="122" t="s">
        <v>51</v>
      </c>
      <c r="G111" s="147" t="s">
        <v>52</v>
      </c>
      <c r="H111" s="152">
        <v>1</v>
      </c>
      <c r="I111" s="130" t="s">
        <v>53</v>
      </c>
      <c r="J111" s="139">
        <v>200000000</v>
      </c>
      <c r="K111" s="138">
        <v>200000000</v>
      </c>
      <c r="L111" s="122"/>
      <c r="M111" s="122"/>
      <c r="N111" s="122"/>
      <c r="O111" s="164"/>
      <c r="P111" s="164"/>
      <c r="Q111" s="147"/>
      <c r="R111" s="146"/>
      <c r="S111" s="122"/>
      <c r="T111" s="122"/>
      <c r="U111" s="122"/>
      <c r="V111" s="122"/>
      <c r="W111" s="122"/>
      <c r="X111" s="122"/>
      <c r="Y111" s="122"/>
      <c r="Z111" s="122"/>
      <c r="AA111" s="122"/>
      <c r="AB111" s="164"/>
      <c r="AC111" s="147"/>
      <c r="AD111" s="167"/>
      <c r="AE111" s="167"/>
      <c r="AF111" s="122"/>
      <c r="AG111" s="147"/>
      <c r="AH111" s="146"/>
      <c r="AI111" s="122"/>
      <c r="AJ111" s="122"/>
      <c r="AK111" s="122"/>
      <c r="AL111" s="122"/>
      <c r="AM111" s="122"/>
      <c r="AN111" s="147"/>
      <c r="AO111" s="152">
        <v>1</v>
      </c>
      <c r="AP111" s="130" t="s">
        <v>53</v>
      </c>
      <c r="AQ111" s="139">
        <v>200000000</v>
      </c>
      <c r="AR111" s="138">
        <v>200000000</v>
      </c>
      <c r="AS111" s="122"/>
      <c r="AT111" s="122"/>
      <c r="AU111" s="122"/>
      <c r="AV111" s="164"/>
      <c r="AW111" s="164"/>
      <c r="AX111" s="147"/>
    </row>
    <row r="112" spans="1:50" s="125" customFormat="1" ht="14.45" customHeight="1" x14ac:dyDescent="0.25">
      <c r="A112" s="146" t="s">
        <v>504</v>
      </c>
      <c r="B112" s="122">
        <v>660000032</v>
      </c>
      <c r="C112" s="122" t="s">
        <v>40</v>
      </c>
      <c r="D112" s="122" t="s">
        <v>41</v>
      </c>
      <c r="E112" s="122" t="s">
        <v>97</v>
      </c>
      <c r="F112" s="122" t="s">
        <v>51</v>
      </c>
      <c r="G112" s="147" t="s">
        <v>52</v>
      </c>
      <c r="H112" s="152">
        <v>1</v>
      </c>
      <c r="I112" s="130" t="s">
        <v>53</v>
      </c>
      <c r="J112" s="129" t="s">
        <v>54</v>
      </c>
      <c r="K112" s="129" t="s">
        <v>55</v>
      </c>
      <c r="L112" s="122"/>
      <c r="M112" s="122"/>
      <c r="N112" s="122"/>
      <c r="O112" s="164"/>
      <c r="P112" s="164"/>
      <c r="Q112" s="147"/>
      <c r="R112" s="146"/>
      <c r="S112" s="122"/>
      <c r="T112" s="122"/>
      <c r="U112" s="122"/>
      <c r="V112" s="122"/>
      <c r="W112" s="122"/>
      <c r="X112" s="122"/>
      <c r="Y112" s="122"/>
      <c r="Z112" s="122"/>
      <c r="AA112" s="122"/>
      <c r="AB112" s="164"/>
      <c r="AC112" s="147"/>
      <c r="AD112" s="167"/>
      <c r="AE112" s="167"/>
      <c r="AF112" s="122"/>
      <c r="AG112" s="147"/>
      <c r="AH112" s="146"/>
      <c r="AI112" s="122"/>
      <c r="AJ112" s="122"/>
      <c r="AK112" s="122"/>
      <c r="AL112" s="122"/>
      <c r="AM112" s="122"/>
      <c r="AN112" s="147"/>
      <c r="AO112" s="152">
        <v>1</v>
      </c>
      <c r="AP112" s="130" t="s">
        <v>53</v>
      </c>
      <c r="AQ112" s="129" t="s">
        <v>54</v>
      </c>
      <c r="AR112" s="129" t="s">
        <v>55</v>
      </c>
      <c r="AS112" s="122"/>
      <c r="AT112" s="122"/>
      <c r="AU112" s="122"/>
      <c r="AV112" s="164"/>
      <c r="AW112" s="164"/>
      <c r="AX112" s="147"/>
    </row>
    <row r="113" spans="1:50" s="125" customFormat="1" ht="14.45" customHeight="1" x14ac:dyDescent="0.25">
      <c r="A113" s="146" t="s">
        <v>504</v>
      </c>
      <c r="B113" s="122">
        <v>660000032</v>
      </c>
      <c r="C113" s="122" t="s">
        <v>40</v>
      </c>
      <c r="D113" s="122" t="s">
        <v>41</v>
      </c>
      <c r="E113" s="122" t="s">
        <v>120</v>
      </c>
      <c r="F113" s="122" t="s">
        <v>51</v>
      </c>
      <c r="G113" s="147" t="s">
        <v>52</v>
      </c>
      <c r="H113" s="152">
        <v>1</v>
      </c>
      <c r="I113" s="130" t="s">
        <v>53</v>
      </c>
      <c r="J113" s="129" t="s">
        <v>54</v>
      </c>
      <c r="K113" s="129" t="s">
        <v>55</v>
      </c>
      <c r="L113" s="122"/>
      <c r="M113" s="122"/>
      <c r="N113" s="122"/>
      <c r="O113" s="164"/>
      <c r="P113" s="164"/>
      <c r="Q113" s="147"/>
      <c r="R113" s="239"/>
      <c r="S113" s="171"/>
      <c r="T113" s="172"/>
      <c r="U113" s="172"/>
      <c r="V113" s="172"/>
      <c r="W113" s="172"/>
      <c r="X113" s="172"/>
      <c r="Y113" s="172"/>
      <c r="Z113" s="172"/>
      <c r="AA113" s="172"/>
      <c r="AB113" s="257"/>
      <c r="AC113" s="147"/>
      <c r="AD113" s="167"/>
      <c r="AE113" s="167"/>
      <c r="AF113" s="122"/>
      <c r="AG113" s="147"/>
      <c r="AH113" s="146"/>
      <c r="AI113" s="122"/>
      <c r="AJ113" s="122"/>
      <c r="AK113" s="122"/>
      <c r="AL113" s="122"/>
      <c r="AM113" s="122"/>
      <c r="AN113" s="147"/>
      <c r="AO113" s="152">
        <v>1</v>
      </c>
      <c r="AP113" s="130" t="s">
        <v>53</v>
      </c>
      <c r="AQ113" s="129" t="s">
        <v>54</v>
      </c>
      <c r="AR113" s="129" t="s">
        <v>55</v>
      </c>
      <c r="AS113" s="122"/>
      <c r="AT113" s="122"/>
      <c r="AU113" s="122"/>
      <c r="AV113" s="164"/>
      <c r="AW113" s="164"/>
      <c r="AX113" s="147"/>
    </row>
    <row r="114" spans="1:50" s="125" customFormat="1" ht="14.45" customHeight="1" x14ac:dyDescent="0.25">
      <c r="A114" s="146" t="s">
        <v>504</v>
      </c>
      <c r="B114" s="122">
        <v>660000032</v>
      </c>
      <c r="C114" s="122" t="s">
        <v>40</v>
      </c>
      <c r="D114" s="122" t="s">
        <v>41</v>
      </c>
      <c r="E114" s="122" t="s">
        <v>145</v>
      </c>
      <c r="F114" s="122" t="s">
        <v>51</v>
      </c>
      <c r="G114" s="147" t="s">
        <v>52</v>
      </c>
      <c r="H114" s="152">
        <v>1</v>
      </c>
      <c r="I114" s="130" t="s">
        <v>53</v>
      </c>
      <c r="J114" s="160">
        <v>215944190</v>
      </c>
      <c r="K114" s="161">
        <f>J114*H114</f>
        <v>215944190</v>
      </c>
      <c r="L114" s="162"/>
      <c r="M114" s="162">
        <v>0</v>
      </c>
      <c r="N114" s="162"/>
      <c r="O114" s="165"/>
      <c r="P114" s="165"/>
      <c r="Q114" s="163"/>
      <c r="R114" s="151" t="s">
        <v>146</v>
      </c>
      <c r="S114" s="190" t="e">
        <f>_xlfn.IFNA(VLOOKUP(R114,#REF!,2,0),"BELUM ADA PO/SPK")</f>
        <v>#REF!</v>
      </c>
      <c r="T114" s="131" t="s">
        <v>147</v>
      </c>
      <c r="U114" s="131" t="s">
        <v>614</v>
      </c>
      <c r="V114" s="131" t="s">
        <v>615</v>
      </c>
      <c r="W114" s="131" t="s">
        <v>616</v>
      </c>
      <c r="X114" s="122" t="s">
        <v>602</v>
      </c>
      <c r="Y114" s="122" t="s">
        <v>603</v>
      </c>
      <c r="Z114" s="157">
        <v>45696</v>
      </c>
      <c r="AA114" s="157">
        <v>45701</v>
      </c>
      <c r="AB114" s="164" t="s">
        <v>1187</v>
      </c>
      <c r="AC114" s="147"/>
      <c r="AD114" s="226">
        <v>45790</v>
      </c>
      <c r="AE114" s="167" t="s">
        <v>776</v>
      </c>
      <c r="AF114" s="122" t="s">
        <v>1090</v>
      </c>
      <c r="AG114" s="158">
        <v>46161</v>
      </c>
      <c r="AH114" s="159"/>
      <c r="AI114" s="122"/>
      <c r="AJ114" s="122"/>
      <c r="AK114" s="122"/>
      <c r="AL114" s="122"/>
      <c r="AM114" s="122"/>
      <c r="AN114" s="147"/>
      <c r="AO114" s="152">
        <v>1</v>
      </c>
      <c r="AP114" s="130" t="s">
        <v>53</v>
      </c>
      <c r="AQ114" s="160">
        <v>215944190</v>
      </c>
      <c r="AR114" s="161">
        <f>AQ114*AO114</f>
        <v>215944190</v>
      </c>
      <c r="AS114" s="162"/>
      <c r="AT114" s="162">
        <v>0</v>
      </c>
      <c r="AU114" s="162"/>
      <c r="AV114" s="165"/>
      <c r="AW114" s="165"/>
      <c r="AX114" s="163"/>
    </row>
    <row r="115" spans="1:50" s="125" customFormat="1" ht="14.45" customHeight="1" x14ac:dyDescent="0.25">
      <c r="A115" s="146" t="s">
        <v>504</v>
      </c>
      <c r="B115" s="122">
        <v>660000032</v>
      </c>
      <c r="C115" s="122" t="s">
        <v>40</v>
      </c>
      <c r="D115" s="122" t="s">
        <v>41</v>
      </c>
      <c r="E115" s="122" t="s">
        <v>163</v>
      </c>
      <c r="F115" s="122" t="s">
        <v>51</v>
      </c>
      <c r="G115" s="147" t="s">
        <v>52</v>
      </c>
      <c r="H115" s="152">
        <v>1</v>
      </c>
      <c r="I115" s="130" t="s">
        <v>53</v>
      </c>
      <c r="J115" s="129" t="s">
        <v>54</v>
      </c>
      <c r="K115" s="141"/>
      <c r="L115" s="122"/>
      <c r="M115" s="122"/>
      <c r="N115" s="122"/>
      <c r="O115" s="164"/>
      <c r="P115" s="164"/>
      <c r="Q115" s="147"/>
      <c r="R115" s="146"/>
      <c r="S115" s="167"/>
      <c r="T115" s="122"/>
      <c r="U115" s="122"/>
      <c r="V115" s="122"/>
      <c r="W115" s="122"/>
      <c r="X115" s="122"/>
      <c r="Y115" s="122"/>
      <c r="Z115" s="122"/>
      <c r="AA115" s="122"/>
      <c r="AB115" s="164"/>
      <c r="AC115" s="147"/>
      <c r="AD115" s="167"/>
      <c r="AE115" s="167"/>
      <c r="AF115" s="122"/>
      <c r="AG115" s="147"/>
      <c r="AH115" s="146"/>
      <c r="AI115" s="122"/>
      <c r="AJ115" s="122"/>
      <c r="AK115" s="122"/>
      <c r="AL115" s="122"/>
      <c r="AM115" s="122"/>
      <c r="AN115" s="147"/>
      <c r="AO115" s="152">
        <v>1</v>
      </c>
      <c r="AP115" s="130" t="s">
        <v>53</v>
      </c>
      <c r="AQ115" s="129" t="s">
        <v>54</v>
      </c>
      <c r="AR115" s="141"/>
      <c r="AS115" s="122"/>
      <c r="AT115" s="122"/>
      <c r="AU115" s="122"/>
      <c r="AV115" s="164"/>
      <c r="AW115" s="164"/>
      <c r="AX115" s="147"/>
    </row>
    <row r="116" spans="1:50" s="125" customFormat="1" ht="14.45" customHeight="1" x14ac:dyDescent="0.25">
      <c r="A116" s="146" t="s">
        <v>504</v>
      </c>
      <c r="B116" s="122">
        <v>660000032</v>
      </c>
      <c r="C116" s="122" t="s">
        <v>40</v>
      </c>
      <c r="D116" s="122" t="s">
        <v>41</v>
      </c>
      <c r="E116" s="122" t="s">
        <v>164</v>
      </c>
      <c r="F116" s="122" t="s">
        <v>51</v>
      </c>
      <c r="G116" s="147" t="s">
        <v>52</v>
      </c>
      <c r="H116" s="177">
        <v>1</v>
      </c>
      <c r="I116" s="178" t="s">
        <v>53</v>
      </c>
      <c r="J116" s="179">
        <v>36000000</v>
      </c>
      <c r="K116" s="180">
        <f>J116*H116</f>
        <v>36000000</v>
      </c>
      <c r="L116" s="181"/>
      <c r="M116" s="181"/>
      <c r="N116" s="181"/>
      <c r="O116" s="182"/>
      <c r="P116" s="182"/>
      <c r="Q116" s="183"/>
      <c r="R116" s="151" t="s">
        <v>166</v>
      </c>
      <c r="S116" s="190" t="e">
        <f>_xlfn.IFNA(VLOOKUP(R116,#REF!,2,0),"BELUM ADA PO/SPK")</f>
        <v>#REF!</v>
      </c>
      <c r="T116" s="131" t="s">
        <v>167</v>
      </c>
      <c r="U116" s="131" t="s">
        <v>614</v>
      </c>
      <c r="V116" s="131" t="s">
        <v>615</v>
      </c>
      <c r="W116" s="131" t="s">
        <v>616</v>
      </c>
      <c r="X116" s="122" t="s">
        <v>602</v>
      </c>
      <c r="Y116" s="122" t="s">
        <v>603</v>
      </c>
      <c r="Z116" s="157">
        <v>45770</v>
      </c>
      <c r="AA116" s="157">
        <v>45410</v>
      </c>
      <c r="AB116" s="164" t="s">
        <v>774</v>
      </c>
      <c r="AC116" s="147" t="s">
        <v>1195</v>
      </c>
      <c r="AD116" s="174"/>
      <c r="AE116" s="174"/>
      <c r="AF116" s="175"/>
      <c r="AG116" s="176"/>
      <c r="AH116" s="173"/>
      <c r="AI116" s="175"/>
      <c r="AJ116" s="175"/>
      <c r="AK116" s="175"/>
      <c r="AL116" s="175"/>
      <c r="AM116" s="175"/>
      <c r="AN116" s="176"/>
      <c r="AO116" s="177">
        <v>1</v>
      </c>
      <c r="AP116" s="178" t="s">
        <v>53</v>
      </c>
      <c r="AQ116" s="179">
        <v>36000000</v>
      </c>
      <c r="AR116" s="180">
        <f>AQ116*AO116</f>
        <v>36000000</v>
      </c>
      <c r="AS116" s="181"/>
      <c r="AT116" s="181"/>
      <c r="AU116" s="181"/>
      <c r="AV116" s="182"/>
      <c r="AW116" s="182"/>
      <c r="AX116" s="183"/>
    </row>
    <row r="117" spans="1:50" s="125" customFormat="1" ht="14.45" customHeight="1" x14ac:dyDescent="0.25">
      <c r="A117" s="146" t="s">
        <v>504</v>
      </c>
      <c r="B117" s="122">
        <v>660000032</v>
      </c>
      <c r="C117" s="122" t="s">
        <v>40</v>
      </c>
      <c r="D117" s="122" t="s">
        <v>41</v>
      </c>
      <c r="E117" s="122" t="s">
        <v>173</v>
      </c>
      <c r="F117" s="122" t="s">
        <v>51</v>
      </c>
      <c r="G117" s="147" t="s">
        <v>52</v>
      </c>
      <c r="H117" s="152">
        <v>1</v>
      </c>
      <c r="I117" s="130" t="s">
        <v>53</v>
      </c>
      <c r="J117" s="160">
        <v>137700000</v>
      </c>
      <c r="K117" s="161">
        <f>J117*H117</f>
        <v>137700000</v>
      </c>
      <c r="L117" s="162"/>
      <c r="M117" s="162"/>
      <c r="N117" s="162"/>
      <c r="O117" s="165"/>
      <c r="P117" s="165"/>
      <c r="Q117" s="163"/>
      <c r="R117" s="270" t="s">
        <v>174</v>
      </c>
      <c r="S117" s="271" t="e">
        <f>_xlfn.IFNA(VLOOKUP(R117,#REF!,2,0),"BELUM ADA PO/SPK")</f>
        <v>#REF!</v>
      </c>
      <c r="T117" s="272" t="s">
        <v>175</v>
      </c>
      <c r="U117" s="272" t="s">
        <v>600</v>
      </c>
      <c r="V117" s="272" t="s">
        <v>601</v>
      </c>
      <c r="W117" s="272" t="s">
        <v>616</v>
      </c>
      <c r="X117" s="237" t="s">
        <v>602</v>
      </c>
      <c r="Y117" s="237" t="s">
        <v>602</v>
      </c>
      <c r="Z117" s="273">
        <v>45758</v>
      </c>
      <c r="AA117" s="273">
        <v>45763</v>
      </c>
      <c r="AB117" s="238" t="s">
        <v>872</v>
      </c>
      <c r="AC117" s="147" t="s">
        <v>780</v>
      </c>
      <c r="AD117" s="167"/>
      <c r="AE117" s="167" t="s">
        <v>1196</v>
      </c>
      <c r="AF117" s="122"/>
      <c r="AG117" s="147"/>
      <c r="AH117" s="146"/>
      <c r="AI117" s="122"/>
      <c r="AJ117" s="122"/>
      <c r="AK117" s="122"/>
      <c r="AL117" s="122"/>
      <c r="AM117" s="122"/>
      <c r="AN117" s="147"/>
      <c r="AO117" s="152">
        <v>1</v>
      </c>
      <c r="AP117" s="130" t="s">
        <v>53</v>
      </c>
      <c r="AQ117" s="160">
        <v>137700000</v>
      </c>
      <c r="AR117" s="161">
        <f>AQ117*AO117</f>
        <v>137700000</v>
      </c>
      <c r="AS117" s="162"/>
      <c r="AT117" s="162"/>
      <c r="AU117" s="162"/>
      <c r="AV117" s="165"/>
      <c r="AW117" s="165"/>
      <c r="AX117" s="163"/>
    </row>
    <row r="118" spans="1:50" s="125" customFormat="1" ht="14.45" customHeight="1" x14ac:dyDescent="0.25">
      <c r="A118" s="146" t="s">
        <v>504</v>
      </c>
      <c r="B118" s="122">
        <v>660000032</v>
      </c>
      <c r="C118" s="122" t="s">
        <v>40</v>
      </c>
      <c r="D118" s="122" t="s">
        <v>41</v>
      </c>
      <c r="E118" s="122" t="s">
        <v>92</v>
      </c>
      <c r="F118" s="122" t="s">
        <v>51</v>
      </c>
      <c r="G118" s="147" t="s">
        <v>52</v>
      </c>
      <c r="H118" s="152">
        <v>12</v>
      </c>
      <c r="I118" s="130" t="s">
        <v>36</v>
      </c>
      <c r="J118" s="139">
        <v>16715924</v>
      </c>
      <c r="K118" s="141"/>
      <c r="L118" s="122"/>
      <c r="M118" s="122"/>
      <c r="N118" s="122"/>
      <c r="O118" s="164"/>
      <c r="P118" s="164"/>
      <c r="Q118" s="147"/>
      <c r="R118" s="146"/>
      <c r="S118" s="122"/>
      <c r="T118" s="122"/>
      <c r="U118" s="122"/>
      <c r="V118" s="122"/>
      <c r="W118" s="122"/>
      <c r="X118" s="122"/>
      <c r="Y118" s="122"/>
      <c r="Z118" s="122"/>
      <c r="AA118" s="122"/>
      <c r="AB118" s="164"/>
      <c r="AC118" s="147"/>
      <c r="AD118" s="167"/>
      <c r="AE118" s="167"/>
      <c r="AF118" s="122"/>
      <c r="AG118" s="147"/>
      <c r="AH118" s="146"/>
      <c r="AI118" s="122"/>
      <c r="AJ118" s="122"/>
      <c r="AK118" s="122"/>
      <c r="AL118" s="122"/>
      <c r="AM118" s="122"/>
      <c r="AN118" s="147"/>
      <c r="AO118" s="152">
        <v>12</v>
      </c>
      <c r="AP118" s="130" t="s">
        <v>36</v>
      </c>
      <c r="AQ118" s="139">
        <v>16715924</v>
      </c>
      <c r="AR118" s="141"/>
      <c r="AS118" s="122"/>
      <c r="AT118" s="122"/>
      <c r="AU118" s="122"/>
      <c r="AV118" s="164"/>
      <c r="AW118" s="164"/>
      <c r="AX118" s="147"/>
    </row>
    <row r="119" spans="1:50" s="125" customFormat="1" ht="14.45" customHeight="1" x14ac:dyDescent="0.25">
      <c r="A119" s="146" t="s">
        <v>504</v>
      </c>
      <c r="B119" s="122">
        <v>660000032</v>
      </c>
      <c r="C119" s="122" t="s">
        <v>40</v>
      </c>
      <c r="D119" s="122" t="s">
        <v>41</v>
      </c>
      <c r="E119" s="122" t="s">
        <v>179</v>
      </c>
      <c r="F119" s="122" t="s">
        <v>51</v>
      </c>
      <c r="G119" s="147" t="s">
        <v>52</v>
      </c>
      <c r="H119" s="152">
        <v>1</v>
      </c>
      <c r="I119" s="130" t="s">
        <v>53</v>
      </c>
      <c r="J119" s="139">
        <v>200000000</v>
      </c>
      <c r="K119" s="141"/>
      <c r="L119" s="122"/>
      <c r="M119" s="122"/>
      <c r="N119" s="122"/>
      <c r="O119" s="164"/>
      <c r="P119" s="164"/>
      <c r="Q119" s="147"/>
      <c r="R119" s="146"/>
      <c r="S119" s="122"/>
      <c r="T119" s="122"/>
      <c r="U119" s="122"/>
      <c r="V119" s="122"/>
      <c r="W119" s="122"/>
      <c r="X119" s="122"/>
      <c r="Y119" s="122"/>
      <c r="Z119" s="122"/>
      <c r="AA119" s="122"/>
      <c r="AB119" s="164"/>
      <c r="AC119" s="147"/>
      <c r="AD119" s="167"/>
      <c r="AE119" s="167"/>
      <c r="AF119" s="122"/>
      <c r="AG119" s="147"/>
      <c r="AH119" s="146"/>
      <c r="AI119" s="122"/>
      <c r="AJ119" s="122"/>
      <c r="AK119" s="122"/>
      <c r="AL119" s="122"/>
      <c r="AM119" s="122"/>
      <c r="AN119" s="147"/>
      <c r="AO119" s="152">
        <v>1</v>
      </c>
      <c r="AP119" s="130" t="s">
        <v>53</v>
      </c>
      <c r="AQ119" s="139">
        <v>200000000</v>
      </c>
      <c r="AR119" s="141"/>
      <c r="AS119" s="122"/>
      <c r="AT119" s="122"/>
      <c r="AU119" s="122"/>
      <c r="AV119" s="164"/>
      <c r="AW119" s="164"/>
      <c r="AX119" s="147"/>
    </row>
    <row r="120" spans="1:50" s="125" customFormat="1" ht="14.45" customHeight="1" x14ac:dyDescent="0.25">
      <c r="A120" s="146" t="s">
        <v>504</v>
      </c>
      <c r="B120" s="122">
        <v>660000032</v>
      </c>
      <c r="C120" s="122" t="s">
        <v>40</v>
      </c>
      <c r="D120" s="122" t="s">
        <v>41</v>
      </c>
      <c r="E120" s="122" t="s">
        <v>176</v>
      </c>
      <c r="F120" s="122" t="s">
        <v>51</v>
      </c>
      <c r="G120" s="147" t="s">
        <v>52</v>
      </c>
      <c r="H120" s="152">
        <v>1</v>
      </c>
      <c r="I120" s="130" t="s">
        <v>53</v>
      </c>
      <c r="J120" s="139">
        <v>80000000</v>
      </c>
      <c r="K120" s="141"/>
      <c r="L120" s="122"/>
      <c r="M120" s="122"/>
      <c r="N120" s="122"/>
      <c r="O120" s="164"/>
      <c r="P120" s="164"/>
      <c r="Q120" s="147"/>
      <c r="R120" s="239"/>
      <c r="S120" s="171"/>
      <c r="T120" s="172"/>
      <c r="U120" s="172"/>
      <c r="V120" s="172"/>
      <c r="W120" s="172"/>
      <c r="X120" s="172"/>
      <c r="Y120" s="172"/>
      <c r="Z120" s="172"/>
      <c r="AA120" s="172"/>
      <c r="AB120" s="257"/>
      <c r="AC120" s="147"/>
      <c r="AD120" s="167"/>
      <c r="AE120" s="167"/>
      <c r="AF120" s="122"/>
      <c r="AG120" s="147"/>
      <c r="AH120" s="146"/>
      <c r="AI120" s="122"/>
      <c r="AJ120" s="122"/>
      <c r="AK120" s="122"/>
      <c r="AL120" s="122"/>
      <c r="AM120" s="122"/>
      <c r="AN120" s="147"/>
      <c r="AO120" s="152">
        <v>1</v>
      </c>
      <c r="AP120" s="130" t="s">
        <v>53</v>
      </c>
      <c r="AQ120" s="139">
        <v>80000000</v>
      </c>
      <c r="AR120" s="141"/>
      <c r="AS120" s="122"/>
      <c r="AT120" s="122"/>
      <c r="AU120" s="122"/>
      <c r="AV120" s="164"/>
      <c r="AW120" s="164"/>
      <c r="AX120" s="147"/>
    </row>
    <row r="121" spans="1:50" s="125" customFormat="1" ht="14.45" customHeight="1" x14ac:dyDescent="0.25">
      <c r="A121" s="146" t="s">
        <v>504</v>
      </c>
      <c r="B121" s="122">
        <v>660000032</v>
      </c>
      <c r="C121" s="122" t="s">
        <v>40</v>
      </c>
      <c r="D121" s="122" t="s">
        <v>41</v>
      </c>
      <c r="E121" s="122" t="s">
        <v>101</v>
      </c>
      <c r="F121" s="122" t="s">
        <v>51</v>
      </c>
      <c r="G121" s="147" t="s">
        <v>52</v>
      </c>
      <c r="H121" s="152">
        <v>5</v>
      </c>
      <c r="I121" s="130" t="s">
        <v>36</v>
      </c>
      <c r="J121" s="139">
        <v>8078790</v>
      </c>
      <c r="K121" s="141"/>
      <c r="L121" s="122"/>
      <c r="M121" s="122"/>
      <c r="N121" s="122"/>
      <c r="O121" s="164"/>
      <c r="P121" s="164"/>
      <c r="Q121" s="147"/>
      <c r="R121" s="146"/>
      <c r="S121" s="167"/>
      <c r="T121" s="122"/>
      <c r="U121" s="122"/>
      <c r="V121" s="122"/>
      <c r="W121" s="122"/>
      <c r="X121" s="122"/>
      <c r="Y121" s="122"/>
      <c r="Z121" s="122"/>
      <c r="AA121" s="122"/>
      <c r="AB121" s="164"/>
      <c r="AC121" s="147"/>
      <c r="AD121" s="167"/>
      <c r="AE121" s="167"/>
      <c r="AF121" s="122"/>
      <c r="AG121" s="147"/>
      <c r="AH121" s="146"/>
      <c r="AI121" s="122"/>
      <c r="AJ121" s="122"/>
      <c r="AK121" s="122"/>
      <c r="AL121" s="122"/>
      <c r="AM121" s="122"/>
      <c r="AN121" s="147"/>
      <c r="AO121" s="152">
        <v>5</v>
      </c>
      <c r="AP121" s="130" t="s">
        <v>36</v>
      </c>
      <c r="AQ121" s="139">
        <v>8078790</v>
      </c>
      <c r="AR121" s="141"/>
      <c r="AS121" s="122"/>
      <c r="AT121" s="122"/>
      <c r="AU121" s="122"/>
      <c r="AV121" s="164"/>
      <c r="AW121" s="164"/>
      <c r="AX121" s="147"/>
    </row>
    <row r="122" spans="1:50" s="125" customFormat="1" ht="14.45" customHeight="1" x14ac:dyDescent="0.25">
      <c r="A122" s="146" t="s">
        <v>504</v>
      </c>
      <c r="B122" s="122">
        <v>660000032</v>
      </c>
      <c r="C122" s="122" t="s">
        <v>40</v>
      </c>
      <c r="D122" s="122" t="s">
        <v>41</v>
      </c>
      <c r="E122" s="122" t="s">
        <v>186</v>
      </c>
      <c r="F122" s="122" t="s">
        <v>51</v>
      </c>
      <c r="G122" s="147" t="s">
        <v>52</v>
      </c>
      <c r="H122" s="152">
        <v>12</v>
      </c>
      <c r="I122" s="130" t="s">
        <v>36</v>
      </c>
      <c r="J122" s="160">
        <v>20000000</v>
      </c>
      <c r="K122" s="161">
        <f>J122*H122</f>
        <v>240000000</v>
      </c>
      <c r="L122" s="162"/>
      <c r="M122" s="162"/>
      <c r="N122" s="162"/>
      <c r="O122" s="165"/>
      <c r="P122" s="165"/>
      <c r="Q122" s="163"/>
      <c r="R122" s="151" t="s">
        <v>188</v>
      </c>
      <c r="S122" s="190" t="e">
        <f>_xlfn.IFNA(VLOOKUP(R122,#REF!,2,0),"BELUM ADA PO/SPK")</f>
        <v>#REF!</v>
      </c>
      <c r="T122" s="131" t="s">
        <v>189</v>
      </c>
      <c r="U122" s="131" t="s">
        <v>786</v>
      </c>
      <c r="V122" s="131" t="s">
        <v>787</v>
      </c>
      <c r="W122" s="131" t="s">
        <v>788</v>
      </c>
      <c r="X122" s="122" t="s">
        <v>602</v>
      </c>
      <c r="Y122" s="122" t="s">
        <v>602</v>
      </c>
      <c r="Z122" s="157">
        <v>45611</v>
      </c>
      <c r="AA122" s="157">
        <v>45981</v>
      </c>
      <c r="AB122" s="164" t="s">
        <v>1187</v>
      </c>
      <c r="AC122" s="147"/>
      <c r="AD122" s="226">
        <v>45742</v>
      </c>
      <c r="AE122" s="205" t="s">
        <v>789</v>
      </c>
      <c r="AF122" s="169" t="s">
        <v>790</v>
      </c>
      <c r="AG122" s="147"/>
      <c r="AH122" s="146"/>
      <c r="AI122" s="122"/>
      <c r="AJ122" s="122"/>
      <c r="AK122" s="122"/>
      <c r="AL122" s="122"/>
      <c r="AM122" s="122"/>
      <c r="AN122" s="147"/>
      <c r="AO122" s="152">
        <v>12</v>
      </c>
      <c r="AP122" s="130" t="s">
        <v>36</v>
      </c>
      <c r="AQ122" s="160">
        <v>20000000</v>
      </c>
      <c r="AR122" s="161">
        <f>AQ122*AO122</f>
        <v>240000000</v>
      </c>
      <c r="AS122" s="162"/>
      <c r="AT122" s="162"/>
      <c r="AU122" s="162"/>
      <c r="AV122" s="165"/>
      <c r="AW122" s="165"/>
      <c r="AX122" s="163"/>
    </row>
    <row r="123" spans="1:50" s="125" customFormat="1" ht="14.45" customHeight="1" x14ac:dyDescent="0.25">
      <c r="A123" s="146" t="s">
        <v>504</v>
      </c>
      <c r="B123" s="122">
        <v>660000032</v>
      </c>
      <c r="C123" s="122" t="s">
        <v>40</v>
      </c>
      <c r="D123" s="122" t="s">
        <v>41</v>
      </c>
      <c r="E123" s="122" t="s">
        <v>190</v>
      </c>
      <c r="F123" s="122" t="s">
        <v>51</v>
      </c>
      <c r="G123" s="147" t="s">
        <v>52</v>
      </c>
      <c r="H123" s="152">
        <v>12</v>
      </c>
      <c r="I123" s="130" t="s">
        <v>36</v>
      </c>
      <c r="J123" s="129" t="s">
        <v>54</v>
      </c>
      <c r="K123" s="141"/>
      <c r="L123" s="122"/>
      <c r="M123" s="122"/>
      <c r="N123" s="122"/>
      <c r="O123" s="164"/>
      <c r="P123" s="164"/>
      <c r="Q123" s="147"/>
      <c r="R123" s="146"/>
      <c r="S123" s="167"/>
      <c r="T123" s="122"/>
      <c r="U123" s="122"/>
      <c r="V123" s="122"/>
      <c r="W123" s="122"/>
      <c r="X123" s="122"/>
      <c r="Y123" s="122"/>
      <c r="Z123" s="122"/>
      <c r="AA123" s="122"/>
      <c r="AB123" s="164"/>
      <c r="AC123" s="147"/>
      <c r="AD123" s="167"/>
      <c r="AE123" s="167"/>
      <c r="AF123" s="122"/>
      <c r="AG123" s="147"/>
      <c r="AH123" s="146"/>
      <c r="AI123" s="122"/>
      <c r="AJ123" s="122"/>
      <c r="AK123" s="122"/>
      <c r="AL123" s="122"/>
      <c r="AM123" s="122"/>
      <c r="AN123" s="147"/>
      <c r="AO123" s="152">
        <v>12</v>
      </c>
      <c r="AP123" s="130" t="s">
        <v>36</v>
      </c>
      <c r="AQ123" s="129" t="s">
        <v>54</v>
      </c>
      <c r="AR123" s="141"/>
      <c r="AS123" s="122"/>
      <c r="AT123" s="122"/>
      <c r="AU123" s="122"/>
      <c r="AV123" s="164"/>
      <c r="AW123" s="164"/>
      <c r="AX123" s="147"/>
    </row>
    <row r="124" spans="1:50" s="125" customFormat="1" ht="14.45" customHeight="1" x14ac:dyDescent="0.25">
      <c r="A124" s="146" t="s">
        <v>504</v>
      </c>
      <c r="B124" s="122">
        <v>660000032</v>
      </c>
      <c r="C124" s="122" t="s">
        <v>40</v>
      </c>
      <c r="D124" s="122" t="s">
        <v>41</v>
      </c>
      <c r="E124" s="122" t="s">
        <v>192</v>
      </c>
      <c r="F124" s="122" t="s">
        <v>51</v>
      </c>
      <c r="G124" s="147" t="s">
        <v>52</v>
      </c>
      <c r="H124" s="152">
        <v>12</v>
      </c>
      <c r="I124" s="130" t="s">
        <v>36</v>
      </c>
      <c r="J124" s="139">
        <v>3100000</v>
      </c>
      <c r="K124" s="141"/>
      <c r="L124" s="122"/>
      <c r="M124" s="122"/>
      <c r="N124" s="122"/>
      <c r="O124" s="164"/>
      <c r="P124" s="164"/>
      <c r="Q124" s="147"/>
      <c r="R124" s="146"/>
      <c r="S124" s="167"/>
      <c r="T124" s="122"/>
      <c r="U124" s="122"/>
      <c r="V124" s="122"/>
      <c r="W124" s="122"/>
      <c r="X124" s="122"/>
      <c r="Y124" s="122"/>
      <c r="Z124" s="122"/>
      <c r="AA124" s="122"/>
      <c r="AB124" s="164"/>
      <c r="AC124" s="147"/>
      <c r="AD124" s="167"/>
      <c r="AE124" s="167"/>
      <c r="AF124" s="122"/>
      <c r="AG124" s="147"/>
      <c r="AH124" s="146"/>
      <c r="AI124" s="122"/>
      <c r="AJ124" s="122"/>
      <c r="AK124" s="122"/>
      <c r="AL124" s="122"/>
      <c r="AM124" s="122"/>
      <c r="AN124" s="147"/>
      <c r="AO124" s="152">
        <v>12</v>
      </c>
      <c r="AP124" s="130" t="s">
        <v>36</v>
      </c>
      <c r="AQ124" s="139">
        <v>3100000</v>
      </c>
      <c r="AR124" s="141"/>
      <c r="AS124" s="122"/>
      <c r="AT124" s="122"/>
      <c r="AU124" s="122"/>
      <c r="AV124" s="164"/>
      <c r="AW124" s="164"/>
      <c r="AX124" s="147"/>
    </row>
    <row r="125" spans="1:50" s="125" customFormat="1" ht="14.45" customHeight="1" x14ac:dyDescent="0.25">
      <c r="A125" s="146" t="s">
        <v>504</v>
      </c>
      <c r="B125" s="122">
        <v>660000032</v>
      </c>
      <c r="C125" s="122" t="s">
        <v>40</v>
      </c>
      <c r="D125" s="122" t="s">
        <v>41</v>
      </c>
      <c r="E125" s="122" t="s">
        <v>193</v>
      </c>
      <c r="F125" s="122" t="s">
        <v>51</v>
      </c>
      <c r="G125" s="147" t="s">
        <v>52</v>
      </c>
      <c r="H125" s="152">
        <v>12</v>
      </c>
      <c r="I125" s="130" t="s">
        <v>36</v>
      </c>
      <c r="J125" s="139">
        <v>37500</v>
      </c>
      <c r="K125" s="141"/>
      <c r="L125" s="122"/>
      <c r="M125" s="122"/>
      <c r="N125" s="122"/>
      <c r="O125" s="164"/>
      <c r="P125" s="164"/>
      <c r="Q125" s="147"/>
      <c r="R125" s="146"/>
      <c r="S125" s="167"/>
      <c r="T125" s="122"/>
      <c r="U125" s="122"/>
      <c r="V125" s="122"/>
      <c r="W125" s="122"/>
      <c r="X125" s="122"/>
      <c r="Y125" s="122"/>
      <c r="Z125" s="122"/>
      <c r="AA125" s="122"/>
      <c r="AB125" s="164"/>
      <c r="AC125" s="147"/>
      <c r="AD125" s="167"/>
      <c r="AE125" s="167"/>
      <c r="AF125" s="122"/>
      <c r="AG125" s="147"/>
      <c r="AH125" s="146"/>
      <c r="AI125" s="122"/>
      <c r="AJ125" s="122"/>
      <c r="AK125" s="122"/>
      <c r="AL125" s="122"/>
      <c r="AM125" s="122"/>
      <c r="AN125" s="147"/>
      <c r="AO125" s="152">
        <v>12</v>
      </c>
      <c r="AP125" s="130" t="s">
        <v>36</v>
      </c>
      <c r="AQ125" s="139">
        <v>37500</v>
      </c>
      <c r="AR125" s="141"/>
      <c r="AS125" s="122"/>
      <c r="AT125" s="122"/>
      <c r="AU125" s="122"/>
      <c r="AV125" s="164"/>
      <c r="AW125" s="164"/>
      <c r="AX125" s="147"/>
    </row>
    <row r="126" spans="1:50" s="125" customFormat="1" ht="14.45" customHeight="1" x14ac:dyDescent="0.25">
      <c r="A126" s="146" t="s">
        <v>504</v>
      </c>
      <c r="B126" s="122">
        <v>660000026</v>
      </c>
      <c r="C126" s="122" t="s">
        <v>40</v>
      </c>
      <c r="D126" s="122" t="s">
        <v>77</v>
      </c>
      <c r="E126" s="122" t="s">
        <v>194</v>
      </c>
      <c r="F126" s="122" t="s">
        <v>51</v>
      </c>
      <c r="G126" s="147" t="s">
        <v>52</v>
      </c>
      <c r="H126" s="152">
        <v>12</v>
      </c>
      <c r="I126" s="130" t="s">
        <v>36</v>
      </c>
      <c r="J126" s="139">
        <v>6600000</v>
      </c>
      <c r="K126" s="141"/>
      <c r="L126" s="122"/>
      <c r="M126" s="122"/>
      <c r="N126" s="122"/>
      <c r="O126" s="164"/>
      <c r="P126" s="164"/>
      <c r="Q126" s="147"/>
      <c r="R126" s="146"/>
      <c r="S126" s="167"/>
      <c r="T126" s="122"/>
      <c r="U126" s="122"/>
      <c r="V126" s="122"/>
      <c r="W126" s="122"/>
      <c r="X126" s="122"/>
      <c r="Y126" s="122"/>
      <c r="Z126" s="122"/>
      <c r="AA126" s="122"/>
      <c r="AB126" s="164"/>
      <c r="AC126" s="147"/>
      <c r="AD126" s="167"/>
      <c r="AE126" s="167"/>
      <c r="AF126" s="122"/>
      <c r="AG126" s="147"/>
      <c r="AH126" s="146"/>
      <c r="AI126" s="122"/>
      <c r="AJ126" s="122"/>
      <c r="AK126" s="122"/>
      <c r="AL126" s="122"/>
      <c r="AM126" s="122"/>
      <c r="AN126" s="147"/>
      <c r="AO126" s="152">
        <v>12</v>
      </c>
      <c r="AP126" s="130" t="s">
        <v>36</v>
      </c>
      <c r="AQ126" s="139">
        <v>6600000</v>
      </c>
      <c r="AR126" s="141"/>
      <c r="AS126" s="122"/>
      <c r="AT126" s="122"/>
      <c r="AU126" s="122"/>
      <c r="AV126" s="164"/>
      <c r="AW126" s="164"/>
      <c r="AX126" s="147"/>
    </row>
    <row r="127" spans="1:50" s="125" customFormat="1" ht="14.45" customHeight="1" x14ac:dyDescent="0.25">
      <c r="A127" s="146" t="s">
        <v>504</v>
      </c>
      <c r="B127" s="122">
        <v>660000032</v>
      </c>
      <c r="C127" s="122" t="s">
        <v>40</v>
      </c>
      <c r="D127" s="122" t="s">
        <v>41</v>
      </c>
      <c r="E127" s="122" t="s">
        <v>195</v>
      </c>
      <c r="F127" s="122" t="s">
        <v>51</v>
      </c>
      <c r="G127" s="147" t="s">
        <v>52</v>
      </c>
      <c r="H127" s="152">
        <v>12</v>
      </c>
      <c r="I127" s="130" t="s">
        <v>36</v>
      </c>
      <c r="J127" s="160">
        <v>18500000</v>
      </c>
      <c r="K127" s="161">
        <f>J127*H127</f>
        <v>222000000</v>
      </c>
      <c r="L127" s="162"/>
      <c r="M127" s="162">
        <v>111000000</v>
      </c>
      <c r="N127" s="162"/>
      <c r="O127" s="165"/>
      <c r="P127" s="165"/>
      <c r="Q127" s="163"/>
      <c r="R127" s="151" t="s">
        <v>196</v>
      </c>
      <c r="S127" s="190" t="e">
        <f>_xlfn.IFNA(VLOOKUP(R127,#REF!,2,0),"BELUM ADA PO/SPK")</f>
        <v>#REF!</v>
      </c>
      <c r="T127" s="131" t="s">
        <v>197</v>
      </c>
      <c r="U127" s="131" t="s">
        <v>786</v>
      </c>
      <c r="V127" s="131" t="s">
        <v>787</v>
      </c>
      <c r="W127" s="131" t="s">
        <v>788</v>
      </c>
      <c r="X127" s="122" t="s">
        <v>602</v>
      </c>
      <c r="Y127" s="122" t="s">
        <v>602</v>
      </c>
      <c r="Z127" s="157">
        <v>45691</v>
      </c>
      <c r="AA127" s="157">
        <v>45701</v>
      </c>
      <c r="AB127" s="164" t="s">
        <v>1187</v>
      </c>
      <c r="AC127" s="147"/>
      <c r="AD127" s="226">
        <v>45726</v>
      </c>
      <c r="AE127" s="205" t="s">
        <v>795</v>
      </c>
      <c r="AF127" s="169" t="s">
        <v>796</v>
      </c>
      <c r="AG127" s="158">
        <v>45838</v>
      </c>
      <c r="AH127" s="146"/>
      <c r="AI127" s="122"/>
      <c r="AJ127" s="122"/>
      <c r="AK127" s="122"/>
      <c r="AL127" s="122"/>
      <c r="AM127" s="122"/>
      <c r="AN127" s="147"/>
      <c r="AO127" s="152">
        <v>12</v>
      </c>
      <c r="AP127" s="130" t="s">
        <v>36</v>
      </c>
      <c r="AQ127" s="160">
        <v>18500000</v>
      </c>
      <c r="AR127" s="161">
        <f>AQ127*AO127</f>
        <v>222000000</v>
      </c>
      <c r="AS127" s="162"/>
      <c r="AT127" s="162">
        <v>111000000</v>
      </c>
      <c r="AU127" s="162"/>
      <c r="AV127" s="165"/>
      <c r="AW127" s="165"/>
      <c r="AX127" s="163"/>
    </row>
    <row r="128" spans="1:50" s="125" customFormat="1" ht="14.45" customHeight="1" x14ac:dyDescent="0.25">
      <c r="A128" s="146" t="s">
        <v>504</v>
      </c>
      <c r="B128" s="122">
        <v>660000032</v>
      </c>
      <c r="C128" s="122" t="s">
        <v>40</v>
      </c>
      <c r="D128" s="122" t="s">
        <v>41</v>
      </c>
      <c r="E128" s="122" t="s">
        <v>198</v>
      </c>
      <c r="F128" s="122" t="s">
        <v>51</v>
      </c>
      <c r="G128" s="147" t="s">
        <v>52</v>
      </c>
      <c r="H128" s="152">
        <v>1</v>
      </c>
      <c r="I128" s="130" t="s">
        <v>53</v>
      </c>
      <c r="J128" s="139">
        <v>2190000</v>
      </c>
      <c r="K128" s="141"/>
      <c r="L128" s="122"/>
      <c r="M128" s="122"/>
      <c r="N128" s="122"/>
      <c r="O128" s="164"/>
      <c r="P128" s="164"/>
      <c r="Q128" s="147"/>
      <c r="R128" s="146"/>
      <c r="S128" s="167"/>
      <c r="T128" s="122"/>
      <c r="U128" s="122"/>
      <c r="V128" s="122"/>
      <c r="W128" s="122"/>
      <c r="X128" s="122"/>
      <c r="Y128" s="122"/>
      <c r="Z128" s="122"/>
      <c r="AA128" s="122"/>
      <c r="AB128" s="164"/>
      <c r="AC128" s="147"/>
      <c r="AD128" s="167"/>
      <c r="AE128" s="167"/>
      <c r="AF128" s="122"/>
      <c r="AG128" s="147"/>
      <c r="AH128" s="146"/>
      <c r="AI128" s="122"/>
      <c r="AJ128" s="122"/>
      <c r="AK128" s="122"/>
      <c r="AL128" s="122"/>
      <c r="AM128" s="122"/>
      <c r="AN128" s="147"/>
      <c r="AO128" s="152">
        <v>1</v>
      </c>
      <c r="AP128" s="130" t="s">
        <v>53</v>
      </c>
      <c r="AQ128" s="139">
        <v>2190000</v>
      </c>
      <c r="AR128" s="141"/>
      <c r="AS128" s="122"/>
      <c r="AT128" s="122"/>
      <c r="AU128" s="122"/>
      <c r="AV128" s="164"/>
      <c r="AW128" s="164"/>
      <c r="AX128" s="147"/>
    </row>
    <row r="129" spans="1:50" s="125" customFormat="1" ht="14.45" customHeight="1" x14ac:dyDescent="0.25">
      <c r="A129" s="146" t="s">
        <v>504</v>
      </c>
      <c r="B129" s="122">
        <v>660000032</v>
      </c>
      <c r="C129" s="122" t="s">
        <v>40</v>
      </c>
      <c r="D129" s="122" t="s">
        <v>41</v>
      </c>
      <c r="E129" s="122" t="s">
        <v>200</v>
      </c>
      <c r="F129" s="122" t="s">
        <v>51</v>
      </c>
      <c r="G129" s="147" t="s">
        <v>52</v>
      </c>
      <c r="H129" s="152">
        <v>1</v>
      </c>
      <c r="I129" s="130" t="s">
        <v>53</v>
      </c>
      <c r="J129" s="139">
        <v>19404000</v>
      </c>
      <c r="K129" s="141"/>
      <c r="L129" s="122"/>
      <c r="M129" s="122"/>
      <c r="N129" s="122"/>
      <c r="O129" s="164"/>
      <c r="P129" s="164"/>
      <c r="Q129" s="147"/>
      <c r="R129" s="146"/>
      <c r="S129" s="167"/>
      <c r="T129" s="122"/>
      <c r="U129" s="122"/>
      <c r="V129" s="122"/>
      <c r="W129" s="122"/>
      <c r="X129" s="122"/>
      <c r="Y129" s="122"/>
      <c r="Z129" s="122"/>
      <c r="AA129" s="122"/>
      <c r="AB129" s="164"/>
      <c r="AC129" s="147"/>
      <c r="AD129" s="167"/>
      <c r="AE129" s="167"/>
      <c r="AF129" s="122"/>
      <c r="AG129" s="147"/>
      <c r="AH129" s="146"/>
      <c r="AI129" s="122"/>
      <c r="AJ129" s="122"/>
      <c r="AK129" s="122"/>
      <c r="AL129" s="122"/>
      <c r="AM129" s="122"/>
      <c r="AN129" s="147"/>
      <c r="AO129" s="152">
        <v>1</v>
      </c>
      <c r="AP129" s="130" t="s">
        <v>53</v>
      </c>
      <c r="AQ129" s="139">
        <v>19404000</v>
      </c>
      <c r="AR129" s="141"/>
      <c r="AS129" s="122"/>
      <c r="AT129" s="122"/>
      <c r="AU129" s="122"/>
      <c r="AV129" s="164"/>
      <c r="AW129" s="164"/>
      <c r="AX129" s="147"/>
    </row>
    <row r="130" spans="1:50" s="125" customFormat="1" ht="14.45" customHeight="1" x14ac:dyDescent="0.25">
      <c r="A130" s="146" t="s">
        <v>504</v>
      </c>
      <c r="B130" s="122">
        <v>660000032</v>
      </c>
      <c r="C130" s="122" t="s">
        <v>40</v>
      </c>
      <c r="D130" s="122" t="s">
        <v>41</v>
      </c>
      <c r="E130" s="122" t="s">
        <v>202</v>
      </c>
      <c r="F130" s="122" t="s">
        <v>51</v>
      </c>
      <c r="G130" s="147" t="s">
        <v>52</v>
      </c>
      <c r="H130" s="152">
        <v>1</v>
      </c>
      <c r="I130" s="130" t="s">
        <v>53</v>
      </c>
      <c r="J130" s="139">
        <v>17968500</v>
      </c>
      <c r="K130" s="141"/>
      <c r="L130" s="122"/>
      <c r="M130" s="122"/>
      <c r="N130" s="122"/>
      <c r="O130" s="164"/>
      <c r="P130" s="164"/>
      <c r="Q130" s="147"/>
      <c r="R130" s="146"/>
      <c r="S130" s="167"/>
      <c r="T130" s="122"/>
      <c r="U130" s="122"/>
      <c r="V130" s="122"/>
      <c r="W130" s="122"/>
      <c r="X130" s="122"/>
      <c r="Y130" s="122"/>
      <c r="Z130" s="122"/>
      <c r="AA130" s="122"/>
      <c r="AB130" s="164"/>
      <c r="AC130" s="147"/>
      <c r="AD130" s="167"/>
      <c r="AE130" s="167"/>
      <c r="AF130" s="122"/>
      <c r="AG130" s="147"/>
      <c r="AH130" s="146"/>
      <c r="AI130" s="122"/>
      <c r="AJ130" s="122"/>
      <c r="AK130" s="122"/>
      <c r="AL130" s="122"/>
      <c r="AM130" s="122"/>
      <c r="AN130" s="147"/>
      <c r="AO130" s="152">
        <v>1</v>
      </c>
      <c r="AP130" s="130" t="s">
        <v>53</v>
      </c>
      <c r="AQ130" s="139">
        <v>17968500</v>
      </c>
      <c r="AR130" s="141"/>
      <c r="AS130" s="122"/>
      <c r="AT130" s="122"/>
      <c r="AU130" s="122"/>
      <c r="AV130" s="164"/>
      <c r="AW130" s="164"/>
      <c r="AX130" s="147"/>
    </row>
    <row r="131" spans="1:50" s="125" customFormat="1" ht="14.45" customHeight="1" x14ac:dyDescent="0.25">
      <c r="A131" s="146" t="s">
        <v>504</v>
      </c>
      <c r="B131" s="122">
        <v>660000032</v>
      </c>
      <c r="C131" s="122" t="s">
        <v>40</v>
      </c>
      <c r="D131" s="122" t="s">
        <v>41</v>
      </c>
      <c r="E131" s="122" t="s">
        <v>203</v>
      </c>
      <c r="F131" s="122" t="s">
        <v>51</v>
      </c>
      <c r="G131" s="147" t="s">
        <v>52</v>
      </c>
      <c r="H131" s="152">
        <v>1</v>
      </c>
      <c r="I131" s="130" t="s">
        <v>53</v>
      </c>
      <c r="J131" s="139">
        <v>36000000</v>
      </c>
      <c r="K131" s="141"/>
      <c r="L131" s="122"/>
      <c r="M131" s="122"/>
      <c r="N131" s="122"/>
      <c r="O131" s="164"/>
      <c r="P131" s="164"/>
      <c r="Q131" s="147"/>
      <c r="R131" s="146"/>
      <c r="S131" s="167"/>
      <c r="T131" s="122"/>
      <c r="U131" s="122"/>
      <c r="V131" s="122"/>
      <c r="W131" s="122"/>
      <c r="X131" s="122"/>
      <c r="Y131" s="122"/>
      <c r="Z131" s="122"/>
      <c r="AA131" s="122"/>
      <c r="AB131" s="164"/>
      <c r="AC131" s="147"/>
      <c r="AD131" s="167"/>
      <c r="AE131" s="167"/>
      <c r="AF131" s="122"/>
      <c r="AG131" s="147"/>
      <c r="AH131" s="146"/>
      <c r="AI131" s="122"/>
      <c r="AJ131" s="122"/>
      <c r="AK131" s="122"/>
      <c r="AL131" s="122"/>
      <c r="AM131" s="122"/>
      <c r="AN131" s="147"/>
      <c r="AO131" s="152">
        <v>1</v>
      </c>
      <c r="AP131" s="130" t="s">
        <v>53</v>
      </c>
      <c r="AQ131" s="139">
        <v>36000000</v>
      </c>
      <c r="AR131" s="141"/>
      <c r="AS131" s="122"/>
      <c r="AT131" s="122"/>
      <c r="AU131" s="122"/>
      <c r="AV131" s="164"/>
      <c r="AW131" s="164"/>
      <c r="AX131" s="147"/>
    </row>
    <row r="132" spans="1:50" s="125" customFormat="1" ht="14.45" customHeight="1" x14ac:dyDescent="0.25">
      <c r="A132" s="146" t="s">
        <v>504</v>
      </c>
      <c r="B132" s="122">
        <v>660000032</v>
      </c>
      <c r="C132" s="122" t="s">
        <v>40</v>
      </c>
      <c r="D132" s="122" t="s">
        <v>41</v>
      </c>
      <c r="E132" s="122" t="s">
        <v>204</v>
      </c>
      <c r="F132" s="122" t="s">
        <v>51</v>
      </c>
      <c r="G132" s="147" t="s">
        <v>52</v>
      </c>
      <c r="H132" s="152">
        <v>1</v>
      </c>
      <c r="I132" s="130" t="s">
        <v>53</v>
      </c>
      <c r="J132" s="139">
        <v>18000000</v>
      </c>
      <c r="K132" s="141"/>
      <c r="L132" s="122"/>
      <c r="M132" s="122"/>
      <c r="N132" s="122"/>
      <c r="O132" s="164"/>
      <c r="P132" s="164"/>
      <c r="Q132" s="147"/>
      <c r="R132" s="146"/>
      <c r="S132" s="167"/>
      <c r="T132" s="122"/>
      <c r="U132" s="122"/>
      <c r="V132" s="122"/>
      <c r="W132" s="122"/>
      <c r="X132" s="122"/>
      <c r="Y132" s="122"/>
      <c r="Z132" s="122"/>
      <c r="AA132" s="122"/>
      <c r="AB132" s="164"/>
      <c r="AC132" s="147"/>
      <c r="AD132" s="167"/>
      <c r="AE132" s="167"/>
      <c r="AF132" s="122"/>
      <c r="AG132" s="147"/>
      <c r="AH132" s="146"/>
      <c r="AI132" s="122"/>
      <c r="AJ132" s="122"/>
      <c r="AK132" s="122"/>
      <c r="AL132" s="122"/>
      <c r="AM132" s="122"/>
      <c r="AN132" s="147"/>
      <c r="AO132" s="152">
        <v>1</v>
      </c>
      <c r="AP132" s="130" t="s">
        <v>53</v>
      </c>
      <c r="AQ132" s="139">
        <v>18000000</v>
      </c>
      <c r="AR132" s="141"/>
      <c r="AS132" s="122"/>
      <c r="AT132" s="122"/>
      <c r="AU132" s="122"/>
      <c r="AV132" s="164"/>
      <c r="AW132" s="164"/>
      <c r="AX132" s="147"/>
    </row>
    <row r="133" spans="1:50" s="125" customFormat="1" ht="14.45" customHeight="1" x14ac:dyDescent="0.25">
      <c r="A133" s="146" t="s">
        <v>504</v>
      </c>
      <c r="B133" s="122">
        <v>660000032</v>
      </c>
      <c r="C133" s="122" t="s">
        <v>40</v>
      </c>
      <c r="D133" s="122" t="s">
        <v>41</v>
      </c>
      <c r="E133" s="122" t="s">
        <v>206</v>
      </c>
      <c r="F133" s="122" t="s">
        <v>51</v>
      </c>
      <c r="G133" s="147" t="s">
        <v>52</v>
      </c>
      <c r="H133" s="152">
        <v>1</v>
      </c>
      <c r="I133" s="130" t="s">
        <v>53</v>
      </c>
      <c r="J133" s="139">
        <v>2000000</v>
      </c>
      <c r="K133" s="141"/>
      <c r="L133" s="122"/>
      <c r="M133" s="122"/>
      <c r="N133" s="122"/>
      <c r="O133" s="164"/>
      <c r="P133" s="164"/>
      <c r="Q133" s="147"/>
      <c r="R133" s="146"/>
      <c r="S133" s="167"/>
      <c r="T133" s="122"/>
      <c r="U133" s="122"/>
      <c r="V133" s="122"/>
      <c r="W133" s="122"/>
      <c r="X133" s="122"/>
      <c r="Y133" s="122"/>
      <c r="Z133" s="122"/>
      <c r="AA133" s="122"/>
      <c r="AB133" s="164"/>
      <c r="AC133" s="147"/>
      <c r="AD133" s="167"/>
      <c r="AE133" s="167"/>
      <c r="AF133" s="122"/>
      <c r="AG133" s="147"/>
      <c r="AH133" s="146"/>
      <c r="AI133" s="122"/>
      <c r="AJ133" s="122"/>
      <c r="AK133" s="122"/>
      <c r="AL133" s="122"/>
      <c r="AM133" s="122"/>
      <c r="AN133" s="147"/>
      <c r="AO133" s="152">
        <v>1</v>
      </c>
      <c r="AP133" s="130" t="s">
        <v>53</v>
      </c>
      <c r="AQ133" s="139">
        <v>2000000</v>
      </c>
      <c r="AR133" s="141"/>
      <c r="AS133" s="122"/>
      <c r="AT133" s="122"/>
      <c r="AU133" s="122"/>
      <c r="AV133" s="164"/>
      <c r="AW133" s="164"/>
      <c r="AX133" s="147"/>
    </row>
    <row r="134" spans="1:50" s="125" customFormat="1" ht="14.45" customHeight="1" x14ac:dyDescent="0.25">
      <c r="A134" s="146" t="s">
        <v>504</v>
      </c>
      <c r="B134" s="122">
        <v>660000032</v>
      </c>
      <c r="C134" s="122" t="s">
        <v>40</v>
      </c>
      <c r="D134" s="122" t="s">
        <v>41</v>
      </c>
      <c r="E134" s="122" t="s">
        <v>207</v>
      </c>
      <c r="F134" s="122" t="s">
        <v>51</v>
      </c>
      <c r="G134" s="147" t="s">
        <v>52</v>
      </c>
      <c r="H134" s="152">
        <v>1</v>
      </c>
      <c r="I134" s="130" t="s">
        <v>53</v>
      </c>
      <c r="J134" s="139">
        <v>1800000</v>
      </c>
      <c r="K134" s="141"/>
      <c r="L134" s="122"/>
      <c r="M134" s="122"/>
      <c r="N134" s="122"/>
      <c r="O134" s="164"/>
      <c r="P134" s="164"/>
      <c r="Q134" s="147"/>
      <c r="R134" s="146"/>
      <c r="S134" s="167"/>
      <c r="T134" s="122"/>
      <c r="U134" s="122"/>
      <c r="V134" s="122"/>
      <c r="W134" s="122"/>
      <c r="X134" s="122"/>
      <c r="Y134" s="122"/>
      <c r="Z134" s="122"/>
      <c r="AA134" s="122"/>
      <c r="AB134" s="164"/>
      <c r="AC134" s="147"/>
      <c r="AD134" s="167"/>
      <c r="AE134" s="167"/>
      <c r="AF134" s="122"/>
      <c r="AG134" s="147"/>
      <c r="AH134" s="146"/>
      <c r="AI134" s="122"/>
      <c r="AJ134" s="122"/>
      <c r="AK134" s="122"/>
      <c r="AL134" s="122"/>
      <c r="AM134" s="122"/>
      <c r="AN134" s="147"/>
      <c r="AO134" s="152">
        <v>1</v>
      </c>
      <c r="AP134" s="130" t="s">
        <v>53</v>
      </c>
      <c r="AQ134" s="139">
        <v>1800000</v>
      </c>
      <c r="AR134" s="141"/>
      <c r="AS134" s="122"/>
      <c r="AT134" s="122"/>
      <c r="AU134" s="122"/>
      <c r="AV134" s="164"/>
      <c r="AW134" s="164"/>
      <c r="AX134" s="147"/>
    </row>
    <row r="135" spans="1:50" s="125" customFormat="1" ht="14.45" customHeight="1" x14ac:dyDescent="0.25">
      <c r="A135" s="146" t="s">
        <v>504</v>
      </c>
      <c r="B135" s="122">
        <v>660000032</v>
      </c>
      <c r="C135" s="122" t="s">
        <v>40</v>
      </c>
      <c r="D135" s="122" t="s">
        <v>41</v>
      </c>
      <c r="E135" s="122" t="s">
        <v>232</v>
      </c>
      <c r="F135" s="122" t="s">
        <v>51</v>
      </c>
      <c r="G135" s="147" t="s">
        <v>52</v>
      </c>
      <c r="H135" s="152">
        <v>1</v>
      </c>
      <c r="I135" s="130" t="s">
        <v>53</v>
      </c>
      <c r="J135" s="139">
        <v>10800000</v>
      </c>
      <c r="K135" s="141"/>
      <c r="L135" s="122"/>
      <c r="M135" s="122"/>
      <c r="N135" s="122"/>
      <c r="O135" s="164"/>
      <c r="P135" s="164"/>
      <c r="Q135" s="147"/>
      <c r="R135" s="146"/>
      <c r="S135" s="167"/>
      <c r="T135" s="122"/>
      <c r="U135" s="122"/>
      <c r="V135" s="122"/>
      <c r="W135" s="122"/>
      <c r="X135" s="122"/>
      <c r="Y135" s="122"/>
      <c r="Z135" s="122"/>
      <c r="AA135" s="122"/>
      <c r="AB135" s="164"/>
      <c r="AC135" s="147"/>
      <c r="AD135" s="167"/>
      <c r="AE135" s="167"/>
      <c r="AF135" s="122"/>
      <c r="AG135" s="147"/>
      <c r="AH135" s="146"/>
      <c r="AI135" s="122"/>
      <c r="AJ135" s="122"/>
      <c r="AK135" s="122"/>
      <c r="AL135" s="122"/>
      <c r="AM135" s="122"/>
      <c r="AN135" s="147"/>
      <c r="AO135" s="152">
        <v>1</v>
      </c>
      <c r="AP135" s="130" t="s">
        <v>53</v>
      </c>
      <c r="AQ135" s="139">
        <v>10800000</v>
      </c>
      <c r="AR135" s="141"/>
      <c r="AS135" s="122"/>
      <c r="AT135" s="122"/>
      <c r="AU135" s="122"/>
      <c r="AV135" s="164"/>
      <c r="AW135" s="164"/>
      <c r="AX135" s="147"/>
    </row>
    <row r="136" spans="1:50" s="125" customFormat="1" ht="14.45" customHeight="1" x14ac:dyDescent="0.25">
      <c r="A136" s="146" t="s">
        <v>504</v>
      </c>
      <c r="B136" s="122">
        <v>660000026</v>
      </c>
      <c r="C136" s="122" t="s">
        <v>40</v>
      </c>
      <c r="D136" s="122" t="s">
        <v>77</v>
      </c>
      <c r="E136" s="122" t="s">
        <v>78</v>
      </c>
      <c r="F136" s="122" t="s">
        <v>51</v>
      </c>
      <c r="G136" s="147" t="s">
        <v>52</v>
      </c>
      <c r="H136" s="152">
        <v>1</v>
      </c>
      <c r="I136" s="130" t="s">
        <v>53</v>
      </c>
      <c r="J136" s="139">
        <v>9000000</v>
      </c>
      <c r="K136" s="141"/>
      <c r="L136" s="122"/>
      <c r="M136" s="122"/>
      <c r="N136" s="122"/>
      <c r="O136" s="164"/>
      <c r="P136" s="164"/>
      <c r="Q136" s="147"/>
      <c r="R136" s="146"/>
      <c r="S136" s="167"/>
      <c r="T136" s="122"/>
      <c r="U136" s="122"/>
      <c r="V136" s="122"/>
      <c r="W136" s="122"/>
      <c r="X136" s="122"/>
      <c r="Y136" s="122"/>
      <c r="Z136" s="122"/>
      <c r="AA136" s="122"/>
      <c r="AB136" s="164"/>
      <c r="AC136" s="147"/>
      <c r="AD136" s="167"/>
      <c r="AE136" s="167"/>
      <c r="AF136" s="122"/>
      <c r="AG136" s="147"/>
      <c r="AH136" s="146"/>
      <c r="AI136" s="122"/>
      <c r="AJ136" s="122"/>
      <c r="AK136" s="122"/>
      <c r="AL136" s="122"/>
      <c r="AM136" s="122"/>
      <c r="AN136" s="147"/>
      <c r="AO136" s="152">
        <v>1</v>
      </c>
      <c r="AP136" s="130" t="s">
        <v>53</v>
      </c>
      <c r="AQ136" s="139">
        <v>9000000</v>
      </c>
      <c r="AR136" s="141"/>
      <c r="AS136" s="122"/>
      <c r="AT136" s="122"/>
      <c r="AU136" s="122"/>
      <c r="AV136" s="164"/>
      <c r="AW136" s="164"/>
      <c r="AX136" s="147"/>
    </row>
    <row r="137" spans="1:50" s="125" customFormat="1" ht="14.45" customHeight="1" x14ac:dyDescent="0.25">
      <c r="A137" s="146" t="s">
        <v>504</v>
      </c>
      <c r="B137" s="122">
        <v>660000032</v>
      </c>
      <c r="C137" s="122" t="s">
        <v>40</v>
      </c>
      <c r="D137" s="122" t="s">
        <v>41</v>
      </c>
      <c r="E137" s="122" t="s">
        <v>233</v>
      </c>
      <c r="F137" s="122" t="s">
        <v>51</v>
      </c>
      <c r="G137" s="147" t="s">
        <v>52</v>
      </c>
      <c r="H137" s="152">
        <v>1</v>
      </c>
      <c r="I137" s="130" t="s">
        <v>53</v>
      </c>
      <c r="J137" s="139">
        <v>6000000</v>
      </c>
      <c r="K137" s="141"/>
      <c r="L137" s="122"/>
      <c r="M137" s="122"/>
      <c r="N137" s="122"/>
      <c r="O137" s="164"/>
      <c r="P137" s="164"/>
      <c r="Q137" s="147"/>
      <c r="R137" s="146"/>
      <c r="S137" s="167"/>
      <c r="T137" s="122"/>
      <c r="U137" s="122"/>
      <c r="V137" s="122"/>
      <c r="W137" s="122"/>
      <c r="X137" s="122"/>
      <c r="Y137" s="122"/>
      <c r="Z137" s="122"/>
      <c r="AA137" s="122"/>
      <c r="AB137" s="164"/>
      <c r="AC137" s="147"/>
      <c r="AD137" s="167"/>
      <c r="AE137" s="167"/>
      <c r="AF137" s="122"/>
      <c r="AG137" s="147"/>
      <c r="AH137" s="146"/>
      <c r="AI137" s="122"/>
      <c r="AJ137" s="122"/>
      <c r="AK137" s="122"/>
      <c r="AL137" s="122"/>
      <c r="AM137" s="122"/>
      <c r="AN137" s="147"/>
      <c r="AO137" s="152">
        <v>1</v>
      </c>
      <c r="AP137" s="130" t="s">
        <v>53</v>
      </c>
      <c r="AQ137" s="139">
        <v>6000000</v>
      </c>
      <c r="AR137" s="141"/>
      <c r="AS137" s="122"/>
      <c r="AT137" s="122"/>
      <c r="AU137" s="122"/>
      <c r="AV137" s="164"/>
      <c r="AW137" s="164"/>
      <c r="AX137" s="147"/>
    </row>
    <row r="138" spans="1:50" s="125" customFormat="1" ht="14.45" customHeight="1" x14ac:dyDescent="0.25">
      <c r="A138" s="146" t="s">
        <v>504</v>
      </c>
      <c r="B138" s="122">
        <v>660000032</v>
      </c>
      <c r="C138" s="122" t="s">
        <v>40</v>
      </c>
      <c r="D138" s="122" t="s">
        <v>41</v>
      </c>
      <c r="E138" s="122" t="s">
        <v>185</v>
      </c>
      <c r="F138" s="122" t="s">
        <v>51</v>
      </c>
      <c r="G138" s="147" t="s">
        <v>52</v>
      </c>
      <c r="H138" s="152">
        <v>1</v>
      </c>
      <c r="I138" s="130" t="s">
        <v>53</v>
      </c>
      <c r="J138" s="139">
        <v>121180000</v>
      </c>
      <c r="K138" s="141"/>
      <c r="L138" s="122"/>
      <c r="M138" s="122"/>
      <c r="N138" s="122"/>
      <c r="O138" s="164"/>
      <c r="P138" s="164"/>
      <c r="Q138" s="147"/>
      <c r="R138" s="146"/>
      <c r="S138" s="167"/>
      <c r="T138" s="122"/>
      <c r="U138" s="122"/>
      <c r="V138" s="122"/>
      <c r="W138" s="122"/>
      <c r="X138" s="122"/>
      <c r="Y138" s="122"/>
      <c r="Z138" s="122"/>
      <c r="AA138" s="122"/>
      <c r="AB138" s="164"/>
      <c r="AC138" s="147"/>
      <c r="AD138" s="167"/>
      <c r="AE138" s="167"/>
      <c r="AF138" s="122"/>
      <c r="AG138" s="147"/>
      <c r="AH138" s="146"/>
      <c r="AI138" s="122"/>
      <c r="AJ138" s="122"/>
      <c r="AK138" s="122"/>
      <c r="AL138" s="122"/>
      <c r="AM138" s="122"/>
      <c r="AN138" s="147"/>
      <c r="AO138" s="152">
        <v>1</v>
      </c>
      <c r="AP138" s="130" t="s">
        <v>53</v>
      </c>
      <c r="AQ138" s="139">
        <v>121180000</v>
      </c>
      <c r="AR138" s="141"/>
      <c r="AS138" s="122"/>
      <c r="AT138" s="122"/>
      <c r="AU138" s="122"/>
      <c r="AV138" s="164"/>
      <c r="AW138" s="164"/>
      <c r="AX138" s="147"/>
    </row>
    <row r="139" spans="1:50" s="125" customFormat="1" ht="14.45" customHeight="1" x14ac:dyDescent="0.25">
      <c r="A139" s="146" t="s">
        <v>504</v>
      </c>
      <c r="B139" s="122">
        <v>660000032</v>
      </c>
      <c r="C139" s="122" t="s">
        <v>40</v>
      </c>
      <c r="D139" s="122" t="s">
        <v>41</v>
      </c>
      <c r="E139" s="122" t="s">
        <v>236</v>
      </c>
      <c r="F139" s="122" t="s">
        <v>51</v>
      </c>
      <c r="G139" s="147" t="s">
        <v>52</v>
      </c>
      <c r="H139" s="152">
        <v>1</v>
      </c>
      <c r="I139" s="130" t="s">
        <v>53</v>
      </c>
      <c r="J139" s="139">
        <v>2000000</v>
      </c>
      <c r="K139" s="141"/>
      <c r="L139" s="122"/>
      <c r="M139" s="122"/>
      <c r="N139" s="122"/>
      <c r="O139" s="164"/>
      <c r="P139" s="164"/>
      <c r="Q139" s="147"/>
      <c r="R139" s="146"/>
      <c r="S139" s="167"/>
      <c r="T139" s="122"/>
      <c r="U139" s="122"/>
      <c r="V139" s="122"/>
      <c r="W139" s="122"/>
      <c r="X139" s="122"/>
      <c r="Y139" s="122"/>
      <c r="Z139" s="122"/>
      <c r="AA139" s="122"/>
      <c r="AB139" s="164"/>
      <c r="AC139" s="147"/>
      <c r="AD139" s="167"/>
      <c r="AE139" s="167"/>
      <c r="AF139" s="122"/>
      <c r="AG139" s="147"/>
      <c r="AH139" s="146"/>
      <c r="AI139" s="122"/>
      <c r="AJ139" s="122"/>
      <c r="AK139" s="122"/>
      <c r="AL139" s="122"/>
      <c r="AM139" s="122"/>
      <c r="AN139" s="147"/>
      <c r="AO139" s="152">
        <v>1</v>
      </c>
      <c r="AP139" s="130" t="s">
        <v>53</v>
      </c>
      <c r="AQ139" s="139">
        <v>2000000</v>
      </c>
      <c r="AR139" s="141"/>
      <c r="AS139" s="122"/>
      <c r="AT139" s="122"/>
      <c r="AU139" s="122"/>
      <c r="AV139" s="164"/>
      <c r="AW139" s="164"/>
      <c r="AX139" s="147"/>
    </row>
    <row r="140" spans="1:50" s="125" customFormat="1" ht="14.45" customHeight="1" x14ac:dyDescent="0.25">
      <c r="A140" s="146" t="s">
        <v>504</v>
      </c>
      <c r="B140" s="122">
        <v>660000032</v>
      </c>
      <c r="C140" s="122" t="s">
        <v>40</v>
      </c>
      <c r="D140" s="122" t="s">
        <v>41</v>
      </c>
      <c r="E140" s="122" t="s">
        <v>256</v>
      </c>
      <c r="F140" s="122" t="s">
        <v>51</v>
      </c>
      <c r="G140" s="147" t="s">
        <v>52</v>
      </c>
      <c r="H140" s="152">
        <v>1</v>
      </c>
      <c r="I140" s="130" t="s">
        <v>53</v>
      </c>
      <c r="J140" s="139"/>
      <c r="K140" s="138"/>
      <c r="L140" s="122"/>
      <c r="M140" s="122"/>
      <c r="N140" s="122"/>
      <c r="O140" s="164"/>
      <c r="P140" s="164"/>
      <c r="Q140" s="147"/>
      <c r="R140" s="146"/>
      <c r="S140" s="167"/>
      <c r="T140" s="122"/>
      <c r="U140" s="122"/>
      <c r="V140" s="122"/>
      <c r="W140" s="122"/>
      <c r="X140" s="122"/>
      <c r="Y140" s="122"/>
      <c r="Z140" s="122"/>
      <c r="AA140" s="122"/>
      <c r="AB140" s="164"/>
      <c r="AC140" s="147"/>
      <c r="AD140" s="167"/>
      <c r="AE140" s="167"/>
      <c r="AF140" s="122"/>
      <c r="AG140" s="147"/>
      <c r="AH140" s="146"/>
      <c r="AI140" s="122"/>
      <c r="AJ140" s="122"/>
      <c r="AK140" s="122"/>
      <c r="AL140" s="122"/>
      <c r="AM140" s="122"/>
      <c r="AN140" s="147"/>
      <c r="AO140" s="152">
        <v>1</v>
      </c>
      <c r="AP140" s="130" t="s">
        <v>53</v>
      </c>
      <c r="AQ140" s="139"/>
      <c r="AR140" s="138"/>
      <c r="AS140" s="122"/>
      <c r="AT140" s="122"/>
      <c r="AU140" s="122"/>
      <c r="AV140" s="164"/>
      <c r="AW140" s="164"/>
      <c r="AX140" s="147"/>
    </row>
    <row r="141" spans="1:50" s="125" customFormat="1" ht="14.45" customHeight="1" x14ac:dyDescent="0.25">
      <c r="A141" s="146" t="s">
        <v>504</v>
      </c>
      <c r="B141" s="122">
        <v>660000032</v>
      </c>
      <c r="C141" s="122" t="s">
        <v>40</v>
      </c>
      <c r="D141" s="122" t="s">
        <v>41</v>
      </c>
      <c r="E141" s="122" t="s">
        <v>264</v>
      </c>
      <c r="F141" s="122" t="s">
        <v>51</v>
      </c>
      <c r="G141" s="147" t="s">
        <v>52</v>
      </c>
      <c r="H141" s="152">
        <v>1</v>
      </c>
      <c r="I141" s="130" t="s">
        <v>53</v>
      </c>
      <c r="J141" s="129"/>
      <c r="K141" s="129" t="s">
        <v>55</v>
      </c>
      <c r="L141" s="122"/>
      <c r="M141" s="122"/>
      <c r="N141" s="122"/>
      <c r="O141" s="164"/>
      <c r="P141" s="164"/>
      <c r="Q141" s="147"/>
      <c r="R141" s="146"/>
      <c r="S141" s="167"/>
      <c r="T141" s="122"/>
      <c r="U141" s="122"/>
      <c r="V141" s="122"/>
      <c r="W141" s="122"/>
      <c r="X141" s="122"/>
      <c r="Y141" s="122"/>
      <c r="Z141" s="122"/>
      <c r="AA141" s="122"/>
      <c r="AB141" s="164"/>
      <c r="AC141" s="147"/>
      <c r="AD141" s="167"/>
      <c r="AE141" s="167"/>
      <c r="AF141" s="122"/>
      <c r="AG141" s="147"/>
      <c r="AH141" s="146"/>
      <c r="AI141" s="122"/>
      <c r="AJ141" s="122"/>
      <c r="AK141" s="122"/>
      <c r="AL141" s="122"/>
      <c r="AM141" s="122"/>
      <c r="AN141" s="147"/>
      <c r="AO141" s="152">
        <v>1</v>
      </c>
      <c r="AP141" s="130" t="s">
        <v>53</v>
      </c>
      <c r="AQ141" s="129"/>
      <c r="AR141" s="129" t="s">
        <v>55</v>
      </c>
      <c r="AS141" s="122"/>
      <c r="AT141" s="122"/>
      <c r="AU141" s="122"/>
      <c r="AV141" s="164"/>
      <c r="AW141" s="164"/>
      <c r="AX141" s="147"/>
    </row>
    <row r="142" spans="1:50" s="125" customFormat="1" ht="14.45" customHeight="1" x14ac:dyDescent="0.25">
      <c r="A142" s="146" t="s">
        <v>504</v>
      </c>
      <c r="B142" s="122">
        <v>660000032</v>
      </c>
      <c r="C142" s="122" t="s">
        <v>40</v>
      </c>
      <c r="D142" s="122" t="s">
        <v>41</v>
      </c>
      <c r="E142" s="122" t="s">
        <v>266</v>
      </c>
      <c r="F142" s="122" t="s">
        <v>51</v>
      </c>
      <c r="G142" s="147" t="s">
        <v>52</v>
      </c>
      <c r="H142" s="152">
        <v>1</v>
      </c>
      <c r="I142" s="130" t="s">
        <v>53</v>
      </c>
      <c r="J142" s="129"/>
      <c r="K142" s="129" t="s">
        <v>55</v>
      </c>
      <c r="L142" s="122"/>
      <c r="M142" s="122"/>
      <c r="N142" s="122"/>
      <c r="O142" s="164"/>
      <c r="P142" s="164"/>
      <c r="Q142" s="147"/>
      <c r="R142" s="146"/>
      <c r="S142" s="167"/>
      <c r="T142" s="122"/>
      <c r="U142" s="122"/>
      <c r="V142" s="122"/>
      <c r="W142" s="122"/>
      <c r="X142" s="122"/>
      <c r="Y142" s="122"/>
      <c r="Z142" s="122"/>
      <c r="AA142" s="122"/>
      <c r="AB142" s="164"/>
      <c r="AC142" s="147"/>
      <c r="AD142" s="167"/>
      <c r="AE142" s="167"/>
      <c r="AF142" s="122"/>
      <c r="AG142" s="147"/>
      <c r="AH142" s="146"/>
      <c r="AI142" s="122"/>
      <c r="AJ142" s="122"/>
      <c r="AK142" s="122"/>
      <c r="AL142" s="122"/>
      <c r="AM142" s="122"/>
      <c r="AN142" s="147"/>
      <c r="AO142" s="152">
        <v>1</v>
      </c>
      <c r="AP142" s="130" t="s">
        <v>53</v>
      </c>
      <c r="AQ142" s="129"/>
      <c r="AR142" s="129" t="s">
        <v>55</v>
      </c>
      <c r="AS142" s="122"/>
      <c r="AT142" s="122"/>
      <c r="AU142" s="122"/>
      <c r="AV142" s="164"/>
      <c r="AW142" s="164"/>
      <c r="AX142" s="147"/>
    </row>
    <row r="143" spans="1:50" s="125" customFormat="1" ht="14.45" customHeight="1" x14ac:dyDescent="0.25">
      <c r="A143" s="146" t="s">
        <v>504</v>
      </c>
      <c r="B143" s="122">
        <v>660000032</v>
      </c>
      <c r="C143" s="122" t="s">
        <v>40</v>
      </c>
      <c r="D143" s="122" t="s">
        <v>41</v>
      </c>
      <c r="E143" s="122" t="s">
        <v>270</v>
      </c>
      <c r="F143" s="122" t="s">
        <v>51</v>
      </c>
      <c r="G143" s="147" t="s">
        <v>52</v>
      </c>
      <c r="H143" s="154">
        <v>1</v>
      </c>
      <c r="I143" s="142" t="s">
        <v>53</v>
      </c>
      <c r="J143" s="143">
        <v>17500000</v>
      </c>
      <c r="K143" s="138">
        <v>17500000</v>
      </c>
      <c r="L143" s="122"/>
      <c r="M143" s="122"/>
      <c r="N143" s="122"/>
      <c r="O143" s="164"/>
      <c r="P143" s="164"/>
      <c r="Q143" s="147"/>
      <c r="R143" s="146"/>
      <c r="S143" s="167"/>
      <c r="T143" s="122"/>
      <c r="U143" s="122"/>
      <c r="V143" s="122"/>
      <c r="W143" s="122"/>
      <c r="X143" s="122"/>
      <c r="Y143" s="122"/>
      <c r="Z143" s="122"/>
      <c r="AA143" s="122"/>
      <c r="AB143" s="164"/>
      <c r="AC143" s="147"/>
      <c r="AD143" s="167"/>
      <c r="AE143" s="167"/>
      <c r="AF143" s="122"/>
      <c r="AG143" s="147"/>
      <c r="AH143" s="146"/>
      <c r="AI143" s="122"/>
      <c r="AJ143" s="122"/>
      <c r="AK143" s="122"/>
      <c r="AL143" s="122"/>
      <c r="AM143" s="122"/>
      <c r="AN143" s="147"/>
      <c r="AO143" s="154">
        <v>1</v>
      </c>
      <c r="AP143" s="142" t="s">
        <v>53</v>
      </c>
      <c r="AQ143" s="143">
        <v>17500000</v>
      </c>
      <c r="AR143" s="138">
        <v>17500000</v>
      </c>
      <c r="AS143" s="122"/>
      <c r="AT143" s="122"/>
      <c r="AU143" s="122"/>
      <c r="AV143" s="164"/>
      <c r="AW143" s="164"/>
      <c r="AX143" s="147"/>
    </row>
    <row r="144" spans="1:50" s="125" customFormat="1" ht="14.45" customHeight="1" x14ac:dyDescent="0.25">
      <c r="A144" s="146" t="s">
        <v>504</v>
      </c>
      <c r="B144" s="122">
        <v>660000032</v>
      </c>
      <c r="C144" s="122" t="s">
        <v>40</v>
      </c>
      <c r="D144" s="122" t="s">
        <v>41</v>
      </c>
      <c r="E144" s="122" t="s">
        <v>274</v>
      </c>
      <c r="F144" s="122" t="s">
        <v>51</v>
      </c>
      <c r="G144" s="147" t="s">
        <v>52</v>
      </c>
      <c r="H144" s="152">
        <v>12</v>
      </c>
      <c r="I144" s="130" t="s">
        <v>36</v>
      </c>
      <c r="J144" s="160">
        <v>4560000</v>
      </c>
      <c r="K144" s="161">
        <v>54720000</v>
      </c>
      <c r="L144" s="162"/>
      <c r="M144" s="162"/>
      <c r="N144" s="162"/>
      <c r="O144" s="165"/>
      <c r="P144" s="165"/>
      <c r="Q144" s="163"/>
      <c r="R144" s="151" t="s">
        <v>70</v>
      </c>
      <c r="S144" s="190" t="e">
        <f>_xlfn.IFNA(VLOOKUP(R144,#REF!,2,0),"BELUM ADA PO/SPK")</f>
        <v>#REF!</v>
      </c>
      <c r="T144" s="131" t="s">
        <v>71</v>
      </c>
      <c r="U144" s="131" t="s">
        <v>629</v>
      </c>
      <c r="V144" s="131" t="s">
        <v>764</v>
      </c>
      <c r="W144" s="131" t="s">
        <v>616</v>
      </c>
      <c r="X144" s="122" t="s">
        <v>602</v>
      </c>
      <c r="Y144" s="122" t="s">
        <v>602</v>
      </c>
      <c r="Z144" s="157">
        <v>45607</v>
      </c>
      <c r="AA144" s="157">
        <v>45628</v>
      </c>
      <c r="AB144" s="164" t="s">
        <v>1187</v>
      </c>
      <c r="AC144" s="147"/>
      <c r="AD144" s="226">
        <v>45638</v>
      </c>
      <c r="AE144" s="167" t="s">
        <v>765</v>
      </c>
      <c r="AF144" s="122" t="s">
        <v>766</v>
      </c>
      <c r="AG144" s="158">
        <v>46011</v>
      </c>
      <c r="AH144" s="159">
        <v>45728</v>
      </c>
      <c r="AI144" s="122" t="s">
        <v>767</v>
      </c>
      <c r="AJ144" s="122"/>
      <c r="AK144" s="122" t="s">
        <v>768</v>
      </c>
      <c r="AL144" s="122"/>
      <c r="AM144" s="122"/>
      <c r="AN144" s="147"/>
      <c r="AO144" s="152">
        <v>12</v>
      </c>
      <c r="AP144" s="130" t="s">
        <v>36</v>
      </c>
      <c r="AQ144" s="160">
        <v>4560000</v>
      </c>
      <c r="AR144" s="161">
        <v>54720000</v>
      </c>
      <c r="AS144" s="162"/>
      <c r="AT144" s="162"/>
      <c r="AU144" s="162"/>
      <c r="AV144" s="165"/>
      <c r="AW144" s="165"/>
      <c r="AX144" s="163"/>
    </row>
    <row r="145" spans="1:50" s="125" customFormat="1" ht="14.45" customHeight="1" x14ac:dyDescent="0.25">
      <c r="A145" s="146" t="s">
        <v>504</v>
      </c>
      <c r="B145" s="122">
        <v>660000032</v>
      </c>
      <c r="C145" s="122" t="s">
        <v>40</v>
      </c>
      <c r="D145" s="122" t="s">
        <v>41</v>
      </c>
      <c r="E145" s="122" t="s">
        <v>298</v>
      </c>
      <c r="F145" s="122" t="s">
        <v>51</v>
      </c>
      <c r="G145" s="147" t="s">
        <v>52</v>
      </c>
      <c r="H145" s="152">
        <v>12</v>
      </c>
      <c r="I145" s="130" t="s">
        <v>36</v>
      </c>
      <c r="J145" s="139">
        <v>93750</v>
      </c>
      <c r="K145" s="138">
        <v>1125000</v>
      </c>
      <c r="L145" s="122"/>
      <c r="M145" s="122"/>
      <c r="N145" s="122"/>
      <c r="O145" s="164"/>
      <c r="P145" s="164"/>
      <c r="Q145" s="147"/>
      <c r="R145" s="146"/>
      <c r="S145" s="167"/>
      <c r="T145" s="122"/>
      <c r="U145" s="122"/>
      <c r="V145" s="122"/>
      <c r="W145" s="122"/>
      <c r="X145" s="122"/>
      <c r="Y145" s="122"/>
      <c r="Z145" s="122"/>
      <c r="AA145" s="122"/>
      <c r="AB145" s="164"/>
      <c r="AC145" s="147"/>
      <c r="AD145" s="167"/>
      <c r="AE145" s="167"/>
      <c r="AF145" s="122"/>
      <c r="AG145" s="147"/>
      <c r="AH145" s="146"/>
      <c r="AI145" s="122"/>
      <c r="AJ145" s="122"/>
      <c r="AK145" s="122"/>
      <c r="AL145" s="122"/>
      <c r="AM145" s="122"/>
      <c r="AN145" s="147"/>
      <c r="AO145" s="152">
        <v>12</v>
      </c>
      <c r="AP145" s="130" t="s">
        <v>36</v>
      </c>
      <c r="AQ145" s="139">
        <v>93750</v>
      </c>
      <c r="AR145" s="138">
        <v>1125000</v>
      </c>
      <c r="AS145" s="122"/>
      <c r="AT145" s="122"/>
      <c r="AU145" s="122"/>
      <c r="AV145" s="164"/>
      <c r="AW145" s="164"/>
      <c r="AX145" s="147"/>
    </row>
    <row r="146" spans="1:50" s="125" customFormat="1" x14ac:dyDescent="0.25">
      <c r="A146" s="146" t="s">
        <v>504</v>
      </c>
      <c r="B146" s="122">
        <v>660000032</v>
      </c>
      <c r="C146" s="122" t="s">
        <v>40</v>
      </c>
      <c r="D146" s="122" t="s">
        <v>41</v>
      </c>
      <c r="E146" s="122" t="s">
        <v>316</v>
      </c>
      <c r="F146" s="122" t="s">
        <v>51</v>
      </c>
      <c r="G146" s="147" t="s">
        <v>52</v>
      </c>
      <c r="H146" s="152">
        <v>12</v>
      </c>
      <c r="I146" s="130" t="s">
        <v>36</v>
      </c>
      <c r="J146" s="160">
        <v>1308000</v>
      </c>
      <c r="K146" s="161">
        <v>15696000</v>
      </c>
      <c r="L146" s="162"/>
      <c r="M146" s="162"/>
      <c r="N146" s="162"/>
      <c r="O146" s="165"/>
      <c r="P146" s="165"/>
      <c r="Q146" s="163"/>
      <c r="R146" s="151" t="s">
        <v>146</v>
      </c>
      <c r="S146" s="190" t="e">
        <f>_xlfn.IFNA(VLOOKUP(R146,#REF!,2,0),"BELUM ADA PO/SPK")</f>
        <v>#REF!</v>
      </c>
      <c r="T146" s="131" t="s">
        <v>147</v>
      </c>
      <c r="U146" s="131" t="s">
        <v>614</v>
      </c>
      <c r="V146" s="131" t="s">
        <v>615</v>
      </c>
      <c r="W146" s="131" t="s">
        <v>616</v>
      </c>
      <c r="X146" s="122" t="s">
        <v>602</v>
      </c>
      <c r="Y146" s="122" t="s">
        <v>603</v>
      </c>
      <c r="Z146" s="157">
        <v>45696</v>
      </c>
      <c r="AA146" s="157">
        <v>45701</v>
      </c>
      <c r="AB146" s="164" t="s">
        <v>1187</v>
      </c>
      <c r="AC146" s="147"/>
      <c r="AD146" s="274">
        <v>45790</v>
      </c>
      <c r="AE146" s="122" t="s">
        <v>776</v>
      </c>
      <c r="AF146" s="122" t="s">
        <v>1090</v>
      </c>
      <c r="AG146" s="158">
        <v>46161</v>
      </c>
      <c r="AH146" s="146"/>
      <c r="AI146" s="122"/>
      <c r="AJ146" s="122"/>
      <c r="AK146" s="122"/>
      <c r="AL146" s="122"/>
      <c r="AM146" s="122"/>
      <c r="AN146" s="147"/>
      <c r="AO146" s="152">
        <v>12</v>
      </c>
      <c r="AP146" s="130" t="s">
        <v>36</v>
      </c>
      <c r="AQ146" s="160">
        <v>1308000</v>
      </c>
      <c r="AR146" s="161">
        <v>15696000</v>
      </c>
      <c r="AS146" s="162"/>
      <c r="AT146" s="162"/>
      <c r="AU146" s="162"/>
      <c r="AV146" s="165"/>
      <c r="AW146" s="165"/>
      <c r="AX146" s="163"/>
    </row>
    <row r="147" spans="1:50" s="125" customFormat="1" ht="14.45" customHeight="1" x14ac:dyDescent="0.25">
      <c r="A147" s="146" t="s">
        <v>504</v>
      </c>
      <c r="B147" s="122">
        <v>660000032</v>
      </c>
      <c r="C147" s="122" t="s">
        <v>40</v>
      </c>
      <c r="D147" s="122" t="s">
        <v>41</v>
      </c>
      <c r="E147" s="122" t="s">
        <v>145</v>
      </c>
      <c r="F147" s="122" t="s">
        <v>80</v>
      </c>
      <c r="G147" s="147" t="s">
        <v>118</v>
      </c>
      <c r="H147" s="152">
        <v>1</v>
      </c>
      <c r="I147" s="130" t="s">
        <v>53</v>
      </c>
      <c r="J147" s="139">
        <v>131181050</v>
      </c>
      <c r="K147" s="141"/>
      <c r="L147" s="122"/>
      <c r="M147" s="122"/>
      <c r="N147" s="122"/>
      <c r="O147" s="164"/>
      <c r="P147" s="164"/>
      <c r="Q147" s="147"/>
      <c r="R147" s="235"/>
      <c r="S147" s="236"/>
      <c r="T147" s="237"/>
      <c r="U147" s="237"/>
      <c r="V147" s="237"/>
      <c r="W147" s="237"/>
      <c r="X147" s="237"/>
      <c r="Y147" s="237"/>
      <c r="Z147" s="237"/>
      <c r="AA147" s="237"/>
      <c r="AB147" s="238"/>
      <c r="AC147" s="147"/>
      <c r="AD147" s="167"/>
      <c r="AE147" s="171"/>
      <c r="AF147" s="172"/>
      <c r="AG147" s="147"/>
      <c r="AH147" s="146"/>
      <c r="AI147" s="122"/>
      <c r="AJ147" s="122"/>
      <c r="AK147" s="122"/>
      <c r="AL147" s="122"/>
      <c r="AM147" s="122"/>
      <c r="AN147" s="147"/>
      <c r="AO147" s="152">
        <v>1</v>
      </c>
      <c r="AP147" s="130" t="s">
        <v>53</v>
      </c>
      <c r="AQ147" s="139">
        <v>131181050</v>
      </c>
      <c r="AR147" s="141"/>
      <c r="AS147" s="122"/>
      <c r="AT147" s="122"/>
      <c r="AU147" s="122"/>
      <c r="AV147" s="164"/>
      <c r="AW147" s="164"/>
      <c r="AX147" s="147"/>
    </row>
    <row r="148" spans="1:50" s="125" customFormat="1" ht="14.45" customHeight="1" x14ac:dyDescent="0.25">
      <c r="A148" s="146" t="s">
        <v>504</v>
      </c>
      <c r="B148" s="122">
        <v>660000032</v>
      </c>
      <c r="C148" s="122" t="s">
        <v>40</v>
      </c>
      <c r="D148" s="122" t="s">
        <v>41</v>
      </c>
      <c r="E148" s="122" t="s">
        <v>282</v>
      </c>
      <c r="F148" s="122" t="s">
        <v>80</v>
      </c>
      <c r="G148" s="147" t="s">
        <v>118</v>
      </c>
      <c r="H148" s="152">
        <v>1</v>
      </c>
      <c r="I148" s="130" t="s">
        <v>53</v>
      </c>
      <c r="J148" s="160">
        <v>201600000</v>
      </c>
      <c r="K148" s="161">
        <v>201600000</v>
      </c>
      <c r="L148" s="162">
        <f>K148-M148</f>
        <v>111600000</v>
      </c>
      <c r="M148" s="162">
        <v>90000000</v>
      </c>
      <c r="N148" s="162"/>
      <c r="O148" s="165">
        <v>90000000</v>
      </c>
      <c r="P148" s="165"/>
      <c r="Q148" s="147"/>
      <c r="R148" s="151" t="s">
        <v>283</v>
      </c>
      <c r="S148" s="131" t="e">
        <f>_xlfn.IFNA(VLOOKUP(R148,#REF!,2,0),"BELUM ADA PO/SPK")</f>
        <v>#REF!</v>
      </c>
      <c r="T148" s="131" t="s">
        <v>284</v>
      </c>
      <c r="U148" s="131" t="s">
        <v>786</v>
      </c>
      <c r="V148" s="131" t="s">
        <v>787</v>
      </c>
      <c r="W148" s="131" t="s">
        <v>616</v>
      </c>
      <c r="X148" s="122" t="s">
        <v>602</v>
      </c>
      <c r="Y148" s="122"/>
      <c r="Z148" s="157">
        <v>45713</v>
      </c>
      <c r="AA148" s="157">
        <v>45719</v>
      </c>
      <c r="AB148" s="164" t="s">
        <v>1187</v>
      </c>
      <c r="AC148" s="147"/>
      <c r="AD148" s="226">
        <v>45740</v>
      </c>
      <c r="AE148" s="200" t="s">
        <v>843</v>
      </c>
      <c r="AF148" s="122" t="s">
        <v>844</v>
      </c>
      <c r="AG148" s="158">
        <v>45808</v>
      </c>
      <c r="AH148" s="159">
        <v>45814</v>
      </c>
      <c r="AI148" s="122" t="s">
        <v>845</v>
      </c>
      <c r="AJ148" s="122" t="s">
        <v>55</v>
      </c>
      <c r="AK148" s="122" t="s">
        <v>846</v>
      </c>
      <c r="AL148" s="122"/>
      <c r="AM148" s="122"/>
      <c r="AN148" s="147"/>
      <c r="AO148" s="152">
        <v>1</v>
      </c>
      <c r="AP148" s="130" t="s">
        <v>53</v>
      </c>
      <c r="AQ148" s="160">
        <v>201600000</v>
      </c>
      <c r="AR148" s="161">
        <v>201600000</v>
      </c>
      <c r="AS148" s="162">
        <f>AR148-AT148</f>
        <v>111600000</v>
      </c>
      <c r="AT148" s="162">
        <v>90000000</v>
      </c>
      <c r="AU148" s="162"/>
      <c r="AV148" s="165">
        <v>90000000</v>
      </c>
      <c r="AW148" s="165"/>
      <c r="AX148" s="147"/>
    </row>
    <row r="149" spans="1:50" s="125" customFormat="1" ht="14.45" customHeight="1" x14ac:dyDescent="0.25">
      <c r="A149" s="146" t="s">
        <v>504</v>
      </c>
      <c r="B149" s="122">
        <v>660000032</v>
      </c>
      <c r="C149" s="122" t="s">
        <v>40</v>
      </c>
      <c r="D149" s="122" t="s">
        <v>41</v>
      </c>
      <c r="E149" s="122" t="s">
        <v>282</v>
      </c>
      <c r="F149" s="122" t="s">
        <v>80</v>
      </c>
      <c r="G149" s="147" t="s">
        <v>118</v>
      </c>
      <c r="H149" s="152"/>
      <c r="I149" s="130"/>
      <c r="J149" s="160"/>
      <c r="K149" s="161"/>
      <c r="L149" s="162"/>
      <c r="M149" s="162"/>
      <c r="N149" s="162"/>
      <c r="O149" s="165"/>
      <c r="P149" s="165"/>
      <c r="Q149" s="147"/>
      <c r="R149" s="241" t="s">
        <v>1197</v>
      </c>
      <c r="S149" s="242"/>
      <c r="T149" s="243" t="s">
        <v>1198</v>
      </c>
      <c r="U149" s="243" t="s">
        <v>786</v>
      </c>
      <c r="V149" s="243" t="s">
        <v>787</v>
      </c>
      <c r="W149" s="243"/>
      <c r="X149" s="172" t="s">
        <v>602</v>
      </c>
      <c r="Y149" s="172" t="s">
        <v>602</v>
      </c>
      <c r="Z149" s="244">
        <v>45824</v>
      </c>
      <c r="AA149" s="244"/>
      <c r="AB149" s="257" t="s">
        <v>608</v>
      </c>
      <c r="AC149" s="147" t="s">
        <v>1199</v>
      </c>
      <c r="AD149" s="226"/>
      <c r="AE149" s="200"/>
      <c r="AF149" s="122"/>
      <c r="AG149" s="158"/>
      <c r="AH149" s="159"/>
      <c r="AI149" s="122"/>
      <c r="AJ149" s="122"/>
      <c r="AK149" s="122"/>
      <c r="AL149" s="122"/>
      <c r="AM149" s="122"/>
      <c r="AN149" s="147"/>
      <c r="AO149" s="152"/>
      <c r="AP149" s="130"/>
      <c r="AQ149" s="160"/>
      <c r="AR149" s="161"/>
      <c r="AS149" s="162"/>
      <c r="AT149" s="162"/>
      <c r="AU149" s="162"/>
      <c r="AV149" s="165"/>
      <c r="AW149" s="165"/>
      <c r="AX149" s="147"/>
    </row>
    <row r="150" spans="1:50" s="125" customFormat="1" ht="14.45" customHeight="1" x14ac:dyDescent="0.25">
      <c r="A150" s="146" t="s">
        <v>504</v>
      </c>
      <c r="B150" s="122">
        <v>660000032</v>
      </c>
      <c r="C150" s="122" t="s">
        <v>40</v>
      </c>
      <c r="D150" s="122" t="s">
        <v>41</v>
      </c>
      <c r="E150" s="122" t="s">
        <v>285</v>
      </c>
      <c r="F150" s="122" t="s">
        <v>80</v>
      </c>
      <c r="G150" s="147" t="s">
        <v>118</v>
      </c>
      <c r="H150" s="152">
        <v>12</v>
      </c>
      <c r="I150" s="130" t="s">
        <v>36</v>
      </c>
      <c r="J150" s="160">
        <v>17000000</v>
      </c>
      <c r="K150" s="161">
        <v>204000000</v>
      </c>
      <c r="L150" s="162"/>
      <c r="M150" s="162"/>
      <c r="N150" s="162"/>
      <c r="O150" s="165"/>
      <c r="P150" s="165"/>
      <c r="Q150" s="147"/>
      <c r="R150" s="241" t="s">
        <v>286</v>
      </c>
      <c r="S150" s="242" t="e">
        <f>_xlfn.IFNA(VLOOKUP(R150,#REF!,2,0),"BELUM ADA PO/SPK")</f>
        <v>#REF!</v>
      </c>
      <c r="T150" s="243" t="s">
        <v>287</v>
      </c>
      <c r="U150" s="243" t="s">
        <v>600</v>
      </c>
      <c r="V150" s="243" t="s">
        <v>610</v>
      </c>
      <c r="W150" s="243" t="s">
        <v>616</v>
      </c>
      <c r="X150" s="172" t="s">
        <v>602</v>
      </c>
      <c r="Y150" s="172" t="s">
        <v>603</v>
      </c>
      <c r="Z150" s="244">
        <v>45713</v>
      </c>
      <c r="AA150" s="244">
        <v>45719</v>
      </c>
      <c r="AB150" s="257" t="s">
        <v>1187</v>
      </c>
      <c r="AC150" s="147"/>
      <c r="AD150" s="226">
        <v>45792</v>
      </c>
      <c r="AE150" s="167" t="s">
        <v>847</v>
      </c>
      <c r="AF150" s="122" t="s">
        <v>839</v>
      </c>
      <c r="AG150" s="193" t="s">
        <v>751</v>
      </c>
      <c r="AH150" s="146"/>
      <c r="AI150" s="122"/>
      <c r="AJ150" s="122"/>
      <c r="AK150" s="122"/>
      <c r="AL150" s="122"/>
      <c r="AM150" s="122"/>
      <c r="AN150" s="147"/>
      <c r="AO150" s="152">
        <v>12</v>
      </c>
      <c r="AP150" s="130" t="s">
        <v>36</v>
      </c>
      <c r="AQ150" s="160">
        <v>17000000</v>
      </c>
      <c r="AR150" s="161">
        <v>204000000</v>
      </c>
      <c r="AS150" s="162"/>
      <c r="AT150" s="162"/>
      <c r="AU150" s="162"/>
      <c r="AV150" s="165"/>
      <c r="AW150" s="165"/>
      <c r="AX150" s="147"/>
    </row>
    <row r="151" spans="1:50" s="125" customFormat="1" ht="14.45" customHeight="1" x14ac:dyDescent="0.25">
      <c r="A151" s="146" t="s">
        <v>504</v>
      </c>
      <c r="B151" s="122">
        <v>660000032</v>
      </c>
      <c r="C151" s="122" t="s">
        <v>40</v>
      </c>
      <c r="D151" s="122" t="s">
        <v>41</v>
      </c>
      <c r="E151" s="122" t="s">
        <v>297</v>
      </c>
      <c r="F151" s="122" t="s">
        <v>80</v>
      </c>
      <c r="G151" s="147" t="s">
        <v>118</v>
      </c>
      <c r="H151" s="152">
        <v>1</v>
      </c>
      <c r="I151" s="130" t="s">
        <v>53</v>
      </c>
      <c r="J151" s="139">
        <v>180000000</v>
      </c>
      <c r="K151" s="138">
        <v>180000000</v>
      </c>
      <c r="L151" s="122"/>
      <c r="M151" s="122"/>
      <c r="N151" s="122"/>
      <c r="O151" s="164"/>
      <c r="P151" s="164"/>
      <c r="Q151" s="147"/>
      <c r="R151" s="146"/>
      <c r="S151" s="167"/>
      <c r="T151" s="122"/>
      <c r="U151" s="122"/>
      <c r="V151" s="122"/>
      <c r="W151" s="122"/>
      <c r="X151" s="122"/>
      <c r="Y151" s="122"/>
      <c r="Z151" s="122"/>
      <c r="AA151" s="122"/>
      <c r="AB151" s="164"/>
      <c r="AC151" s="147"/>
      <c r="AD151" s="167"/>
      <c r="AE151" s="167"/>
      <c r="AF151" s="122"/>
      <c r="AG151" s="147"/>
      <c r="AH151" s="146"/>
      <c r="AI151" s="122"/>
      <c r="AJ151" s="122"/>
      <c r="AK151" s="122"/>
      <c r="AL151" s="122"/>
      <c r="AM151" s="122"/>
      <c r="AN151" s="147"/>
      <c r="AO151" s="152">
        <v>1</v>
      </c>
      <c r="AP151" s="130" t="s">
        <v>53</v>
      </c>
      <c r="AQ151" s="139">
        <v>180000000</v>
      </c>
      <c r="AR151" s="138">
        <v>180000000</v>
      </c>
      <c r="AS151" s="122"/>
      <c r="AT151" s="122"/>
      <c r="AU151" s="122"/>
      <c r="AV151" s="164"/>
      <c r="AW151" s="164"/>
      <c r="AX151" s="147"/>
    </row>
    <row r="152" spans="1:50" s="125" customFormat="1" x14ac:dyDescent="0.25">
      <c r="A152" s="146" t="s">
        <v>504</v>
      </c>
      <c r="B152" s="122">
        <v>660000032</v>
      </c>
      <c r="C152" s="122" t="s">
        <v>40</v>
      </c>
      <c r="D152" s="122" t="s">
        <v>41</v>
      </c>
      <c r="E152" s="122" t="s">
        <v>298</v>
      </c>
      <c r="F152" s="122" t="s">
        <v>80</v>
      </c>
      <c r="G152" s="147" t="s">
        <v>118</v>
      </c>
      <c r="H152" s="152">
        <v>12</v>
      </c>
      <c r="I152" s="130" t="s">
        <v>36</v>
      </c>
      <c r="J152" s="160">
        <v>54687</v>
      </c>
      <c r="K152" s="161">
        <v>656244</v>
      </c>
      <c r="L152" s="162"/>
      <c r="M152" s="162"/>
      <c r="N152" s="162"/>
      <c r="O152" s="165"/>
      <c r="P152" s="165"/>
      <c r="Q152" s="147"/>
      <c r="R152" s="151" t="s">
        <v>306</v>
      </c>
      <c r="S152" s="190" t="e">
        <f>_xlfn.IFNA(VLOOKUP(R152,#REF!,2,0),"BELUM ADA PO/SPK")</f>
        <v>#REF!</v>
      </c>
      <c r="T152" s="131" t="s">
        <v>307</v>
      </c>
      <c r="U152" s="131" t="s">
        <v>614</v>
      </c>
      <c r="V152" s="131" t="s">
        <v>615</v>
      </c>
      <c r="W152" s="131" t="s">
        <v>616</v>
      </c>
      <c r="X152" s="122" t="s">
        <v>602</v>
      </c>
      <c r="Y152" s="122" t="s">
        <v>603</v>
      </c>
      <c r="Z152" s="157">
        <v>45758</v>
      </c>
      <c r="AA152" s="157">
        <v>45763</v>
      </c>
      <c r="AB152" s="164" t="s">
        <v>1187</v>
      </c>
      <c r="AC152" s="147"/>
      <c r="AD152" s="274">
        <v>45792</v>
      </c>
      <c r="AE152" s="122" t="s">
        <v>838</v>
      </c>
      <c r="AF152" s="122" t="s">
        <v>839</v>
      </c>
      <c r="AG152" s="158">
        <v>46161</v>
      </c>
      <c r="AH152" s="146"/>
      <c r="AI152" s="122"/>
      <c r="AJ152" s="122"/>
      <c r="AK152" s="122"/>
      <c r="AL152" s="122"/>
      <c r="AM152" s="122"/>
      <c r="AN152" s="147"/>
      <c r="AO152" s="152">
        <v>12</v>
      </c>
      <c r="AP152" s="130" t="s">
        <v>36</v>
      </c>
      <c r="AQ152" s="160">
        <v>54687</v>
      </c>
      <c r="AR152" s="161">
        <v>656244</v>
      </c>
      <c r="AS152" s="162"/>
      <c r="AT152" s="162"/>
      <c r="AU152" s="162"/>
      <c r="AV152" s="165"/>
      <c r="AW152" s="165"/>
      <c r="AX152" s="147"/>
    </row>
    <row r="153" spans="1:50" s="125" customFormat="1" ht="14.45" customHeight="1" x14ac:dyDescent="0.25">
      <c r="A153" s="146" t="s">
        <v>504</v>
      </c>
      <c r="B153" s="122">
        <v>660000032</v>
      </c>
      <c r="C153" s="122" t="s">
        <v>40</v>
      </c>
      <c r="D153" s="122" t="s">
        <v>41</v>
      </c>
      <c r="E153" s="122" t="s">
        <v>316</v>
      </c>
      <c r="F153" s="122" t="s">
        <v>80</v>
      </c>
      <c r="G153" s="147" t="s">
        <v>118</v>
      </c>
      <c r="H153" s="152">
        <v>12</v>
      </c>
      <c r="I153" s="130" t="s">
        <v>36</v>
      </c>
      <c r="J153" s="160">
        <v>763000</v>
      </c>
      <c r="K153" s="161">
        <v>9156000</v>
      </c>
      <c r="L153" s="162"/>
      <c r="M153" s="162"/>
      <c r="N153" s="162"/>
      <c r="O153" s="165"/>
      <c r="P153" s="165"/>
      <c r="Q153" s="147"/>
      <c r="R153" s="270" t="s">
        <v>306</v>
      </c>
      <c r="S153" s="271" t="e">
        <f>_xlfn.IFNA(VLOOKUP(R153,#REF!,2,0),"BELUM ADA PO/SPK")</f>
        <v>#REF!</v>
      </c>
      <c r="T153" s="272" t="s">
        <v>307</v>
      </c>
      <c r="U153" s="272" t="s">
        <v>614</v>
      </c>
      <c r="V153" s="272" t="s">
        <v>615</v>
      </c>
      <c r="W153" s="272" t="s">
        <v>616</v>
      </c>
      <c r="X153" s="237" t="s">
        <v>602</v>
      </c>
      <c r="Y153" s="237" t="s">
        <v>603</v>
      </c>
      <c r="Z153" s="273">
        <v>45758</v>
      </c>
      <c r="AA153" s="273">
        <v>45763</v>
      </c>
      <c r="AB153" s="238" t="s">
        <v>1187</v>
      </c>
      <c r="AC153" s="147"/>
      <c r="AD153" s="226">
        <v>45792</v>
      </c>
      <c r="AE153" s="171" t="s">
        <v>838</v>
      </c>
      <c r="AF153" s="172" t="s">
        <v>839</v>
      </c>
      <c r="AG153" s="158">
        <v>46161</v>
      </c>
      <c r="AH153" s="146"/>
      <c r="AI153" s="122"/>
      <c r="AJ153" s="122"/>
      <c r="AK153" s="122"/>
      <c r="AL153" s="122"/>
      <c r="AM153" s="122"/>
      <c r="AN153" s="147"/>
      <c r="AO153" s="152">
        <v>12</v>
      </c>
      <c r="AP153" s="130" t="s">
        <v>36</v>
      </c>
      <c r="AQ153" s="160">
        <v>763000</v>
      </c>
      <c r="AR153" s="161">
        <v>9156000</v>
      </c>
      <c r="AS153" s="162"/>
      <c r="AT153" s="162"/>
      <c r="AU153" s="162"/>
      <c r="AV153" s="165"/>
      <c r="AW153" s="165"/>
      <c r="AX153" s="147"/>
    </row>
    <row r="154" spans="1:50" s="125" customFormat="1" ht="14.45" customHeight="1" x14ac:dyDescent="0.25">
      <c r="A154" s="146" t="s">
        <v>504</v>
      </c>
      <c r="B154" s="122">
        <v>660000032</v>
      </c>
      <c r="C154" s="122" t="s">
        <v>40</v>
      </c>
      <c r="D154" s="122" t="s">
        <v>41</v>
      </c>
      <c r="E154" s="122" t="s">
        <v>61</v>
      </c>
      <c r="F154" s="122" t="s">
        <v>62</v>
      </c>
      <c r="G154" s="147" t="s">
        <v>63</v>
      </c>
      <c r="H154" s="152">
        <v>1</v>
      </c>
      <c r="I154" s="130" t="s">
        <v>53</v>
      </c>
      <c r="J154" s="139">
        <v>52398000</v>
      </c>
      <c r="K154" s="139">
        <v>52398000</v>
      </c>
      <c r="L154" s="122"/>
      <c r="M154" s="122"/>
      <c r="N154" s="122"/>
      <c r="O154" s="164"/>
      <c r="P154" s="164"/>
      <c r="Q154" s="147"/>
      <c r="R154" s="146"/>
      <c r="S154" s="122"/>
      <c r="T154" s="122"/>
      <c r="U154" s="122"/>
      <c r="V154" s="122"/>
      <c r="W154" s="122"/>
      <c r="X154" s="122"/>
      <c r="Y154" s="122"/>
      <c r="Z154" s="122"/>
      <c r="AA154" s="122"/>
      <c r="AB154" s="164"/>
      <c r="AC154" s="147"/>
      <c r="AD154" s="167"/>
      <c r="AE154" s="167"/>
      <c r="AF154" s="122"/>
      <c r="AG154" s="147"/>
      <c r="AH154" s="146"/>
      <c r="AI154" s="122"/>
      <c r="AJ154" s="122"/>
      <c r="AK154" s="122"/>
      <c r="AL154" s="122"/>
      <c r="AM154" s="122"/>
      <c r="AN154" s="147"/>
      <c r="AO154" s="152">
        <v>1</v>
      </c>
      <c r="AP154" s="130" t="s">
        <v>53</v>
      </c>
      <c r="AQ154" s="139">
        <v>52398000</v>
      </c>
      <c r="AR154" s="139">
        <v>52398000</v>
      </c>
      <c r="AS154" s="122"/>
      <c r="AT154" s="122"/>
      <c r="AU154" s="122"/>
      <c r="AV154" s="164"/>
      <c r="AW154" s="164"/>
      <c r="AX154" s="147"/>
    </row>
    <row r="155" spans="1:50" s="125" customFormat="1" ht="14.45" customHeight="1" x14ac:dyDescent="0.25">
      <c r="A155" s="146" t="s">
        <v>504</v>
      </c>
      <c r="B155" s="122">
        <v>660000026</v>
      </c>
      <c r="C155" s="122" t="s">
        <v>40</v>
      </c>
      <c r="D155" s="122" t="s">
        <v>77</v>
      </c>
      <c r="E155" s="122" t="s">
        <v>78</v>
      </c>
      <c r="F155" s="122" t="s">
        <v>62</v>
      </c>
      <c r="G155" s="147" t="s">
        <v>63</v>
      </c>
      <c r="H155" s="152">
        <v>1</v>
      </c>
      <c r="I155" s="130" t="s">
        <v>53</v>
      </c>
      <c r="J155" s="139">
        <v>1500000</v>
      </c>
      <c r="K155" s="138">
        <v>1500000</v>
      </c>
      <c r="L155" s="122"/>
      <c r="M155" s="122"/>
      <c r="N155" s="122"/>
      <c r="O155" s="164"/>
      <c r="P155" s="164"/>
      <c r="Q155" s="147"/>
      <c r="R155" s="146"/>
      <c r="S155" s="122"/>
      <c r="T155" s="122"/>
      <c r="U155" s="122"/>
      <c r="V155" s="122"/>
      <c r="W155" s="122"/>
      <c r="X155" s="122"/>
      <c r="Y155" s="122"/>
      <c r="Z155" s="122"/>
      <c r="AA155" s="122"/>
      <c r="AB155" s="164"/>
      <c r="AC155" s="147"/>
      <c r="AD155" s="167"/>
      <c r="AE155" s="167"/>
      <c r="AF155" s="122"/>
      <c r="AG155" s="147"/>
      <c r="AH155" s="122"/>
      <c r="AI155" s="122"/>
      <c r="AJ155" s="122"/>
      <c r="AK155" s="122"/>
      <c r="AL155" s="122"/>
      <c r="AM155" s="122"/>
      <c r="AN155" s="147"/>
      <c r="AO155" s="152">
        <v>1</v>
      </c>
      <c r="AP155" s="130" t="s">
        <v>53</v>
      </c>
      <c r="AQ155" s="139">
        <v>1500000</v>
      </c>
      <c r="AR155" s="138">
        <v>1500000</v>
      </c>
      <c r="AS155" s="122"/>
      <c r="AT155" s="122"/>
      <c r="AU155" s="122"/>
      <c r="AV155" s="164"/>
      <c r="AW155" s="164"/>
      <c r="AX155" s="147"/>
    </row>
    <row r="156" spans="1:50" s="125" customFormat="1" ht="14.45" customHeight="1" x14ac:dyDescent="0.25">
      <c r="A156" s="146" t="s">
        <v>504</v>
      </c>
      <c r="B156" s="122">
        <v>660000032</v>
      </c>
      <c r="C156" s="122" t="s">
        <v>40</v>
      </c>
      <c r="D156" s="122" t="s">
        <v>41</v>
      </c>
      <c r="E156" s="122" t="s">
        <v>89</v>
      </c>
      <c r="F156" s="122" t="s">
        <v>62</v>
      </c>
      <c r="G156" s="147" t="s">
        <v>63</v>
      </c>
      <c r="H156" s="152">
        <v>1</v>
      </c>
      <c r="I156" s="130" t="s">
        <v>53</v>
      </c>
      <c r="J156" s="139">
        <v>38075159</v>
      </c>
      <c r="K156" s="139">
        <v>38075159</v>
      </c>
      <c r="L156" s="122"/>
      <c r="M156" s="122"/>
      <c r="N156" s="122"/>
      <c r="O156" s="164"/>
      <c r="P156" s="164"/>
      <c r="Q156" s="147"/>
      <c r="R156" s="146"/>
      <c r="S156" s="122"/>
      <c r="T156" s="122"/>
      <c r="U156" s="122"/>
      <c r="V156" s="122"/>
      <c r="W156" s="122"/>
      <c r="X156" s="122"/>
      <c r="Y156" s="122"/>
      <c r="Z156" s="122"/>
      <c r="AA156" s="122"/>
      <c r="AB156" s="164"/>
      <c r="AC156" s="147"/>
      <c r="AD156" s="167"/>
      <c r="AE156" s="167"/>
      <c r="AF156" s="122"/>
      <c r="AG156" s="147"/>
      <c r="AH156" s="122"/>
      <c r="AI156" s="122"/>
      <c r="AJ156" s="122"/>
      <c r="AK156" s="122"/>
      <c r="AL156" s="122"/>
      <c r="AM156" s="122"/>
      <c r="AN156" s="147"/>
      <c r="AO156" s="152">
        <v>1</v>
      </c>
      <c r="AP156" s="130" t="s">
        <v>53</v>
      </c>
      <c r="AQ156" s="139">
        <v>38075159</v>
      </c>
      <c r="AR156" s="139">
        <v>38075159</v>
      </c>
      <c r="AS156" s="122"/>
      <c r="AT156" s="122"/>
      <c r="AU156" s="122"/>
      <c r="AV156" s="164"/>
      <c r="AW156" s="164"/>
      <c r="AX156" s="147"/>
    </row>
    <row r="157" spans="1:50" s="125" customFormat="1" ht="14.45" customHeight="1" x14ac:dyDescent="0.25">
      <c r="A157" s="146" t="s">
        <v>504</v>
      </c>
      <c r="B157" s="122">
        <v>660000032</v>
      </c>
      <c r="C157" s="122" t="s">
        <v>40</v>
      </c>
      <c r="D157" s="122" t="s">
        <v>41</v>
      </c>
      <c r="E157" s="122" t="s">
        <v>90</v>
      </c>
      <c r="F157" s="122" t="s">
        <v>62</v>
      </c>
      <c r="G157" s="147" t="s">
        <v>63</v>
      </c>
      <c r="H157" s="152">
        <v>12</v>
      </c>
      <c r="I157" s="130" t="s">
        <v>36</v>
      </c>
      <c r="J157" s="139">
        <v>100000</v>
      </c>
      <c r="K157" s="139">
        <v>1200000</v>
      </c>
      <c r="L157" s="122"/>
      <c r="M157" s="122"/>
      <c r="N157" s="122"/>
      <c r="O157" s="164"/>
      <c r="P157" s="164"/>
      <c r="Q157" s="147"/>
      <c r="R157" s="146"/>
      <c r="S157" s="122"/>
      <c r="T157" s="122"/>
      <c r="U157" s="122"/>
      <c r="V157" s="122"/>
      <c r="W157" s="122"/>
      <c r="X157" s="122"/>
      <c r="Y157" s="122"/>
      <c r="Z157" s="122"/>
      <c r="AA157" s="122"/>
      <c r="AB157" s="164"/>
      <c r="AC157" s="147"/>
      <c r="AD157" s="167"/>
      <c r="AE157" s="167"/>
      <c r="AF157" s="122"/>
      <c r="AG157" s="147"/>
      <c r="AH157" s="122"/>
      <c r="AI157" s="122"/>
      <c r="AJ157" s="122"/>
      <c r="AK157" s="122"/>
      <c r="AL157" s="122"/>
      <c r="AM157" s="122"/>
      <c r="AN157" s="147"/>
      <c r="AO157" s="152">
        <v>12</v>
      </c>
      <c r="AP157" s="130" t="s">
        <v>36</v>
      </c>
      <c r="AQ157" s="139">
        <v>100000</v>
      </c>
      <c r="AR157" s="139">
        <v>1200000</v>
      </c>
      <c r="AS157" s="122"/>
      <c r="AT157" s="122"/>
      <c r="AU157" s="122"/>
      <c r="AV157" s="164"/>
      <c r="AW157" s="164"/>
      <c r="AX157" s="147"/>
    </row>
    <row r="158" spans="1:50" s="125" customFormat="1" ht="14.45" customHeight="1" x14ac:dyDescent="0.25">
      <c r="A158" s="146" t="s">
        <v>504</v>
      </c>
      <c r="B158" s="122">
        <v>660000032</v>
      </c>
      <c r="C158" s="122" t="s">
        <v>40</v>
      </c>
      <c r="D158" s="122" t="s">
        <v>41</v>
      </c>
      <c r="E158" s="122" t="s">
        <v>91</v>
      </c>
      <c r="F158" s="122" t="s">
        <v>62</v>
      </c>
      <c r="G158" s="147" t="s">
        <v>63</v>
      </c>
      <c r="H158" s="152">
        <v>2</v>
      </c>
      <c r="I158" s="130" t="s">
        <v>6</v>
      </c>
      <c r="J158" s="139">
        <v>700000</v>
      </c>
      <c r="K158" s="139">
        <v>1400000</v>
      </c>
      <c r="L158" s="122"/>
      <c r="M158" s="122"/>
      <c r="N158" s="122"/>
      <c r="O158" s="164"/>
      <c r="P158" s="164"/>
      <c r="Q158" s="147"/>
      <c r="R158" s="239"/>
      <c r="S158" s="171"/>
      <c r="T158" s="172"/>
      <c r="U158" s="172"/>
      <c r="V158" s="172"/>
      <c r="W158" s="172"/>
      <c r="X158" s="172"/>
      <c r="Y158" s="172"/>
      <c r="Z158" s="172"/>
      <c r="AA158" s="172"/>
      <c r="AB158" s="257"/>
      <c r="AC158" s="147"/>
      <c r="AD158" s="167"/>
      <c r="AE158" s="167"/>
      <c r="AF158" s="122"/>
      <c r="AG158" s="147"/>
      <c r="AH158" s="146"/>
      <c r="AI158" s="122"/>
      <c r="AJ158" s="122"/>
      <c r="AK158" s="122"/>
      <c r="AL158" s="122"/>
      <c r="AM158" s="122"/>
      <c r="AN158" s="147"/>
      <c r="AO158" s="152">
        <v>2</v>
      </c>
      <c r="AP158" s="130" t="s">
        <v>6</v>
      </c>
      <c r="AQ158" s="139">
        <v>700000</v>
      </c>
      <c r="AR158" s="139">
        <v>1400000</v>
      </c>
      <c r="AS158" s="122"/>
      <c r="AT158" s="122"/>
      <c r="AU158" s="122"/>
      <c r="AV158" s="164"/>
      <c r="AW158" s="164"/>
      <c r="AX158" s="147"/>
    </row>
    <row r="159" spans="1:50" s="125" customFormat="1" ht="14.45" customHeight="1" x14ac:dyDescent="0.25">
      <c r="A159" s="146" t="s">
        <v>504</v>
      </c>
      <c r="B159" s="122">
        <v>660000032</v>
      </c>
      <c r="C159" s="122" t="s">
        <v>40</v>
      </c>
      <c r="D159" s="122" t="s">
        <v>41</v>
      </c>
      <c r="E159" s="122" t="s">
        <v>92</v>
      </c>
      <c r="F159" s="122" t="s">
        <v>62</v>
      </c>
      <c r="G159" s="147" t="s">
        <v>63</v>
      </c>
      <c r="H159" s="152">
        <v>9</v>
      </c>
      <c r="I159" s="130" t="s">
        <v>36</v>
      </c>
      <c r="J159" s="139">
        <v>12691720</v>
      </c>
      <c r="K159" s="139">
        <v>106225478</v>
      </c>
      <c r="L159" s="122"/>
      <c r="M159" s="122"/>
      <c r="N159" s="122"/>
      <c r="O159" s="164"/>
      <c r="P159" s="164"/>
      <c r="Q159" s="147"/>
      <c r="R159" s="146"/>
      <c r="S159" s="167"/>
      <c r="T159" s="122"/>
      <c r="U159" s="122"/>
      <c r="V159" s="122"/>
      <c r="W159" s="122"/>
      <c r="X159" s="122"/>
      <c r="Y159" s="122"/>
      <c r="Z159" s="122"/>
      <c r="AA159" s="122"/>
      <c r="AB159" s="164"/>
      <c r="AC159" s="147"/>
      <c r="AD159" s="167"/>
      <c r="AE159" s="167"/>
      <c r="AF159" s="122"/>
      <c r="AG159" s="147"/>
      <c r="AH159" s="146"/>
      <c r="AI159" s="122"/>
      <c r="AJ159" s="122"/>
      <c r="AK159" s="122"/>
      <c r="AL159" s="122"/>
      <c r="AM159" s="122"/>
      <c r="AN159" s="147"/>
      <c r="AO159" s="152">
        <v>9</v>
      </c>
      <c r="AP159" s="130" t="s">
        <v>36</v>
      </c>
      <c r="AQ159" s="139">
        <v>12691720</v>
      </c>
      <c r="AR159" s="139">
        <v>106225478</v>
      </c>
      <c r="AS159" s="122"/>
      <c r="AT159" s="122"/>
      <c r="AU159" s="122"/>
      <c r="AV159" s="164"/>
      <c r="AW159" s="164"/>
      <c r="AX159" s="147"/>
    </row>
    <row r="160" spans="1:50" s="125" customFormat="1" ht="14.45" customHeight="1" x14ac:dyDescent="0.25">
      <c r="A160" s="146" t="s">
        <v>504</v>
      </c>
      <c r="B160" s="122">
        <v>660000032</v>
      </c>
      <c r="C160" s="122" t="s">
        <v>40</v>
      </c>
      <c r="D160" s="122" t="s">
        <v>41</v>
      </c>
      <c r="E160" s="122" t="s">
        <v>93</v>
      </c>
      <c r="F160" s="122" t="s">
        <v>62</v>
      </c>
      <c r="G160" s="147" t="s">
        <v>63</v>
      </c>
      <c r="H160" s="152">
        <v>2</v>
      </c>
      <c r="I160" s="130" t="s">
        <v>6</v>
      </c>
      <c r="J160" s="139">
        <v>3300000</v>
      </c>
      <c r="K160" s="139">
        <v>6600000</v>
      </c>
      <c r="L160" s="122"/>
      <c r="M160" s="122"/>
      <c r="N160" s="122"/>
      <c r="O160" s="164"/>
      <c r="P160" s="164"/>
      <c r="Q160" s="147"/>
      <c r="R160" s="146"/>
      <c r="S160" s="167"/>
      <c r="T160" s="122"/>
      <c r="U160" s="122"/>
      <c r="V160" s="122"/>
      <c r="W160" s="122"/>
      <c r="X160" s="122"/>
      <c r="Y160" s="122"/>
      <c r="Z160" s="122"/>
      <c r="AA160" s="122"/>
      <c r="AB160" s="164"/>
      <c r="AC160" s="147"/>
      <c r="AD160" s="167"/>
      <c r="AE160" s="167"/>
      <c r="AF160" s="122"/>
      <c r="AG160" s="147"/>
      <c r="AH160" s="146"/>
      <c r="AI160" s="122"/>
      <c r="AJ160" s="122"/>
      <c r="AK160" s="122"/>
      <c r="AL160" s="122"/>
      <c r="AM160" s="122"/>
      <c r="AN160" s="147"/>
      <c r="AO160" s="152">
        <v>2</v>
      </c>
      <c r="AP160" s="130" t="s">
        <v>6</v>
      </c>
      <c r="AQ160" s="139">
        <v>3300000</v>
      </c>
      <c r="AR160" s="139">
        <v>6600000</v>
      </c>
      <c r="AS160" s="122"/>
      <c r="AT160" s="122"/>
      <c r="AU160" s="122"/>
      <c r="AV160" s="164"/>
      <c r="AW160" s="164"/>
      <c r="AX160" s="147"/>
    </row>
    <row r="161" spans="1:50" s="125" customFormat="1" ht="14.45" customHeight="1" x14ac:dyDescent="0.25">
      <c r="A161" s="146" t="s">
        <v>504</v>
      </c>
      <c r="B161" s="122">
        <v>660000032</v>
      </c>
      <c r="C161" s="122" t="s">
        <v>40</v>
      </c>
      <c r="D161" s="122" t="s">
        <v>41</v>
      </c>
      <c r="E161" s="122" t="s">
        <v>96</v>
      </c>
      <c r="F161" s="122" t="s">
        <v>62</v>
      </c>
      <c r="G161" s="147" t="s">
        <v>63</v>
      </c>
      <c r="H161" s="152">
        <v>1</v>
      </c>
      <c r="I161" s="130" t="s">
        <v>53</v>
      </c>
      <c r="J161" s="139">
        <v>190000000</v>
      </c>
      <c r="K161" s="139">
        <v>190000000</v>
      </c>
      <c r="L161" s="122"/>
      <c r="M161" s="122"/>
      <c r="N161" s="122"/>
      <c r="O161" s="164"/>
      <c r="P161" s="164"/>
      <c r="Q161" s="147"/>
      <c r="R161" s="235"/>
      <c r="S161" s="236"/>
      <c r="T161" s="237"/>
      <c r="U161" s="237"/>
      <c r="V161" s="237"/>
      <c r="W161" s="237"/>
      <c r="X161" s="237"/>
      <c r="Y161" s="237"/>
      <c r="Z161" s="237"/>
      <c r="AA161" s="237"/>
      <c r="AB161" s="238"/>
      <c r="AC161" s="147"/>
      <c r="AD161" s="167"/>
      <c r="AE161" s="167"/>
      <c r="AF161" s="122"/>
      <c r="AG161" s="147"/>
      <c r="AH161" s="146"/>
      <c r="AI161" s="122"/>
      <c r="AJ161" s="122"/>
      <c r="AK161" s="122"/>
      <c r="AL161" s="122"/>
      <c r="AM161" s="122"/>
      <c r="AN161" s="147"/>
      <c r="AO161" s="152">
        <v>1</v>
      </c>
      <c r="AP161" s="130" t="s">
        <v>53</v>
      </c>
      <c r="AQ161" s="139">
        <v>190000000</v>
      </c>
      <c r="AR161" s="139">
        <v>190000000</v>
      </c>
      <c r="AS161" s="122"/>
      <c r="AT161" s="122"/>
      <c r="AU161" s="122"/>
      <c r="AV161" s="164"/>
      <c r="AW161" s="164"/>
      <c r="AX161" s="147"/>
    </row>
    <row r="162" spans="1:50" s="125" customFormat="1" ht="14.45" customHeight="1" x14ac:dyDescent="0.25">
      <c r="A162" s="146" t="s">
        <v>504</v>
      </c>
      <c r="B162" s="122">
        <v>660000032</v>
      </c>
      <c r="C162" s="122" t="s">
        <v>40</v>
      </c>
      <c r="D162" s="122" t="s">
        <v>41</v>
      </c>
      <c r="E162" s="122" t="s">
        <v>101</v>
      </c>
      <c r="F162" s="122" t="s">
        <v>62</v>
      </c>
      <c r="G162" s="147" t="s">
        <v>63</v>
      </c>
      <c r="H162" s="152">
        <v>1</v>
      </c>
      <c r="I162" s="130" t="s">
        <v>53</v>
      </c>
      <c r="J162" s="139">
        <v>73606752</v>
      </c>
      <c r="K162" s="138">
        <v>73606751.640000001</v>
      </c>
      <c r="L162" s="122"/>
      <c r="M162" s="122"/>
      <c r="N162" s="122"/>
      <c r="O162" s="164"/>
      <c r="P162" s="164"/>
      <c r="Q162" s="147"/>
      <c r="R162" s="146"/>
      <c r="S162" s="122"/>
      <c r="T162" s="122"/>
      <c r="U162" s="122"/>
      <c r="V162" s="122"/>
      <c r="W162" s="122"/>
      <c r="X162" s="122"/>
      <c r="Y162" s="122"/>
      <c r="Z162" s="122"/>
      <c r="AA162" s="122"/>
      <c r="AB162" s="164"/>
      <c r="AC162" s="147"/>
      <c r="AD162" s="167"/>
      <c r="AE162" s="167"/>
      <c r="AF162" s="122"/>
      <c r="AG162" s="147"/>
      <c r="AH162" s="146"/>
      <c r="AI162" s="122"/>
      <c r="AJ162" s="122"/>
      <c r="AK162" s="122"/>
      <c r="AL162" s="122"/>
      <c r="AM162" s="122"/>
      <c r="AN162" s="147"/>
      <c r="AO162" s="152">
        <v>1</v>
      </c>
      <c r="AP162" s="130" t="s">
        <v>53</v>
      </c>
      <c r="AQ162" s="139">
        <v>73606752</v>
      </c>
      <c r="AR162" s="138">
        <v>73606751.640000001</v>
      </c>
      <c r="AS162" s="122"/>
      <c r="AT162" s="122"/>
      <c r="AU162" s="122"/>
      <c r="AV162" s="164"/>
      <c r="AW162" s="164"/>
      <c r="AX162" s="147"/>
    </row>
    <row r="163" spans="1:50" s="125" customFormat="1" ht="14.45" customHeight="1" x14ac:dyDescent="0.25">
      <c r="A163" s="146" t="s">
        <v>504</v>
      </c>
      <c r="B163" s="122">
        <v>660000032</v>
      </c>
      <c r="C163" s="122" t="s">
        <v>40</v>
      </c>
      <c r="D163" s="122" t="s">
        <v>41</v>
      </c>
      <c r="E163" s="122" t="s">
        <v>102</v>
      </c>
      <c r="F163" s="122" t="s">
        <v>62</v>
      </c>
      <c r="G163" s="147" t="s">
        <v>63</v>
      </c>
      <c r="H163" s="152">
        <v>1</v>
      </c>
      <c r="I163" s="130" t="s">
        <v>53</v>
      </c>
      <c r="J163" s="139">
        <v>321465701</v>
      </c>
      <c r="K163" s="138">
        <v>321465701.31</v>
      </c>
      <c r="L163" s="122"/>
      <c r="M163" s="122"/>
      <c r="N163" s="122"/>
      <c r="O163" s="164"/>
      <c r="P163" s="164"/>
      <c r="Q163" s="147"/>
      <c r="R163" s="239"/>
      <c r="S163" s="171"/>
      <c r="T163" s="172"/>
      <c r="U163" s="172"/>
      <c r="V163" s="172"/>
      <c r="W163" s="172"/>
      <c r="X163" s="172"/>
      <c r="Y163" s="172"/>
      <c r="Z163" s="172"/>
      <c r="AA163" s="172"/>
      <c r="AB163" s="257"/>
      <c r="AC163" s="147"/>
      <c r="AD163" s="167"/>
      <c r="AE163" s="167"/>
      <c r="AF163" s="122"/>
      <c r="AG163" s="147"/>
      <c r="AH163" s="146"/>
      <c r="AI163" s="122"/>
      <c r="AJ163" s="122"/>
      <c r="AK163" s="122"/>
      <c r="AL163" s="122"/>
      <c r="AM163" s="122"/>
      <c r="AN163" s="147"/>
      <c r="AO163" s="152">
        <v>1</v>
      </c>
      <c r="AP163" s="130" t="s">
        <v>53</v>
      </c>
      <c r="AQ163" s="139">
        <v>321465701</v>
      </c>
      <c r="AR163" s="138">
        <v>321465701.31</v>
      </c>
      <c r="AS163" s="122"/>
      <c r="AT163" s="122"/>
      <c r="AU163" s="122"/>
      <c r="AV163" s="164"/>
      <c r="AW163" s="164"/>
      <c r="AX163" s="147"/>
    </row>
    <row r="164" spans="1:50" s="125" customFormat="1" ht="14.45" customHeight="1" x14ac:dyDescent="0.25">
      <c r="A164" s="146" t="s">
        <v>504</v>
      </c>
      <c r="B164" s="122">
        <v>660000032</v>
      </c>
      <c r="C164" s="122" t="s">
        <v>40</v>
      </c>
      <c r="D164" s="122" t="s">
        <v>41</v>
      </c>
      <c r="E164" s="122" t="s">
        <v>120</v>
      </c>
      <c r="F164" s="122" t="s">
        <v>62</v>
      </c>
      <c r="G164" s="147" t="s">
        <v>63</v>
      </c>
      <c r="H164" s="152">
        <v>1</v>
      </c>
      <c r="I164" s="130" t="s">
        <v>53</v>
      </c>
      <c r="J164" s="139">
        <v>146413278</v>
      </c>
      <c r="K164" s="139"/>
      <c r="L164" s="122"/>
      <c r="M164" s="122"/>
      <c r="N164" s="122"/>
      <c r="O164" s="164"/>
      <c r="P164" s="164"/>
      <c r="Q164" s="147"/>
      <c r="R164" s="146"/>
      <c r="S164" s="167"/>
      <c r="T164" s="122"/>
      <c r="U164" s="122"/>
      <c r="V164" s="122"/>
      <c r="W164" s="122"/>
      <c r="X164" s="122"/>
      <c r="Y164" s="122"/>
      <c r="Z164" s="122"/>
      <c r="AA164" s="122"/>
      <c r="AB164" s="164"/>
      <c r="AC164" s="147"/>
      <c r="AD164" s="167"/>
      <c r="AE164" s="167"/>
      <c r="AF164" s="122"/>
      <c r="AG164" s="147"/>
      <c r="AH164" s="146"/>
      <c r="AI164" s="122"/>
      <c r="AJ164" s="122"/>
      <c r="AK164" s="122"/>
      <c r="AL164" s="122"/>
      <c r="AM164" s="122"/>
      <c r="AN164" s="147"/>
      <c r="AO164" s="152">
        <v>1</v>
      </c>
      <c r="AP164" s="130" t="s">
        <v>53</v>
      </c>
      <c r="AQ164" s="139">
        <v>146413278</v>
      </c>
      <c r="AR164" s="139"/>
      <c r="AS164" s="122"/>
      <c r="AT164" s="122"/>
      <c r="AU164" s="122"/>
      <c r="AV164" s="164"/>
      <c r="AW164" s="164"/>
      <c r="AX164" s="147"/>
    </row>
    <row r="165" spans="1:50" s="125" customFormat="1" ht="14.45" customHeight="1" x14ac:dyDescent="0.25">
      <c r="A165" s="146" t="s">
        <v>504</v>
      </c>
      <c r="B165" s="122">
        <v>660000032</v>
      </c>
      <c r="C165" s="122" t="s">
        <v>40</v>
      </c>
      <c r="D165" s="122" t="s">
        <v>41</v>
      </c>
      <c r="E165" s="122" t="s">
        <v>184</v>
      </c>
      <c r="F165" s="122" t="s">
        <v>62</v>
      </c>
      <c r="G165" s="147" t="s">
        <v>63</v>
      </c>
      <c r="H165" s="152">
        <v>1</v>
      </c>
      <c r="I165" s="130" t="s">
        <v>53</v>
      </c>
      <c r="J165" s="139">
        <v>3840000</v>
      </c>
      <c r="K165" s="141"/>
      <c r="L165" s="122"/>
      <c r="M165" s="122"/>
      <c r="N165" s="122"/>
      <c r="O165" s="164"/>
      <c r="P165" s="164"/>
      <c r="Q165" s="147"/>
      <c r="R165" s="235"/>
      <c r="S165" s="236"/>
      <c r="T165" s="237"/>
      <c r="U165" s="237"/>
      <c r="V165" s="237"/>
      <c r="W165" s="237"/>
      <c r="X165" s="237"/>
      <c r="Y165" s="237"/>
      <c r="Z165" s="237"/>
      <c r="AA165" s="237"/>
      <c r="AB165" s="238"/>
      <c r="AC165" s="147"/>
      <c r="AD165" s="167"/>
      <c r="AE165" s="167"/>
      <c r="AF165" s="122"/>
      <c r="AG165" s="147"/>
      <c r="AH165" s="146"/>
      <c r="AI165" s="122"/>
      <c r="AJ165" s="122"/>
      <c r="AK165" s="122"/>
      <c r="AL165" s="122"/>
      <c r="AM165" s="122"/>
      <c r="AN165" s="147"/>
      <c r="AO165" s="152">
        <v>1</v>
      </c>
      <c r="AP165" s="130" t="s">
        <v>53</v>
      </c>
      <c r="AQ165" s="139">
        <v>3840000</v>
      </c>
      <c r="AR165" s="141"/>
      <c r="AS165" s="122"/>
      <c r="AT165" s="122"/>
      <c r="AU165" s="122"/>
      <c r="AV165" s="164"/>
      <c r="AW165" s="164"/>
      <c r="AX165" s="147"/>
    </row>
    <row r="166" spans="1:50" s="125" customFormat="1" ht="14.45" customHeight="1" x14ac:dyDescent="0.25">
      <c r="A166" s="146" t="s">
        <v>504</v>
      </c>
      <c r="B166" s="122">
        <v>660000032</v>
      </c>
      <c r="C166" s="122" t="s">
        <v>40</v>
      </c>
      <c r="D166" s="122" t="s">
        <v>41</v>
      </c>
      <c r="E166" s="122" t="s">
        <v>246</v>
      </c>
      <c r="F166" s="122" t="s">
        <v>62</v>
      </c>
      <c r="G166" s="147" t="s">
        <v>63</v>
      </c>
      <c r="H166" s="152">
        <v>1</v>
      </c>
      <c r="I166" s="130" t="s">
        <v>53</v>
      </c>
      <c r="J166" s="139">
        <v>40000000</v>
      </c>
      <c r="K166" s="139">
        <v>40000000</v>
      </c>
      <c r="L166" s="122"/>
      <c r="M166" s="122"/>
      <c r="N166" s="122"/>
      <c r="O166" s="164"/>
      <c r="P166" s="164"/>
      <c r="Q166" s="147"/>
      <c r="R166" s="146"/>
      <c r="S166" s="122"/>
      <c r="T166" s="122"/>
      <c r="U166" s="122"/>
      <c r="V166" s="122"/>
      <c r="W166" s="122"/>
      <c r="X166" s="122"/>
      <c r="Y166" s="122"/>
      <c r="Z166" s="122"/>
      <c r="AA166" s="122"/>
      <c r="AB166" s="164"/>
      <c r="AC166" s="147"/>
      <c r="AD166" s="167"/>
      <c r="AE166" s="167"/>
      <c r="AF166" s="122"/>
      <c r="AG166" s="147"/>
      <c r="AH166" s="146"/>
      <c r="AI166" s="122"/>
      <c r="AJ166" s="122"/>
      <c r="AK166" s="122"/>
      <c r="AL166" s="122"/>
      <c r="AM166" s="122"/>
      <c r="AN166" s="147"/>
      <c r="AO166" s="152">
        <v>1</v>
      </c>
      <c r="AP166" s="130" t="s">
        <v>53</v>
      </c>
      <c r="AQ166" s="139">
        <v>40000000</v>
      </c>
      <c r="AR166" s="139">
        <v>40000000</v>
      </c>
      <c r="AS166" s="122"/>
      <c r="AT166" s="122"/>
      <c r="AU166" s="122"/>
      <c r="AV166" s="164"/>
      <c r="AW166" s="164"/>
      <c r="AX166" s="147"/>
    </row>
    <row r="167" spans="1:50" s="125" customFormat="1" ht="14.45" customHeight="1" x14ac:dyDescent="0.25">
      <c r="A167" s="146" t="s">
        <v>504</v>
      </c>
      <c r="B167" s="122">
        <v>660000032</v>
      </c>
      <c r="C167" s="122" t="s">
        <v>40</v>
      </c>
      <c r="D167" s="122" t="s">
        <v>41</v>
      </c>
      <c r="E167" s="122" t="s">
        <v>253</v>
      </c>
      <c r="F167" s="122" t="s">
        <v>62</v>
      </c>
      <c r="G167" s="147" t="s">
        <v>63</v>
      </c>
      <c r="H167" s="152">
        <v>1</v>
      </c>
      <c r="I167" s="130" t="s">
        <v>53</v>
      </c>
      <c r="J167" s="139"/>
      <c r="K167" s="138"/>
      <c r="L167" s="122"/>
      <c r="M167" s="122"/>
      <c r="N167" s="122"/>
      <c r="O167" s="164"/>
      <c r="P167" s="164"/>
      <c r="Q167" s="147"/>
      <c r="R167" s="239"/>
      <c r="S167" s="171"/>
      <c r="T167" s="172"/>
      <c r="U167" s="172"/>
      <c r="V167" s="172"/>
      <c r="W167" s="172"/>
      <c r="X167" s="172"/>
      <c r="Y167" s="172"/>
      <c r="Z167" s="172"/>
      <c r="AA167" s="172"/>
      <c r="AB167" s="257"/>
      <c r="AC167" s="147"/>
      <c r="AD167" s="167"/>
      <c r="AE167" s="167"/>
      <c r="AF167" s="122"/>
      <c r="AG167" s="147"/>
      <c r="AH167" s="146"/>
      <c r="AI167" s="122"/>
      <c r="AJ167" s="122"/>
      <c r="AK167" s="122"/>
      <c r="AL167" s="122"/>
      <c r="AM167" s="122"/>
      <c r="AN167" s="147"/>
      <c r="AO167" s="152">
        <v>1</v>
      </c>
      <c r="AP167" s="130" t="s">
        <v>53</v>
      </c>
      <c r="AQ167" s="139"/>
      <c r="AR167" s="138"/>
      <c r="AS167" s="122"/>
      <c r="AT167" s="122"/>
      <c r="AU167" s="122"/>
      <c r="AV167" s="164"/>
      <c r="AW167" s="164"/>
      <c r="AX167" s="147"/>
    </row>
    <row r="168" spans="1:50" s="125" customFormat="1" ht="14.45" customHeight="1" x14ac:dyDescent="0.25">
      <c r="A168" s="146" t="s">
        <v>504</v>
      </c>
      <c r="B168" s="122">
        <v>660000032</v>
      </c>
      <c r="C168" s="122" t="s">
        <v>40</v>
      </c>
      <c r="D168" s="122" t="s">
        <v>41</v>
      </c>
      <c r="E168" s="122" t="s">
        <v>255</v>
      </c>
      <c r="F168" s="122" t="s">
        <v>62</v>
      </c>
      <c r="G168" s="147" t="s">
        <v>63</v>
      </c>
      <c r="H168" s="152">
        <v>1</v>
      </c>
      <c r="I168" s="130" t="s">
        <v>53</v>
      </c>
      <c r="J168" s="139"/>
      <c r="K168" s="138"/>
      <c r="L168" s="122"/>
      <c r="M168" s="122"/>
      <c r="N168" s="122"/>
      <c r="O168" s="164"/>
      <c r="P168" s="164"/>
      <c r="Q168" s="147"/>
      <c r="R168" s="146"/>
      <c r="S168" s="167"/>
      <c r="T168" s="122"/>
      <c r="U168" s="122"/>
      <c r="V168" s="122"/>
      <c r="W168" s="122"/>
      <c r="X168" s="122"/>
      <c r="Y168" s="122"/>
      <c r="Z168" s="122"/>
      <c r="AA168" s="122"/>
      <c r="AB168" s="164"/>
      <c r="AC168" s="147"/>
      <c r="AD168" s="167"/>
      <c r="AE168" s="167"/>
      <c r="AF168" s="122"/>
      <c r="AG168" s="147"/>
      <c r="AH168" s="146"/>
      <c r="AI168" s="122"/>
      <c r="AJ168" s="122"/>
      <c r="AK168" s="122"/>
      <c r="AL168" s="122"/>
      <c r="AM168" s="122"/>
      <c r="AN168" s="147"/>
      <c r="AO168" s="152">
        <v>1</v>
      </c>
      <c r="AP168" s="130" t="s">
        <v>53</v>
      </c>
      <c r="AQ168" s="139"/>
      <c r="AR168" s="138"/>
      <c r="AS168" s="122"/>
      <c r="AT168" s="122"/>
      <c r="AU168" s="122"/>
      <c r="AV168" s="164"/>
      <c r="AW168" s="164"/>
      <c r="AX168" s="147"/>
    </row>
    <row r="169" spans="1:50" s="125" customFormat="1" ht="14.45" customHeight="1" x14ac:dyDescent="0.25">
      <c r="A169" s="146" t="s">
        <v>504</v>
      </c>
      <c r="B169" s="122">
        <v>660000032</v>
      </c>
      <c r="C169" s="122" t="s">
        <v>40</v>
      </c>
      <c r="D169" s="122" t="s">
        <v>41</v>
      </c>
      <c r="E169" s="122" t="s">
        <v>269</v>
      </c>
      <c r="F169" s="122" t="s">
        <v>62</v>
      </c>
      <c r="G169" s="147" t="s">
        <v>63</v>
      </c>
      <c r="H169" s="152">
        <v>1</v>
      </c>
      <c r="I169" s="130" t="s">
        <v>53</v>
      </c>
      <c r="J169" s="160">
        <v>50000000</v>
      </c>
      <c r="K169" s="160">
        <v>50000000</v>
      </c>
      <c r="L169" s="162"/>
      <c r="M169" s="162"/>
      <c r="N169" s="162"/>
      <c r="O169" s="165"/>
      <c r="P169" s="165"/>
      <c r="Q169" s="163"/>
      <c r="R169" s="146"/>
      <c r="S169" s="167"/>
      <c r="T169" s="122"/>
      <c r="U169" s="122"/>
      <c r="V169" s="122"/>
      <c r="W169" s="122"/>
      <c r="X169" s="122"/>
      <c r="Y169" s="122"/>
      <c r="Z169" s="122"/>
      <c r="AA169" s="122"/>
      <c r="AB169" s="164"/>
      <c r="AC169" s="147"/>
      <c r="AD169" s="167"/>
      <c r="AE169" s="167"/>
      <c r="AF169" s="122"/>
      <c r="AG169" s="147"/>
      <c r="AH169" s="146"/>
      <c r="AI169" s="122"/>
      <c r="AJ169" s="122"/>
      <c r="AK169" s="122"/>
      <c r="AL169" s="122"/>
      <c r="AM169" s="122"/>
      <c r="AN169" s="147"/>
      <c r="AO169" s="152">
        <v>1</v>
      </c>
      <c r="AP169" s="130" t="s">
        <v>53</v>
      </c>
      <c r="AQ169" s="160">
        <v>50000000</v>
      </c>
      <c r="AR169" s="160">
        <v>50000000</v>
      </c>
      <c r="AS169" s="162"/>
      <c r="AT169" s="162"/>
      <c r="AU169" s="162"/>
      <c r="AV169" s="165"/>
      <c r="AW169" s="165"/>
      <c r="AX169" s="163"/>
    </row>
    <row r="170" spans="1:50" s="125" customFormat="1" ht="14.45" customHeight="1" x14ac:dyDescent="0.25">
      <c r="A170" s="146" t="s">
        <v>504</v>
      </c>
      <c r="B170" s="122">
        <v>660000032</v>
      </c>
      <c r="C170" s="122" t="s">
        <v>40</v>
      </c>
      <c r="D170" s="122" t="s">
        <v>41</v>
      </c>
      <c r="E170" s="122" t="s">
        <v>273</v>
      </c>
      <c r="F170" s="122" t="s">
        <v>62</v>
      </c>
      <c r="G170" s="147" t="s">
        <v>63</v>
      </c>
      <c r="H170" s="152">
        <v>1</v>
      </c>
      <c r="I170" s="130" t="s">
        <v>53</v>
      </c>
      <c r="J170" s="160">
        <v>200000000</v>
      </c>
      <c r="K170" s="160">
        <v>200000000</v>
      </c>
      <c r="L170" s="162"/>
      <c r="M170" s="162"/>
      <c r="N170" s="162"/>
      <c r="O170" s="165"/>
      <c r="P170" s="165"/>
      <c r="Q170" s="163"/>
      <c r="R170" s="146"/>
      <c r="S170" s="167"/>
      <c r="T170" s="122"/>
      <c r="U170" s="122"/>
      <c r="V170" s="122"/>
      <c r="W170" s="122"/>
      <c r="X170" s="122"/>
      <c r="Y170" s="122"/>
      <c r="Z170" s="122"/>
      <c r="AA170" s="122"/>
      <c r="AB170" s="164"/>
      <c r="AC170" s="147"/>
      <c r="AD170" s="167"/>
      <c r="AE170" s="167"/>
      <c r="AF170" s="122"/>
      <c r="AG170" s="147"/>
      <c r="AH170" s="146"/>
      <c r="AI170" s="122"/>
      <c r="AJ170" s="122"/>
      <c r="AK170" s="122"/>
      <c r="AL170" s="122"/>
      <c r="AM170" s="122"/>
      <c r="AN170" s="147"/>
      <c r="AO170" s="152">
        <v>1</v>
      </c>
      <c r="AP170" s="130" t="s">
        <v>53</v>
      </c>
      <c r="AQ170" s="160">
        <v>200000000</v>
      </c>
      <c r="AR170" s="160">
        <v>200000000</v>
      </c>
      <c r="AS170" s="162"/>
      <c r="AT170" s="162"/>
      <c r="AU170" s="162"/>
      <c r="AV170" s="165"/>
      <c r="AW170" s="165"/>
      <c r="AX170" s="163"/>
    </row>
    <row r="171" spans="1:50" s="125" customFormat="1" ht="14.45" customHeight="1" x14ac:dyDescent="0.25">
      <c r="A171" s="146" t="s">
        <v>504</v>
      </c>
      <c r="B171" s="122">
        <v>660000032</v>
      </c>
      <c r="C171" s="122" t="s">
        <v>40</v>
      </c>
      <c r="D171" s="122" t="s">
        <v>41</v>
      </c>
      <c r="E171" s="122" t="s">
        <v>274</v>
      </c>
      <c r="F171" s="122" t="s">
        <v>62</v>
      </c>
      <c r="G171" s="147" t="s">
        <v>63</v>
      </c>
      <c r="H171" s="152">
        <v>12</v>
      </c>
      <c r="I171" s="130" t="s">
        <v>36</v>
      </c>
      <c r="J171" s="160">
        <v>9372000</v>
      </c>
      <c r="K171" s="160">
        <v>112464000</v>
      </c>
      <c r="L171" s="162"/>
      <c r="M171" s="162"/>
      <c r="N171" s="162"/>
      <c r="O171" s="165"/>
      <c r="P171" s="165"/>
      <c r="Q171" s="163"/>
      <c r="R171" s="146"/>
      <c r="S171" s="167"/>
      <c r="T171" s="122"/>
      <c r="U171" s="122"/>
      <c r="V171" s="122"/>
      <c r="W171" s="122"/>
      <c r="X171" s="122"/>
      <c r="Y171" s="122"/>
      <c r="Z171" s="122"/>
      <c r="AA171" s="122"/>
      <c r="AB171" s="164"/>
      <c r="AC171" s="147"/>
      <c r="AD171" s="167"/>
      <c r="AE171" s="167"/>
      <c r="AF171" s="122"/>
      <c r="AG171" s="147"/>
      <c r="AH171" s="146"/>
      <c r="AI171" s="122"/>
      <c r="AJ171" s="122"/>
      <c r="AK171" s="122"/>
      <c r="AL171" s="122"/>
      <c r="AM171" s="122"/>
      <c r="AN171" s="147"/>
      <c r="AO171" s="152">
        <v>12</v>
      </c>
      <c r="AP171" s="130" t="s">
        <v>36</v>
      </c>
      <c r="AQ171" s="160">
        <v>9372000</v>
      </c>
      <c r="AR171" s="160">
        <v>112464000</v>
      </c>
      <c r="AS171" s="162"/>
      <c r="AT171" s="162"/>
      <c r="AU171" s="162"/>
      <c r="AV171" s="165"/>
      <c r="AW171" s="165"/>
      <c r="AX171" s="163"/>
    </row>
    <row r="172" spans="1:50" s="125" customFormat="1" ht="14.45" customHeight="1" x14ac:dyDescent="0.25">
      <c r="A172" s="146" t="s">
        <v>504</v>
      </c>
      <c r="B172" s="122">
        <v>660000032</v>
      </c>
      <c r="C172" s="122" t="s">
        <v>40</v>
      </c>
      <c r="D172" s="122" t="s">
        <v>41</v>
      </c>
      <c r="E172" s="122" t="s">
        <v>298</v>
      </c>
      <c r="F172" s="122" t="s">
        <v>62</v>
      </c>
      <c r="G172" s="147" t="s">
        <v>63</v>
      </c>
      <c r="H172" s="152">
        <v>12</v>
      </c>
      <c r="I172" s="130" t="s">
        <v>36</v>
      </c>
      <c r="J172" s="160">
        <v>171875</v>
      </c>
      <c r="K172" s="160">
        <v>2062500</v>
      </c>
      <c r="L172" s="162"/>
      <c r="M172" s="162"/>
      <c r="N172" s="162"/>
      <c r="O172" s="165"/>
      <c r="P172" s="165"/>
      <c r="Q172" s="163"/>
      <c r="R172" s="146"/>
      <c r="S172" s="167"/>
      <c r="T172" s="122"/>
      <c r="U172" s="122"/>
      <c r="V172" s="122"/>
      <c r="W172" s="122"/>
      <c r="X172" s="122"/>
      <c r="Y172" s="122"/>
      <c r="Z172" s="122"/>
      <c r="AA172" s="122"/>
      <c r="AB172" s="164"/>
      <c r="AC172" s="147"/>
      <c r="AD172" s="167"/>
      <c r="AE172" s="167"/>
      <c r="AF172" s="122"/>
      <c r="AG172" s="147"/>
      <c r="AH172" s="146"/>
      <c r="AI172" s="122"/>
      <c r="AJ172" s="122"/>
      <c r="AK172" s="122"/>
      <c r="AL172" s="122"/>
      <c r="AM172" s="122"/>
      <c r="AN172" s="147"/>
      <c r="AO172" s="152">
        <v>12</v>
      </c>
      <c r="AP172" s="130" t="s">
        <v>36</v>
      </c>
      <c r="AQ172" s="160">
        <v>171875</v>
      </c>
      <c r="AR172" s="160">
        <v>2062500</v>
      </c>
      <c r="AS172" s="162"/>
      <c r="AT172" s="162"/>
      <c r="AU172" s="162"/>
      <c r="AV172" s="165"/>
      <c r="AW172" s="165"/>
      <c r="AX172" s="163"/>
    </row>
    <row r="173" spans="1:50" s="125" customFormat="1" x14ac:dyDescent="0.25">
      <c r="A173" s="146" t="s">
        <v>504</v>
      </c>
      <c r="B173" s="122">
        <v>660000032</v>
      </c>
      <c r="C173" s="122" t="s">
        <v>40</v>
      </c>
      <c r="D173" s="122" t="s">
        <v>41</v>
      </c>
      <c r="E173" s="122" t="s">
        <v>316</v>
      </c>
      <c r="F173" s="122" t="s">
        <v>62</v>
      </c>
      <c r="G173" s="147" t="s">
        <v>63</v>
      </c>
      <c r="H173" s="152">
        <v>12</v>
      </c>
      <c r="I173" s="130" t="s">
        <v>36</v>
      </c>
      <c r="J173" s="160">
        <v>4097940</v>
      </c>
      <c r="K173" s="160">
        <v>49175280</v>
      </c>
      <c r="L173" s="162"/>
      <c r="M173" s="162"/>
      <c r="N173" s="162"/>
      <c r="O173" s="165"/>
      <c r="P173" s="165"/>
      <c r="Q173" s="163"/>
      <c r="R173" s="146"/>
      <c r="S173" s="167"/>
      <c r="T173" s="122"/>
      <c r="U173" s="122"/>
      <c r="V173" s="122"/>
      <c r="W173" s="122"/>
      <c r="X173" s="122"/>
      <c r="Y173" s="122"/>
      <c r="Z173" s="122"/>
      <c r="AA173" s="122"/>
      <c r="AB173" s="164"/>
      <c r="AC173" s="147"/>
      <c r="AD173" s="185"/>
      <c r="AE173" s="122"/>
      <c r="AF173" s="122"/>
      <c r="AG173" s="147"/>
      <c r="AH173" s="146"/>
      <c r="AI173" s="122"/>
      <c r="AJ173" s="122"/>
      <c r="AK173" s="122"/>
      <c r="AL173" s="122"/>
      <c r="AM173" s="122"/>
      <c r="AN173" s="147"/>
      <c r="AO173" s="152">
        <v>12</v>
      </c>
      <c r="AP173" s="130" t="s">
        <v>36</v>
      </c>
      <c r="AQ173" s="160">
        <v>4097940</v>
      </c>
      <c r="AR173" s="160">
        <v>49175280</v>
      </c>
      <c r="AS173" s="162"/>
      <c r="AT173" s="162"/>
      <c r="AU173" s="162"/>
      <c r="AV173" s="165"/>
      <c r="AW173" s="165"/>
      <c r="AX173" s="163"/>
    </row>
    <row r="174" spans="1:50" s="125" customFormat="1" x14ac:dyDescent="0.25">
      <c r="A174" s="146" t="s">
        <v>504</v>
      </c>
      <c r="B174" s="122">
        <v>660000032</v>
      </c>
      <c r="C174" s="122" t="s">
        <v>40</v>
      </c>
      <c r="D174" s="122" t="s">
        <v>41</v>
      </c>
      <c r="E174" s="122" t="s">
        <v>61</v>
      </c>
      <c r="F174" s="122" t="s">
        <v>62</v>
      </c>
      <c r="G174" s="147" t="s">
        <v>69</v>
      </c>
      <c r="H174" s="152">
        <v>1</v>
      </c>
      <c r="I174" s="130" t="s">
        <v>53</v>
      </c>
      <c r="J174" s="160">
        <v>12354000</v>
      </c>
      <c r="K174" s="160">
        <v>12354000</v>
      </c>
      <c r="L174" s="162"/>
      <c r="M174" s="162"/>
      <c r="N174" s="162"/>
      <c r="O174" s="165"/>
      <c r="P174" s="165"/>
      <c r="Q174" s="163"/>
      <c r="R174" s="146"/>
      <c r="S174" s="167"/>
      <c r="T174" s="122"/>
      <c r="U174" s="122"/>
      <c r="V174" s="122"/>
      <c r="W174" s="122"/>
      <c r="X174" s="122"/>
      <c r="Y174" s="122"/>
      <c r="Z174" s="122"/>
      <c r="AA174" s="122"/>
      <c r="AB174" s="164"/>
      <c r="AC174" s="147"/>
      <c r="AD174" s="185"/>
      <c r="AE174" s="122"/>
      <c r="AF174" s="122"/>
      <c r="AG174" s="147"/>
      <c r="AH174" s="146"/>
      <c r="AI174" s="122"/>
      <c r="AJ174" s="122"/>
      <c r="AK174" s="122"/>
      <c r="AL174" s="122"/>
      <c r="AM174" s="122"/>
      <c r="AN174" s="147"/>
      <c r="AO174" s="152">
        <v>1</v>
      </c>
      <c r="AP174" s="130" t="s">
        <v>53</v>
      </c>
      <c r="AQ174" s="160">
        <v>12354000</v>
      </c>
      <c r="AR174" s="160">
        <v>12354000</v>
      </c>
      <c r="AS174" s="162"/>
      <c r="AT174" s="162"/>
      <c r="AU174" s="162"/>
      <c r="AV174" s="165"/>
      <c r="AW174" s="165"/>
      <c r="AX174" s="163"/>
    </row>
    <row r="175" spans="1:50" s="125" customFormat="1" x14ac:dyDescent="0.25">
      <c r="A175" s="146" t="s">
        <v>504</v>
      </c>
      <c r="B175" s="122">
        <v>660000032</v>
      </c>
      <c r="C175" s="122" t="s">
        <v>40</v>
      </c>
      <c r="D175" s="122" t="s">
        <v>41</v>
      </c>
      <c r="E175" s="122" t="s">
        <v>97</v>
      </c>
      <c r="F175" s="122" t="s">
        <v>62</v>
      </c>
      <c r="G175" s="147" t="s">
        <v>69</v>
      </c>
      <c r="H175" s="152">
        <v>1</v>
      </c>
      <c r="I175" s="130" t="s">
        <v>53</v>
      </c>
      <c r="J175" s="160" t="s">
        <v>54</v>
      </c>
      <c r="K175" s="160" t="s">
        <v>55</v>
      </c>
      <c r="L175" s="162"/>
      <c r="M175" s="162"/>
      <c r="N175" s="162"/>
      <c r="O175" s="165"/>
      <c r="P175" s="165"/>
      <c r="Q175" s="163"/>
      <c r="R175" s="146"/>
      <c r="S175" s="167"/>
      <c r="T175" s="122"/>
      <c r="U175" s="122"/>
      <c r="V175" s="122"/>
      <c r="W175" s="122"/>
      <c r="X175" s="122"/>
      <c r="Y175" s="122"/>
      <c r="Z175" s="122"/>
      <c r="AA175" s="122"/>
      <c r="AB175" s="164"/>
      <c r="AC175" s="147"/>
      <c r="AD175" s="185"/>
      <c r="AE175" s="122"/>
      <c r="AF175" s="122"/>
      <c r="AG175" s="147"/>
      <c r="AH175" s="146"/>
      <c r="AI175" s="122"/>
      <c r="AJ175" s="122"/>
      <c r="AK175" s="122"/>
      <c r="AL175" s="122"/>
      <c r="AM175" s="122"/>
      <c r="AN175" s="147"/>
      <c r="AO175" s="152">
        <v>1</v>
      </c>
      <c r="AP175" s="130" t="s">
        <v>53</v>
      </c>
      <c r="AQ175" s="160" t="s">
        <v>54</v>
      </c>
      <c r="AR175" s="160" t="s">
        <v>55</v>
      </c>
      <c r="AS175" s="162"/>
      <c r="AT175" s="162"/>
      <c r="AU175" s="162"/>
      <c r="AV175" s="165"/>
      <c r="AW175" s="165"/>
      <c r="AX175" s="163"/>
    </row>
    <row r="176" spans="1:50" s="125" customFormat="1" x14ac:dyDescent="0.25">
      <c r="A176" s="146" t="s">
        <v>504</v>
      </c>
      <c r="B176" s="122">
        <v>660000032</v>
      </c>
      <c r="C176" s="122" t="s">
        <v>40</v>
      </c>
      <c r="D176" s="122" t="s">
        <v>41</v>
      </c>
      <c r="E176" s="122" t="s">
        <v>120</v>
      </c>
      <c r="F176" s="122" t="s">
        <v>62</v>
      </c>
      <c r="G176" s="147" t="s">
        <v>69</v>
      </c>
      <c r="H176" s="152">
        <v>1</v>
      </c>
      <c r="I176" s="130" t="s">
        <v>53</v>
      </c>
      <c r="J176" s="160">
        <v>41741370</v>
      </c>
      <c r="K176" s="161">
        <v>41741370</v>
      </c>
      <c r="L176" s="162"/>
      <c r="M176" s="162"/>
      <c r="N176" s="162"/>
      <c r="O176" s="165"/>
      <c r="P176" s="165"/>
      <c r="Q176" s="163"/>
      <c r="R176" s="151" t="s">
        <v>131</v>
      </c>
      <c r="S176" s="190" t="e">
        <f>_xlfn.IFNA(VLOOKUP(R176,#REF!,2,0),"BELUM ADA PO/SPK")</f>
        <v>#REF!</v>
      </c>
      <c r="T176" s="131" t="s">
        <v>132</v>
      </c>
      <c r="U176" s="131" t="s">
        <v>614</v>
      </c>
      <c r="V176" s="131" t="s">
        <v>615</v>
      </c>
      <c r="W176" s="131" t="s">
        <v>853</v>
      </c>
      <c r="X176" s="122" t="s">
        <v>602</v>
      </c>
      <c r="Y176" s="122" t="s">
        <v>603</v>
      </c>
      <c r="Z176" s="157">
        <v>45777</v>
      </c>
      <c r="AA176" s="157">
        <v>45791</v>
      </c>
      <c r="AB176" s="164" t="s">
        <v>872</v>
      </c>
      <c r="AC176" s="147" t="s">
        <v>780</v>
      </c>
      <c r="AD176" s="185" t="s">
        <v>875</v>
      </c>
      <c r="AE176" s="122"/>
      <c r="AF176" s="122"/>
      <c r="AG176" s="147"/>
      <c r="AH176" s="146"/>
      <c r="AI176" s="122"/>
      <c r="AJ176" s="122"/>
      <c r="AK176" s="122"/>
      <c r="AL176" s="122"/>
      <c r="AM176" s="122"/>
      <c r="AN176" s="147"/>
      <c r="AO176" s="152">
        <v>1</v>
      </c>
      <c r="AP176" s="130" t="s">
        <v>53</v>
      </c>
      <c r="AQ176" s="160">
        <v>41741370</v>
      </c>
      <c r="AR176" s="161">
        <v>41741370</v>
      </c>
      <c r="AS176" s="162"/>
      <c r="AT176" s="162"/>
      <c r="AU176" s="162"/>
      <c r="AV176" s="165"/>
      <c r="AW176" s="165"/>
      <c r="AX176" s="163"/>
    </row>
    <row r="177" spans="1:50" s="125" customFormat="1" x14ac:dyDescent="0.25">
      <c r="A177" s="146" t="s">
        <v>504</v>
      </c>
      <c r="B177" s="122">
        <v>660000032</v>
      </c>
      <c r="C177" s="122" t="s">
        <v>40</v>
      </c>
      <c r="D177" s="122" t="s">
        <v>41</v>
      </c>
      <c r="E177" s="122" t="s">
        <v>78</v>
      </c>
      <c r="F177" s="122" t="s">
        <v>62</v>
      </c>
      <c r="G177" s="147" t="s">
        <v>69</v>
      </c>
      <c r="H177" s="152">
        <v>1</v>
      </c>
      <c r="I177" s="130" t="s">
        <v>53</v>
      </c>
      <c r="J177" s="160">
        <v>350000</v>
      </c>
      <c r="K177" s="160"/>
      <c r="L177" s="162"/>
      <c r="M177" s="162"/>
      <c r="N177" s="162"/>
      <c r="O177" s="165"/>
      <c r="P177" s="165"/>
      <c r="Q177" s="163"/>
      <c r="R177" s="146"/>
      <c r="S177" s="167"/>
      <c r="T177" s="122"/>
      <c r="U177" s="122"/>
      <c r="V177" s="122"/>
      <c r="W177" s="122"/>
      <c r="X177" s="122"/>
      <c r="Y177" s="122"/>
      <c r="Z177" s="122"/>
      <c r="AA177" s="122"/>
      <c r="AB177" s="164"/>
      <c r="AC177" s="147"/>
      <c r="AD177" s="185"/>
      <c r="AE177" s="122"/>
      <c r="AF177" s="122"/>
      <c r="AG177" s="147"/>
      <c r="AH177" s="146"/>
      <c r="AI177" s="122"/>
      <c r="AJ177" s="122"/>
      <c r="AK177" s="122"/>
      <c r="AL177" s="122"/>
      <c r="AM177" s="122"/>
      <c r="AN177" s="147"/>
      <c r="AO177" s="152">
        <v>1</v>
      </c>
      <c r="AP177" s="130" t="s">
        <v>53</v>
      </c>
      <c r="AQ177" s="160">
        <v>350000</v>
      </c>
      <c r="AR177" s="160"/>
      <c r="AS177" s="162"/>
      <c r="AT177" s="162"/>
      <c r="AU177" s="162"/>
      <c r="AV177" s="165"/>
      <c r="AW177" s="165"/>
      <c r="AX177" s="163"/>
    </row>
    <row r="178" spans="1:50" s="125" customFormat="1" x14ac:dyDescent="0.25">
      <c r="A178" s="146" t="s">
        <v>504</v>
      </c>
      <c r="B178" s="122">
        <v>660000032</v>
      </c>
      <c r="C178" s="122" t="s">
        <v>40</v>
      </c>
      <c r="D178" s="122" t="s">
        <v>41</v>
      </c>
      <c r="E178" s="122" t="s">
        <v>92</v>
      </c>
      <c r="F178" s="122" t="s">
        <v>62</v>
      </c>
      <c r="G178" s="147" t="s">
        <v>69</v>
      </c>
      <c r="H178" s="152">
        <v>12</v>
      </c>
      <c r="I178" s="130" t="s">
        <v>36</v>
      </c>
      <c r="J178" s="139">
        <v>2992357</v>
      </c>
      <c r="K178" s="141"/>
      <c r="L178" s="122"/>
      <c r="M178" s="122"/>
      <c r="N178" s="122"/>
      <c r="O178" s="164"/>
      <c r="P178" s="164"/>
      <c r="Q178" s="147"/>
      <c r="R178" s="146"/>
      <c r="S178" s="167"/>
      <c r="T178" s="122"/>
      <c r="U178" s="122"/>
      <c r="V178" s="122"/>
      <c r="W178" s="122"/>
      <c r="X178" s="122"/>
      <c r="Y178" s="122"/>
      <c r="Z178" s="122"/>
      <c r="AA178" s="122"/>
      <c r="AB178" s="164"/>
      <c r="AC178" s="147"/>
      <c r="AD178" s="185"/>
      <c r="AE178" s="122"/>
      <c r="AF178" s="122"/>
      <c r="AG178" s="147"/>
      <c r="AH178" s="146"/>
      <c r="AI178" s="122"/>
      <c r="AJ178" s="122"/>
      <c r="AK178" s="122"/>
      <c r="AL178" s="122"/>
      <c r="AM178" s="122"/>
      <c r="AN178" s="147"/>
      <c r="AO178" s="152">
        <v>12</v>
      </c>
      <c r="AP178" s="130" t="s">
        <v>36</v>
      </c>
      <c r="AQ178" s="139">
        <v>2992357</v>
      </c>
      <c r="AR178" s="141"/>
      <c r="AS178" s="122"/>
      <c r="AT178" s="122"/>
      <c r="AU178" s="122"/>
      <c r="AV178" s="164"/>
      <c r="AW178" s="164"/>
      <c r="AX178" s="147"/>
    </row>
    <row r="179" spans="1:50" s="125" customFormat="1" x14ac:dyDescent="0.25">
      <c r="A179" s="146" t="s">
        <v>504</v>
      </c>
      <c r="B179" s="122">
        <v>660000032</v>
      </c>
      <c r="C179" s="122" t="s">
        <v>40</v>
      </c>
      <c r="D179" s="122" t="s">
        <v>41</v>
      </c>
      <c r="E179" s="122" t="s">
        <v>101</v>
      </c>
      <c r="F179" s="122" t="s">
        <v>62</v>
      </c>
      <c r="G179" s="147" t="s">
        <v>69</v>
      </c>
      <c r="H179" s="152">
        <v>1</v>
      </c>
      <c r="I179" s="130" t="s">
        <v>53</v>
      </c>
      <c r="J179" s="139">
        <v>17354437</v>
      </c>
      <c r="K179" s="141"/>
      <c r="L179" s="122"/>
      <c r="M179" s="122"/>
      <c r="N179" s="122"/>
      <c r="O179" s="164"/>
      <c r="P179" s="164"/>
      <c r="Q179" s="147"/>
      <c r="R179" s="146"/>
      <c r="S179" s="167"/>
      <c r="T179" s="122"/>
      <c r="U179" s="122"/>
      <c r="V179" s="122"/>
      <c r="W179" s="122"/>
      <c r="X179" s="122"/>
      <c r="Y179" s="122"/>
      <c r="Z179" s="122"/>
      <c r="AA179" s="122"/>
      <c r="AB179" s="164"/>
      <c r="AC179" s="147"/>
      <c r="AD179" s="185"/>
      <c r="AE179" s="122"/>
      <c r="AF179" s="122"/>
      <c r="AG179" s="147"/>
      <c r="AH179" s="146"/>
      <c r="AI179" s="122"/>
      <c r="AJ179" s="122"/>
      <c r="AK179" s="122"/>
      <c r="AL179" s="122"/>
      <c r="AM179" s="122"/>
      <c r="AN179" s="147"/>
      <c r="AO179" s="152">
        <v>1</v>
      </c>
      <c r="AP179" s="130" t="s">
        <v>53</v>
      </c>
      <c r="AQ179" s="139">
        <v>17354437</v>
      </c>
      <c r="AR179" s="141"/>
      <c r="AS179" s="122"/>
      <c r="AT179" s="122"/>
      <c r="AU179" s="122"/>
      <c r="AV179" s="164"/>
      <c r="AW179" s="164"/>
      <c r="AX179" s="147"/>
    </row>
    <row r="180" spans="1:50" s="125" customFormat="1" x14ac:dyDescent="0.25">
      <c r="A180" s="146" t="s">
        <v>504</v>
      </c>
      <c r="B180" s="122">
        <v>660000032</v>
      </c>
      <c r="C180" s="122" t="s">
        <v>40</v>
      </c>
      <c r="D180" s="122" t="s">
        <v>41</v>
      </c>
      <c r="E180" s="122" t="s">
        <v>102</v>
      </c>
      <c r="F180" s="122" t="s">
        <v>62</v>
      </c>
      <c r="G180" s="147" t="s">
        <v>69</v>
      </c>
      <c r="H180" s="152">
        <v>1</v>
      </c>
      <c r="I180" s="130" t="s">
        <v>53</v>
      </c>
      <c r="J180" s="139">
        <v>75792726</v>
      </c>
      <c r="K180" s="141"/>
      <c r="L180" s="122"/>
      <c r="M180" s="122"/>
      <c r="N180" s="122"/>
      <c r="O180" s="164"/>
      <c r="P180" s="164"/>
      <c r="Q180" s="147"/>
      <c r="R180" s="146"/>
      <c r="S180" s="167"/>
      <c r="T180" s="122"/>
      <c r="U180" s="122"/>
      <c r="V180" s="122"/>
      <c r="W180" s="122"/>
      <c r="X180" s="122"/>
      <c r="Y180" s="122"/>
      <c r="Z180" s="122"/>
      <c r="AA180" s="122"/>
      <c r="AB180" s="164"/>
      <c r="AC180" s="147"/>
      <c r="AD180" s="185"/>
      <c r="AE180" s="122"/>
      <c r="AF180" s="122"/>
      <c r="AG180" s="147"/>
      <c r="AH180" s="146"/>
      <c r="AI180" s="122"/>
      <c r="AJ180" s="122"/>
      <c r="AK180" s="122"/>
      <c r="AL180" s="122"/>
      <c r="AM180" s="122"/>
      <c r="AN180" s="147"/>
      <c r="AO180" s="152">
        <v>1</v>
      </c>
      <c r="AP180" s="130" t="s">
        <v>53</v>
      </c>
      <c r="AQ180" s="139">
        <v>75792726</v>
      </c>
      <c r="AR180" s="141"/>
      <c r="AS180" s="122"/>
      <c r="AT180" s="122"/>
      <c r="AU180" s="122"/>
      <c r="AV180" s="164"/>
      <c r="AW180" s="164"/>
      <c r="AX180" s="147"/>
    </row>
    <row r="181" spans="1:50" s="125" customFormat="1" x14ac:dyDescent="0.25">
      <c r="A181" s="146" t="s">
        <v>504</v>
      </c>
      <c r="B181" s="122">
        <v>660000032</v>
      </c>
      <c r="C181" s="122" t="s">
        <v>40</v>
      </c>
      <c r="D181" s="122" t="s">
        <v>41</v>
      </c>
      <c r="E181" s="122" t="s">
        <v>176</v>
      </c>
      <c r="F181" s="122" t="s">
        <v>62</v>
      </c>
      <c r="G181" s="147" t="s">
        <v>69</v>
      </c>
      <c r="H181" s="152">
        <v>1</v>
      </c>
      <c r="I181" s="130" t="s">
        <v>53</v>
      </c>
      <c r="J181" s="160">
        <v>80000000</v>
      </c>
      <c r="K181" s="161"/>
      <c r="L181" s="162"/>
      <c r="M181" s="162">
        <v>75810000</v>
      </c>
      <c r="N181" s="162"/>
      <c r="O181" s="165"/>
      <c r="P181" s="165"/>
      <c r="Q181" s="147"/>
      <c r="R181" s="151" t="s">
        <v>180</v>
      </c>
      <c r="S181" s="190" t="e">
        <f>_xlfn.IFNA(VLOOKUP(R181,#REF!,2,0),"BELUM ADA PO/SPK")</f>
        <v>#REF!</v>
      </c>
      <c r="T181" s="131" t="s">
        <v>178</v>
      </c>
      <c r="U181" s="131" t="s">
        <v>600</v>
      </c>
      <c r="V181" s="131" t="s">
        <v>601</v>
      </c>
      <c r="W181" s="131" t="s">
        <v>853</v>
      </c>
      <c r="X181" s="122" t="s">
        <v>602</v>
      </c>
      <c r="Y181" s="122" t="s">
        <v>602</v>
      </c>
      <c r="Z181" s="157">
        <v>45706</v>
      </c>
      <c r="AA181" s="157">
        <v>45715</v>
      </c>
      <c r="AB181" s="164" t="s">
        <v>1187</v>
      </c>
      <c r="AC181" s="147"/>
      <c r="AD181" s="274">
        <v>45757</v>
      </c>
      <c r="AE181" s="122" t="s">
        <v>854</v>
      </c>
      <c r="AF181" s="122" t="s">
        <v>855</v>
      </c>
      <c r="AG181" s="158">
        <v>46171</v>
      </c>
      <c r="AH181" s="146"/>
      <c r="AI181" s="122"/>
      <c r="AJ181" s="122"/>
      <c r="AK181" s="122"/>
      <c r="AL181" s="122"/>
      <c r="AM181" s="122"/>
      <c r="AN181" s="147"/>
      <c r="AO181" s="152">
        <v>1</v>
      </c>
      <c r="AP181" s="130" t="s">
        <v>53</v>
      </c>
      <c r="AQ181" s="160">
        <v>80000000</v>
      </c>
      <c r="AR181" s="161"/>
      <c r="AS181" s="162"/>
      <c r="AT181" s="162">
        <v>75810000</v>
      </c>
      <c r="AU181" s="162"/>
      <c r="AV181" s="165"/>
      <c r="AW181" s="165"/>
      <c r="AX181" s="147"/>
    </row>
    <row r="182" spans="1:50" s="125" customFormat="1" x14ac:dyDescent="0.25">
      <c r="A182" s="146" t="s">
        <v>504</v>
      </c>
      <c r="B182" s="122">
        <v>660000032</v>
      </c>
      <c r="C182" s="122" t="s">
        <v>40</v>
      </c>
      <c r="D182" s="122" t="s">
        <v>41</v>
      </c>
      <c r="E182" s="122" t="s">
        <v>185</v>
      </c>
      <c r="F182" s="122" t="s">
        <v>62</v>
      </c>
      <c r="G182" s="147" t="s">
        <v>69</v>
      </c>
      <c r="H182" s="152">
        <v>1</v>
      </c>
      <c r="I182" s="130" t="s">
        <v>53</v>
      </c>
      <c r="J182" s="139">
        <v>9280000</v>
      </c>
      <c r="K182" s="141"/>
      <c r="L182" s="122"/>
      <c r="M182" s="122"/>
      <c r="N182" s="122"/>
      <c r="O182" s="164"/>
      <c r="P182" s="164"/>
      <c r="Q182" s="147"/>
      <c r="R182" s="146"/>
      <c r="S182" s="167"/>
      <c r="T182" s="122"/>
      <c r="U182" s="122"/>
      <c r="V182" s="122"/>
      <c r="W182" s="122"/>
      <c r="X182" s="122"/>
      <c r="Y182" s="122"/>
      <c r="Z182" s="122"/>
      <c r="AA182" s="122"/>
      <c r="AB182" s="164"/>
      <c r="AC182" s="147"/>
      <c r="AD182" s="185"/>
      <c r="AE182" s="122"/>
      <c r="AF182" s="122"/>
      <c r="AG182" s="147"/>
      <c r="AH182" s="146"/>
      <c r="AI182" s="122"/>
      <c r="AJ182" s="122"/>
      <c r="AK182" s="122"/>
      <c r="AL182" s="122"/>
      <c r="AM182" s="122"/>
      <c r="AN182" s="147"/>
      <c r="AO182" s="152">
        <v>1</v>
      </c>
      <c r="AP182" s="130" t="s">
        <v>53</v>
      </c>
      <c r="AQ182" s="139">
        <v>9280000</v>
      </c>
      <c r="AR182" s="141"/>
      <c r="AS182" s="122"/>
      <c r="AT182" s="122"/>
      <c r="AU182" s="122"/>
      <c r="AV182" s="164"/>
      <c r="AW182" s="164"/>
      <c r="AX182" s="147"/>
    </row>
    <row r="183" spans="1:50" s="125" customFormat="1" x14ac:dyDescent="0.25">
      <c r="A183" s="146" t="s">
        <v>504</v>
      </c>
      <c r="B183" s="122">
        <v>660000032</v>
      </c>
      <c r="C183" s="122" t="s">
        <v>40</v>
      </c>
      <c r="D183" s="122" t="s">
        <v>41</v>
      </c>
      <c r="E183" s="122" t="s">
        <v>274</v>
      </c>
      <c r="F183" s="122" t="s">
        <v>62</v>
      </c>
      <c r="G183" s="147" t="s">
        <v>69</v>
      </c>
      <c r="H183" s="152">
        <v>12</v>
      </c>
      <c r="I183" s="130" t="s">
        <v>36</v>
      </c>
      <c r="J183" s="139">
        <v>2130000</v>
      </c>
      <c r="K183" s="138">
        <v>25560000</v>
      </c>
      <c r="L183" s="122"/>
      <c r="M183" s="122"/>
      <c r="N183" s="122"/>
      <c r="O183" s="164"/>
      <c r="P183" s="164"/>
      <c r="Q183" s="147"/>
      <c r="R183" s="146"/>
      <c r="S183" s="167"/>
      <c r="T183" s="122"/>
      <c r="U183" s="122"/>
      <c r="V183" s="122"/>
      <c r="W183" s="122"/>
      <c r="X183" s="122"/>
      <c r="Y183" s="122"/>
      <c r="Z183" s="122"/>
      <c r="AA183" s="122"/>
      <c r="AB183" s="164"/>
      <c r="AC183" s="147"/>
      <c r="AD183" s="185"/>
      <c r="AE183" s="122"/>
      <c r="AF183" s="122"/>
      <c r="AG183" s="147"/>
      <c r="AH183" s="146"/>
      <c r="AI183" s="122"/>
      <c r="AJ183" s="122"/>
      <c r="AK183" s="122"/>
      <c r="AL183" s="122"/>
      <c r="AM183" s="122"/>
      <c r="AN183" s="147"/>
      <c r="AO183" s="152">
        <v>12</v>
      </c>
      <c r="AP183" s="130" t="s">
        <v>36</v>
      </c>
      <c r="AQ183" s="139">
        <v>2130000</v>
      </c>
      <c r="AR183" s="138">
        <v>25560000</v>
      </c>
      <c r="AS183" s="122"/>
      <c r="AT183" s="122"/>
      <c r="AU183" s="122"/>
      <c r="AV183" s="164"/>
      <c r="AW183" s="164"/>
      <c r="AX183" s="147"/>
    </row>
    <row r="184" spans="1:50" s="125" customFormat="1" x14ac:dyDescent="0.25">
      <c r="A184" s="146" t="s">
        <v>504</v>
      </c>
      <c r="B184" s="122">
        <v>660000032</v>
      </c>
      <c r="C184" s="122" t="s">
        <v>40</v>
      </c>
      <c r="D184" s="122" t="s">
        <v>41</v>
      </c>
      <c r="E184" s="122" t="s">
        <v>298</v>
      </c>
      <c r="F184" s="122" t="s">
        <v>62</v>
      </c>
      <c r="G184" s="147" t="s">
        <v>69</v>
      </c>
      <c r="H184" s="152">
        <v>12</v>
      </c>
      <c r="I184" s="130" t="s">
        <v>36</v>
      </c>
      <c r="J184" s="139">
        <v>39063</v>
      </c>
      <c r="K184" s="138">
        <v>468750</v>
      </c>
      <c r="L184" s="122"/>
      <c r="M184" s="122"/>
      <c r="N184" s="122"/>
      <c r="O184" s="164"/>
      <c r="P184" s="164"/>
      <c r="Q184" s="147"/>
      <c r="R184" s="146"/>
      <c r="S184" s="167"/>
      <c r="T184" s="122"/>
      <c r="U184" s="122"/>
      <c r="V184" s="122"/>
      <c r="W184" s="122"/>
      <c r="X184" s="122"/>
      <c r="Y184" s="122"/>
      <c r="Z184" s="122"/>
      <c r="AA184" s="122"/>
      <c r="AB184" s="164"/>
      <c r="AC184" s="147"/>
      <c r="AD184" s="185"/>
      <c r="AE184" s="122"/>
      <c r="AF184" s="122"/>
      <c r="AG184" s="147"/>
      <c r="AH184" s="146"/>
      <c r="AI184" s="122"/>
      <c r="AJ184" s="122"/>
      <c r="AK184" s="122"/>
      <c r="AL184" s="122"/>
      <c r="AM184" s="122"/>
      <c r="AN184" s="147"/>
      <c r="AO184" s="152">
        <v>12</v>
      </c>
      <c r="AP184" s="130" t="s">
        <v>36</v>
      </c>
      <c r="AQ184" s="139">
        <v>39063</v>
      </c>
      <c r="AR184" s="138">
        <v>468750</v>
      </c>
      <c r="AS184" s="122"/>
      <c r="AT184" s="122"/>
      <c r="AU184" s="122"/>
      <c r="AV184" s="164"/>
      <c r="AW184" s="164"/>
      <c r="AX184" s="147"/>
    </row>
    <row r="185" spans="1:50" s="125" customFormat="1" x14ac:dyDescent="0.25">
      <c r="A185" s="146" t="s">
        <v>504</v>
      </c>
      <c r="B185" s="122">
        <v>660000032</v>
      </c>
      <c r="C185" s="122" t="s">
        <v>40</v>
      </c>
      <c r="D185" s="122" t="s">
        <v>41</v>
      </c>
      <c r="E185" s="122" t="s">
        <v>316</v>
      </c>
      <c r="F185" s="122" t="s">
        <v>62</v>
      </c>
      <c r="G185" s="147" t="s">
        <v>69</v>
      </c>
      <c r="H185" s="152">
        <v>12</v>
      </c>
      <c r="I185" s="130" t="s">
        <v>36</v>
      </c>
      <c r="J185" s="160">
        <v>931350</v>
      </c>
      <c r="K185" s="161">
        <v>11176200</v>
      </c>
      <c r="L185" s="162"/>
      <c r="M185" s="162"/>
      <c r="N185" s="162"/>
      <c r="O185" s="165"/>
      <c r="P185" s="165"/>
      <c r="Q185" s="147"/>
      <c r="R185" s="151" t="s">
        <v>131</v>
      </c>
      <c r="S185" s="190" t="e">
        <f>_xlfn.IFNA(VLOOKUP(R185,#REF!,2,0),"BELUM ADA PO/SPK")</f>
        <v>#REF!</v>
      </c>
      <c r="T185" s="131" t="s">
        <v>132</v>
      </c>
      <c r="U185" s="131" t="s">
        <v>614</v>
      </c>
      <c r="V185" s="131" t="s">
        <v>615</v>
      </c>
      <c r="W185" s="131" t="s">
        <v>853</v>
      </c>
      <c r="X185" s="122" t="s">
        <v>602</v>
      </c>
      <c r="Y185" s="122" t="s">
        <v>603</v>
      </c>
      <c r="Z185" s="157">
        <v>45777</v>
      </c>
      <c r="AA185" s="157">
        <v>45791</v>
      </c>
      <c r="AB185" s="164" t="s">
        <v>872</v>
      </c>
      <c r="AC185" s="147" t="s">
        <v>780</v>
      </c>
      <c r="AD185" s="185" t="s">
        <v>875</v>
      </c>
      <c r="AE185" s="122"/>
      <c r="AF185" s="122"/>
      <c r="AG185" s="147"/>
      <c r="AH185" s="146"/>
      <c r="AI185" s="122"/>
      <c r="AJ185" s="122"/>
      <c r="AK185" s="122"/>
      <c r="AL185" s="122"/>
      <c r="AM185" s="122"/>
      <c r="AN185" s="147"/>
      <c r="AO185" s="152">
        <v>12</v>
      </c>
      <c r="AP185" s="130" t="s">
        <v>36</v>
      </c>
      <c r="AQ185" s="160">
        <v>931350</v>
      </c>
      <c r="AR185" s="161">
        <v>11176200</v>
      </c>
      <c r="AS185" s="162"/>
      <c r="AT185" s="162"/>
      <c r="AU185" s="162"/>
      <c r="AV185" s="165"/>
      <c r="AW185" s="165"/>
      <c r="AX185" s="147"/>
    </row>
    <row r="186" spans="1:50" s="125" customFormat="1" ht="14.45" customHeight="1" x14ac:dyDescent="0.25">
      <c r="A186" s="146" t="s">
        <v>504</v>
      </c>
      <c r="B186" s="122">
        <v>660000032</v>
      </c>
      <c r="C186" s="122" t="s">
        <v>40</v>
      </c>
      <c r="D186" s="122" t="s">
        <v>41</v>
      </c>
      <c r="E186" s="122" t="s">
        <v>330</v>
      </c>
      <c r="F186" s="122" t="s">
        <v>62</v>
      </c>
      <c r="G186" s="147" t="s">
        <v>69</v>
      </c>
      <c r="H186" s="152">
        <v>12</v>
      </c>
      <c r="I186" s="130" t="s">
        <v>36</v>
      </c>
      <c r="J186" s="129" t="s">
        <v>54</v>
      </c>
      <c r="K186" s="138"/>
      <c r="L186" s="122"/>
      <c r="M186" s="122"/>
      <c r="N186" s="122"/>
      <c r="O186" s="164"/>
      <c r="P186" s="164"/>
      <c r="Q186" s="147"/>
      <c r="R186" s="235"/>
      <c r="S186" s="236"/>
      <c r="T186" s="237"/>
      <c r="U186" s="237"/>
      <c r="V186" s="237"/>
      <c r="W186" s="237"/>
      <c r="X186" s="237"/>
      <c r="Y186" s="237"/>
      <c r="Z186" s="237"/>
      <c r="AA186" s="237"/>
      <c r="AB186" s="238"/>
      <c r="AC186" s="147"/>
      <c r="AD186" s="167"/>
      <c r="AE186" s="171"/>
      <c r="AF186" s="172"/>
      <c r="AG186" s="147"/>
      <c r="AH186" s="146"/>
      <c r="AI186" s="122"/>
      <c r="AJ186" s="122"/>
      <c r="AK186" s="122"/>
      <c r="AL186" s="122"/>
      <c r="AM186" s="122"/>
      <c r="AN186" s="147"/>
      <c r="AO186" s="152">
        <v>12</v>
      </c>
      <c r="AP186" s="130" t="s">
        <v>36</v>
      </c>
      <c r="AQ186" s="129" t="s">
        <v>54</v>
      </c>
      <c r="AR186" s="138"/>
      <c r="AS186" s="122"/>
      <c r="AT186" s="122"/>
      <c r="AU186" s="122"/>
      <c r="AV186" s="164"/>
      <c r="AW186" s="164"/>
      <c r="AX186" s="147"/>
    </row>
    <row r="187" spans="1:50" s="125" customFormat="1" ht="14.45" customHeight="1" x14ac:dyDescent="0.25">
      <c r="A187" s="146" t="s">
        <v>504</v>
      </c>
      <c r="B187" s="122">
        <v>660000032</v>
      </c>
      <c r="C187" s="122" t="s">
        <v>40</v>
      </c>
      <c r="D187" s="122" t="s">
        <v>41</v>
      </c>
      <c r="E187" s="122" t="s">
        <v>42</v>
      </c>
      <c r="F187" s="122" t="s">
        <v>34</v>
      </c>
      <c r="G187" s="147" t="s">
        <v>43</v>
      </c>
      <c r="H187" s="152">
        <v>12</v>
      </c>
      <c r="I187" s="130" t="s">
        <v>36</v>
      </c>
      <c r="J187" s="137">
        <v>10000000</v>
      </c>
      <c r="K187" s="138">
        <v>120000000</v>
      </c>
      <c r="L187" s="122"/>
      <c r="M187" s="122"/>
      <c r="N187" s="122"/>
      <c r="O187" s="164"/>
      <c r="P187" s="164"/>
      <c r="Q187" s="147"/>
      <c r="R187" s="146"/>
      <c r="S187" s="122"/>
      <c r="T187" s="122"/>
      <c r="U187" s="122"/>
      <c r="V187" s="122"/>
      <c r="W187" s="122"/>
      <c r="X187" s="122"/>
      <c r="Y187" s="122"/>
      <c r="Z187" s="122"/>
      <c r="AA187" s="122"/>
      <c r="AB187" s="164"/>
      <c r="AC187" s="147"/>
      <c r="AD187" s="167"/>
      <c r="AE187" s="167"/>
      <c r="AF187" s="122"/>
      <c r="AG187" s="147"/>
      <c r="AH187" s="146"/>
      <c r="AI187" s="122"/>
      <c r="AJ187" s="122"/>
      <c r="AK187" s="122"/>
      <c r="AL187" s="122"/>
      <c r="AM187" s="122"/>
      <c r="AN187" s="147"/>
      <c r="AO187" s="152">
        <v>12</v>
      </c>
      <c r="AP187" s="130" t="s">
        <v>36</v>
      </c>
      <c r="AQ187" s="137">
        <v>10000000</v>
      </c>
      <c r="AR187" s="138">
        <v>120000000</v>
      </c>
      <c r="AS187" s="122"/>
      <c r="AT187" s="122"/>
      <c r="AU187" s="122"/>
      <c r="AV187" s="164"/>
      <c r="AW187" s="164"/>
      <c r="AX187" s="147"/>
    </row>
    <row r="188" spans="1:50" s="125" customFormat="1" ht="14.45" customHeight="1" x14ac:dyDescent="0.25">
      <c r="A188" s="146" t="s">
        <v>504</v>
      </c>
      <c r="B188" s="122">
        <v>660000032</v>
      </c>
      <c r="C188" s="122" t="s">
        <v>40</v>
      </c>
      <c r="D188" s="122" t="s">
        <v>41</v>
      </c>
      <c r="E188" s="122" t="s">
        <v>42</v>
      </c>
      <c r="F188" s="122" t="s">
        <v>34</v>
      </c>
      <c r="G188" s="147" t="s">
        <v>45</v>
      </c>
      <c r="H188" s="152">
        <v>12</v>
      </c>
      <c r="I188" s="130" t="s">
        <v>36</v>
      </c>
      <c r="J188" s="137">
        <v>12000000</v>
      </c>
      <c r="K188" s="138">
        <v>144000000</v>
      </c>
      <c r="L188" s="122"/>
      <c r="M188" s="122"/>
      <c r="N188" s="122"/>
      <c r="O188" s="164"/>
      <c r="P188" s="164"/>
      <c r="Q188" s="147"/>
      <c r="R188" s="239"/>
      <c r="S188" s="171"/>
      <c r="T188" s="172"/>
      <c r="U188" s="172"/>
      <c r="V188" s="172"/>
      <c r="W188" s="172"/>
      <c r="X188" s="172"/>
      <c r="Y188" s="172"/>
      <c r="Z188" s="172"/>
      <c r="AA188" s="172"/>
      <c r="AB188" s="257"/>
      <c r="AC188" s="147"/>
      <c r="AD188" s="167"/>
      <c r="AE188" s="167"/>
      <c r="AF188" s="122"/>
      <c r="AG188" s="147"/>
      <c r="AH188" s="146"/>
      <c r="AI188" s="122"/>
      <c r="AJ188" s="122"/>
      <c r="AK188" s="122"/>
      <c r="AL188" s="122"/>
      <c r="AM188" s="122"/>
      <c r="AN188" s="147"/>
      <c r="AO188" s="152">
        <v>12</v>
      </c>
      <c r="AP188" s="130" t="s">
        <v>36</v>
      </c>
      <c r="AQ188" s="137">
        <v>12000000</v>
      </c>
      <c r="AR188" s="138">
        <v>144000000</v>
      </c>
      <c r="AS188" s="122"/>
      <c r="AT188" s="122"/>
      <c r="AU188" s="122"/>
      <c r="AV188" s="164"/>
      <c r="AW188" s="164"/>
      <c r="AX188" s="147"/>
    </row>
    <row r="189" spans="1:50" s="125" customFormat="1" ht="14.45" customHeight="1" x14ac:dyDescent="0.25">
      <c r="A189" s="146" t="s">
        <v>504</v>
      </c>
      <c r="B189" s="122">
        <v>660000032</v>
      </c>
      <c r="C189" s="122" t="s">
        <v>40</v>
      </c>
      <c r="D189" s="122" t="s">
        <v>41</v>
      </c>
      <c r="E189" s="122" t="s">
        <v>42</v>
      </c>
      <c r="F189" s="122" t="s">
        <v>34</v>
      </c>
      <c r="G189" s="147" t="s">
        <v>48</v>
      </c>
      <c r="H189" s="152">
        <v>12</v>
      </c>
      <c r="I189" s="130" t="s">
        <v>36</v>
      </c>
      <c r="J189" s="137">
        <v>10000000</v>
      </c>
      <c r="K189" s="138">
        <v>120000000</v>
      </c>
      <c r="L189" s="122"/>
      <c r="M189" s="122"/>
      <c r="N189" s="122"/>
      <c r="O189" s="164"/>
      <c r="P189" s="164"/>
      <c r="Q189" s="147"/>
      <c r="R189" s="146"/>
      <c r="S189" s="167"/>
      <c r="T189" s="122"/>
      <c r="U189" s="122"/>
      <c r="V189" s="122"/>
      <c r="W189" s="122"/>
      <c r="X189" s="122"/>
      <c r="Y189" s="122"/>
      <c r="Z189" s="122"/>
      <c r="AA189" s="122"/>
      <c r="AB189" s="164"/>
      <c r="AC189" s="147"/>
      <c r="AD189" s="167"/>
      <c r="AE189" s="167"/>
      <c r="AF189" s="122"/>
      <c r="AG189" s="147"/>
      <c r="AH189" s="146"/>
      <c r="AI189" s="122"/>
      <c r="AJ189" s="122"/>
      <c r="AK189" s="122"/>
      <c r="AL189" s="122"/>
      <c r="AM189" s="122"/>
      <c r="AN189" s="147"/>
      <c r="AO189" s="152">
        <v>12</v>
      </c>
      <c r="AP189" s="130" t="s">
        <v>36</v>
      </c>
      <c r="AQ189" s="137">
        <v>10000000</v>
      </c>
      <c r="AR189" s="138">
        <v>120000000</v>
      </c>
      <c r="AS189" s="122"/>
      <c r="AT189" s="122"/>
      <c r="AU189" s="122"/>
      <c r="AV189" s="164"/>
      <c r="AW189" s="164"/>
      <c r="AX189" s="147"/>
    </row>
    <row r="190" spans="1:50" s="125" customFormat="1" ht="14.45" customHeight="1" x14ac:dyDescent="0.25">
      <c r="A190" s="146" t="s">
        <v>504</v>
      </c>
      <c r="B190" s="122">
        <v>660000032</v>
      </c>
      <c r="C190" s="122" t="s">
        <v>40</v>
      </c>
      <c r="D190" s="122" t="s">
        <v>41</v>
      </c>
      <c r="E190" s="122" t="s">
        <v>42</v>
      </c>
      <c r="F190" s="122" t="s">
        <v>34</v>
      </c>
      <c r="G190" s="147" t="s">
        <v>46</v>
      </c>
      <c r="H190" s="152">
        <v>12</v>
      </c>
      <c r="I190" s="130" t="s">
        <v>36</v>
      </c>
      <c r="J190" s="137">
        <v>12000000</v>
      </c>
      <c r="K190" s="138">
        <v>144000000</v>
      </c>
      <c r="L190" s="122"/>
      <c r="M190" s="122"/>
      <c r="N190" s="122"/>
      <c r="O190" s="164"/>
      <c r="P190" s="164"/>
      <c r="Q190" s="147"/>
      <c r="R190" s="235"/>
      <c r="S190" s="236"/>
      <c r="T190" s="237"/>
      <c r="U190" s="237"/>
      <c r="V190" s="237"/>
      <c r="W190" s="237"/>
      <c r="X190" s="237"/>
      <c r="Y190" s="237"/>
      <c r="Z190" s="237"/>
      <c r="AA190" s="237"/>
      <c r="AB190" s="238"/>
      <c r="AC190" s="147"/>
      <c r="AD190" s="167"/>
      <c r="AE190" s="167"/>
      <c r="AF190" s="122"/>
      <c r="AG190" s="147"/>
      <c r="AH190" s="146"/>
      <c r="AI190" s="122"/>
      <c r="AJ190" s="122"/>
      <c r="AK190" s="122"/>
      <c r="AL190" s="122"/>
      <c r="AM190" s="122"/>
      <c r="AN190" s="147"/>
      <c r="AO190" s="152">
        <v>12</v>
      </c>
      <c r="AP190" s="130" t="s">
        <v>36</v>
      </c>
      <c r="AQ190" s="137">
        <v>12000000</v>
      </c>
      <c r="AR190" s="138">
        <v>144000000</v>
      </c>
      <c r="AS190" s="122"/>
      <c r="AT190" s="122"/>
      <c r="AU190" s="122"/>
      <c r="AV190" s="164"/>
      <c r="AW190" s="164"/>
      <c r="AX190" s="147"/>
    </row>
    <row r="191" spans="1:50" s="125" customFormat="1" ht="14.45" customHeight="1" x14ac:dyDescent="0.25">
      <c r="A191" s="146" t="s">
        <v>504</v>
      </c>
      <c r="B191" s="122">
        <v>660000032</v>
      </c>
      <c r="C191" s="122" t="s">
        <v>40</v>
      </c>
      <c r="D191" s="122" t="s">
        <v>41</v>
      </c>
      <c r="E191" s="122" t="s">
        <v>42</v>
      </c>
      <c r="F191" s="122" t="s">
        <v>34</v>
      </c>
      <c r="G191" s="147" t="s">
        <v>47</v>
      </c>
      <c r="H191" s="152">
        <v>12</v>
      </c>
      <c r="I191" s="130" t="s">
        <v>36</v>
      </c>
      <c r="J191" s="137">
        <v>11000000</v>
      </c>
      <c r="K191" s="138">
        <v>132000000</v>
      </c>
      <c r="L191" s="122"/>
      <c r="M191" s="122"/>
      <c r="N191" s="122"/>
      <c r="O191" s="164"/>
      <c r="P191" s="164"/>
      <c r="Q191" s="147"/>
      <c r="R191" s="146"/>
      <c r="S191" s="122"/>
      <c r="T191" s="122"/>
      <c r="U191" s="122"/>
      <c r="V191" s="122"/>
      <c r="W191" s="122"/>
      <c r="X191" s="122"/>
      <c r="Y191" s="122"/>
      <c r="Z191" s="122"/>
      <c r="AA191" s="122"/>
      <c r="AB191" s="164"/>
      <c r="AC191" s="147"/>
      <c r="AD191" s="167"/>
      <c r="AE191" s="167"/>
      <c r="AF191" s="122"/>
      <c r="AG191" s="147"/>
      <c r="AH191" s="146"/>
      <c r="AI191" s="122"/>
      <c r="AJ191" s="122"/>
      <c r="AK191" s="122"/>
      <c r="AL191" s="122"/>
      <c r="AM191" s="122"/>
      <c r="AN191" s="147"/>
      <c r="AO191" s="152">
        <v>12</v>
      </c>
      <c r="AP191" s="130" t="s">
        <v>36</v>
      </c>
      <c r="AQ191" s="137">
        <v>11000000</v>
      </c>
      <c r="AR191" s="138">
        <v>132000000</v>
      </c>
      <c r="AS191" s="122"/>
      <c r="AT191" s="122"/>
      <c r="AU191" s="122"/>
      <c r="AV191" s="164"/>
      <c r="AW191" s="164"/>
      <c r="AX191" s="147"/>
    </row>
    <row r="192" spans="1:50" s="125" customFormat="1" ht="14.45" customHeight="1" x14ac:dyDescent="0.25">
      <c r="A192" s="146" t="s">
        <v>504</v>
      </c>
      <c r="B192" s="122">
        <v>660000032</v>
      </c>
      <c r="C192" s="122" t="s">
        <v>40</v>
      </c>
      <c r="D192" s="122" t="s">
        <v>41</v>
      </c>
      <c r="E192" s="122" t="s">
        <v>49</v>
      </c>
      <c r="F192" s="122" t="s">
        <v>34</v>
      </c>
      <c r="G192" s="147" t="s">
        <v>35</v>
      </c>
      <c r="H192" s="152">
        <v>12</v>
      </c>
      <c r="I192" s="130" t="s">
        <v>36</v>
      </c>
      <c r="J192" s="137">
        <v>8000000</v>
      </c>
      <c r="K192" s="138">
        <v>96000000</v>
      </c>
      <c r="L192" s="122"/>
      <c r="M192" s="122"/>
      <c r="N192" s="122"/>
      <c r="O192" s="164"/>
      <c r="P192" s="164"/>
      <c r="Q192" s="147"/>
      <c r="R192" s="239"/>
      <c r="S192" s="171"/>
      <c r="T192" s="172"/>
      <c r="U192" s="172"/>
      <c r="V192" s="172"/>
      <c r="W192" s="172"/>
      <c r="X192" s="172"/>
      <c r="Y192" s="172"/>
      <c r="Z192" s="172"/>
      <c r="AA192" s="172"/>
      <c r="AB192" s="257"/>
      <c r="AC192" s="147"/>
      <c r="AD192" s="167"/>
      <c r="AE192" s="167"/>
      <c r="AF192" s="122"/>
      <c r="AG192" s="147"/>
      <c r="AH192" s="146"/>
      <c r="AI192" s="122"/>
      <c r="AJ192" s="122"/>
      <c r="AK192" s="122"/>
      <c r="AL192" s="122"/>
      <c r="AM192" s="122"/>
      <c r="AN192" s="147"/>
      <c r="AO192" s="152">
        <v>12</v>
      </c>
      <c r="AP192" s="130" t="s">
        <v>36</v>
      </c>
      <c r="AQ192" s="137">
        <v>8000000</v>
      </c>
      <c r="AR192" s="138">
        <v>96000000</v>
      </c>
      <c r="AS192" s="122"/>
      <c r="AT192" s="122"/>
      <c r="AU192" s="122"/>
      <c r="AV192" s="164"/>
      <c r="AW192" s="164"/>
      <c r="AX192" s="147"/>
    </row>
    <row r="193" spans="1:50" s="125" customFormat="1" ht="14.45" customHeight="1" x14ac:dyDescent="0.25">
      <c r="A193" s="146" t="s">
        <v>504</v>
      </c>
      <c r="B193" s="122">
        <v>660000032</v>
      </c>
      <c r="C193" s="122" t="s">
        <v>40</v>
      </c>
      <c r="D193" s="122" t="s">
        <v>41</v>
      </c>
      <c r="E193" s="122" t="s">
        <v>61</v>
      </c>
      <c r="F193" s="122" t="s">
        <v>34</v>
      </c>
      <c r="G193" s="147" t="s">
        <v>35</v>
      </c>
      <c r="H193" s="152">
        <v>1</v>
      </c>
      <c r="I193" s="130" t="s">
        <v>53</v>
      </c>
      <c r="J193" s="139">
        <v>5700000</v>
      </c>
      <c r="K193" s="138">
        <v>5700000</v>
      </c>
      <c r="L193" s="122"/>
      <c r="M193" s="122"/>
      <c r="N193" s="122"/>
      <c r="O193" s="164"/>
      <c r="P193" s="164"/>
      <c r="Q193" s="147"/>
      <c r="R193" s="146"/>
      <c r="S193" s="167"/>
      <c r="T193" s="122"/>
      <c r="U193" s="122"/>
      <c r="V193" s="122"/>
      <c r="W193" s="122"/>
      <c r="X193" s="122"/>
      <c r="Y193" s="122"/>
      <c r="Z193" s="122"/>
      <c r="AA193" s="122"/>
      <c r="AB193" s="164"/>
      <c r="AC193" s="147"/>
      <c r="AD193" s="167"/>
      <c r="AE193" s="167"/>
      <c r="AF193" s="122"/>
      <c r="AG193" s="147"/>
      <c r="AH193" s="146"/>
      <c r="AI193" s="122"/>
      <c r="AJ193" s="122"/>
      <c r="AK193" s="122"/>
      <c r="AL193" s="122"/>
      <c r="AM193" s="122"/>
      <c r="AN193" s="147"/>
      <c r="AO193" s="152">
        <v>1</v>
      </c>
      <c r="AP193" s="130" t="s">
        <v>53</v>
      </c>
      <c r="AQ193" s="139">
        <v>5700000</v>
      </c>
      <c r="AR193" s="138">
        <v>5700000</v>
      </c>
      <c r="AS193" s="122"/>
      <c r="AT193" s="122"/>
      <c r="AU193" s="122"/>
      <c r="AV193" s="164"/>
      <c r="AW193" s="164"/>
      <c r="AX193" s="147"/>
    </row>
    <row r="194" spans="1:50" s="125" customFormat="1" ht="14.45" customHeight="1" x14ac:dyDescent="0.25">
      <c r="A194" s="146" t="s">
        <v>504</v>
      </c>
      <c r="B194" s="122">
        <v>660000032</v>
      </c>
      <c r="C194" s="122" t="s">
        <v>40</v>
      </c>
      <c r="D194" s="122" t="s">
        <v>41</v>
      </c>
      <c r="E194" s="122" t="s">
        <v>74</v>
      </c>
      <c r="F194" s="122" t="s">
        <v>34</v>
      </c>
      <c r="G194" s="147" t="s">
        <v>35</v>
      </c>
      <c r="H194" s="152">
        <v>12</v>
      </c>
      <c r="I194" s="130" t="s">
        <v>36</v>
      </c>
      <c r="J194" s="137">
        <v>1750000</v>
      </c>
      <c r="K194" s="138">
        <v>21000000</v>
      </c>
      <c r="L194" s="122"/>
      <c r="M194" s="122"/>
      <c r="N194" s="122"/>
      <c r="O194" s="164"/>
      <c r="P194" s="164"/>
      <c r="Q194" s="147"/>
      <c r="R194" s="235"/>
      <c r="S194" s="236"/>
      <c r="T194" s="237"/>
      <c r="U194" s="237"/>
      <c r="V194" s="237"/>
      <c r="W194" s="237"/>
      <c r="X194" s="237"/>
      <c r="Y194" s="237"/>
      <c r="Z194" s="237"/>
      <c r="AA194" s="237"/>
      <c r="AB194" s="238"/>
      <c r="AC194" s="147"/>
      <c r="AD194" s="167"/>
      <c r="AE194" s="167"/>
      <c r="AF194" s="122"/>
      <c r="AG194" s="147"/>
      <c r="AH194" s="146"/>
      <c r="AI194" s="122"/>
      <c r="AJ194" s="122"/>
      <c r="AK194" s="122"/>
      <c r="AL194" s="122"/>
      <c r="AM194" s="122"/>
      <c r="AN194" s="147"/>
      <c r="AO194" s="152">
        <v>12</v>
      </c>
      <c r="AP194" s="130" t="s">
        <v>36</v>
      </c>
      <c r="AQ194" s="137">
        <v>1750000</v>
      </c>
      <c r="AR194" s="138">
        <v>21000000</v>
      </c>
      <c r="AS194" s="122"/>
      <c r="AT194" s="122"/>
      <c r="AU194" s="122"/>
      <c r="AV194" s="164"/>
      <c r="AW194" s="164"/>
      <c r="AX194" s="147"/>
    </row>
    <row r="195" spans="1:50" s="125" customFormat="1" ht="14.45" customHeight="1" x14ac:dyDescent="0.25">
      <c r="A195" s="146" t="s">
        <v>504</v>
      </c>
      <c r="B195" s="122">
        <v>660000032</v>
      </c>
      <c r="C195" s="122" t="s">
        <v>40</v>
      </c>
      <c r="D195" s="122" t="s">
        <v>41</v>
      </c>
      <c r="E195" s="122" t="s">
        <v>75</v>
      </c>
      <c r="F195" s="122" t="s">
        <v>34</v>
      </c>
      <c r="G195" s="147" t="s">
        <v>35</v>
      </c>
      <c r="H195" s="152">
        <v>1</v>
      </c>
      <c r="I195" s="130" t="s">
        <v>53</v>
      </c>
      <c r="J195" s="137">
        <v>1200000</v>
      </c>
      <c r="K195" s="138">
        <v>1200000</v>
      </c>
      <c r="L195" s="122"/>
      <c r="M195" s="122"/>
      <c r="N195" s="122"/>
      <c r="O195" s="164"/>
      <c r="P195" s="164"/>
      <c r="Q195" s="147"/>
      <c r="R195" s="146"/>
      <c r="S195" s="122"/>
      <c r="T195" s="122"/>
      <c r="U195" s="122"/>
      <c r="V195" s="122"/>
      <c r="W195" s="122"/>
      <c r="X195" s="122"/>
      <c r="Y195" s="122"/>
      <c r="Z195" s="122"/>
      <c r="AA195" s="122"/>
      <c r="AB195" s="164"/>
      <c r="AC195" s="147"/>
      <c r="AD195" s="167"/>
      <c r="AE195" s="167"/>
      <c r="AF195" s="122"/>
      <c r="AG195" s="147"/>
      <c r="AH195" s="146"/>
      <c r="AI195" s="122"/>
      <c r="AJ195" s="122"/>
      <c r="AK195" s="122"/>
      <c r="AL195" s="122"/>
      <c r="AM195" s="122"/>
      <c r="AN195" s="147"/>
      <c r="AO195" s="152">
        <v>1</v>
      </c>
      <c r="AP195" s="130" t="s">
        <v>53</v>
      </c>
      <c r="AQ195" s="137">
        <v>1200000</v>
      </c>
      <c r="AR195" s="138">
        <v>1200000</v>
      </c>
      <c r="AS195" s="122"/>
      <c r="AT195" s="122"/>
      <c r="AU195" s="122"/>
      <c r="AV195" s="164"/>
      <c r="AW195" s="164"/>
      <c r="AX195" s="147"/>
    </row>
    <row r="196" spans="1:50" s="125" customFormat="1" ht="14.45" customHeight="1" x14ac:dyDescent="0.25">
      <c r="A196" s="146" t="s">
        <v>504</v>
      </c>
      <c r="B196" s="122">
        <v>660000032</v>
      </c>
      <c r="C196" s="122" t="s">
        <v>40</v>
      </c>
      <c r="D196" s="122" t="s">
        <v>41</v>
      </c>
      <c r="E196" s="122" t="s">
        <v>76</v>
      </c>
      <c r="F196" s="122" t="s">
        <v>34</v>
      </c>
      <c r="G196" s="147" t="s">
        <v>35</v>
      </c>
      <c r="H196" s="152">
        <v>1</v>
      </c>
      <c r="I196" s="130" t="s">
        <v>53</v>
      </c>
      <c r="J196" s="139">
        <v>500000</v>
      </c>
      <c r="K196" s="138">
        <v>500000</v>
      </c>
      <c r="L196" s="122"/>
      <c r="M196" s="122"/>
      <c r="N196" s="122"/>
      <c r="O196" s="164"/>
      <c r="P196" s="164"/>
      <c r="Q196" s="147"/>
      <c r="R196" s="239"/>
      <c r="S196" s="171"/>
      <c r="T196" s="172"/>
      <c r="U196" s="172"/>
      <c r="V196" s="172"/>
      <c r="W196" s="172"/>
      <c r="X196" s="172"/>
      <c r="Y196" s="172"/>
      <c r="Z196" s="172"/>
      <c r="AA196" s="172"/>
      <c r="AB196" s="257"/>
      <c r="AC196" s="147"/>
      <c r="AD196" s="167"/>
      <c r="AE196" s="167"/>
      <c r="AF196" s="122"/>
      <c r="AG196" s="147"/>
      <c r="AH196" s="146"/>
      <c r="AI196" s="122"/>
      <c r="AJ196" s="122"/>
      <c r="AK196" s="122"/>
      <c r="AL196" s="122"/>
      <c r="AM196" s="122"/>
      <c r="AN196" s="147"/>
      <c r="AO196" s="152">
        <v>1</v>
      </c>
      <c r="AP196" s="130" t="s">
        <v>53</v>
      </c>
      <c r="AQ196" s="139">
        <v>500000</v>
      </c>
      <c r="AR196" s="138">
        <v>500000</v>
      </c>
      <c r="AS196" s="122"/>
      <c r="AT196" s="122"/>
      <c r="AU196" s="122"/>
      <c r="AV196" s="164"/>
      <c r="AW196" s="164"/>
      <c r="AX196" s="147"/>
    </row>
    <row r="197" spans="1:50" s="125" customFormat="1" ht="14.45" customHeight="1" x14ac:dyDescent="0.25">
      <c r="A197" s="146" t="s">
        <v>504</v>
      </c>
      <c r="B197" s="122">
        <v>660000032</v>
      </c>
      <c r="C197" s="122" t="s">
        <v>40</v>
      </c>
      <c r="D197" s="122" t="s">
        <v>41</v>
      </c>
      <c r="E197" s="122" t="s">
        <v>97</v>
      </c>
      <c r="F197" s="122" t="s">
        <v>34</v>
      </c>
      <c r="G197" s="147" t="s">
        <v>35</v>
      </c>
      <c r="H197" s="152">
        <v>1</v>
      </c>
      <c r="I197" s="130" t="s">
        <v>53</v>
      </c>
      <c r="J197" s="129" t="s">
        <v>54</v>
      </c>
      <c r="K197" s="129" t="s">
        <v>55</v>
      </c>
      <c r="L197" s="122"/>
      <c r="M197" s="122"/>
      <c r="N197" s="122"/>
      <c r="O197" s="164"/>
      <c r="P197" s="164"/>
      <c r="Q197" s="147"/>
      <c r="R197" s="146"/>
      <c r="S197" s="167"/>
      <c r="T197" s="122"/>
      <c r="U197" s="122"/>
      <c r="V197" s="122"/>
      <c r="W197" s="122"/>
      <c r="X197" s="122"/>
      <c r="Y197" s="122"/>
      <c r="Z197" s="122"/>
      <c r="AA197" s="122"/>
      <c r="AB197" s="164"/>
      <c r="AC197" s="147"/>
      <c r="AD197" s="167"/>
      <c r="AE197" s="167"/>
      <c r="AF197" s="122"/>
      <c r="AG197" s="147"/>
      <c r="AH197" s="146"/>
      <c r="AI197" s="122"/>
      <c r="AJ197" s="122"/>
      <c r="AK197" s="122"/>
      <c r="AL197" s="122"/>
      <c r="AM197" s="122"/>
      <c r="AN197" s="147"/>
      <c r="AO197" s="152">
        <v>1</v>
      </c>
      <c r="AP197" s="130" t="s">
        <v>53</v>
      </c>
      <c r="AQ197" s="129" t="s">
        <v>54</v>
      </c>
      <c r="AR197" s="129" t="s">
        <v>55</v>
      </c>
      <c r="AS197" s="122"/>
      <c r="AT197" s="122"/>
      <c r="AU197" s="122"/>
      <c r="AV197" s="164"/>
      <c r="AW197" s="164"/>
      <c r="AX197" s="147"/>
    </row>
    <row r="198" spans="1:50" s="125" customFormat="1" ht="14.45" customHeight="1" x14ac:dyDescent="0.25">
      <c r="A198" s="146" t="s">
        <v>504</v>
      </c>
      <c r="B198" s="122">
        <v>660000032</v>
      </c>
      <c r="C198" s="122" t="s">
        <v>40</v>
      </c>
      <c r="D198" s="122" t="s">
        <v>41</v>
      </c>
      <c r="E198" s="122" t="s">
        <v>120</v>
      </c>
      <c r="F198" s="122" t="s">
        <v>34</v>
      </c>
      <c r="G198" s="147" t="s">
        <v>35</v>
      </c>
      <c r="H198" s="152">
        <v>1</v>
      </c>
      <c r="I198" s="130" t="s">
        <v>53</v>
      </c>
      <c r="J198" s="160">
        <v>24618000</v>
      </c>
      <c r="K198" s="160"/>
      <c r="L198" s="162"/>
      <c r="M198" s="162"/>
      <c r="N198" s="162"/>
      <c r="O198" s="165"/>
      <c r="P198" s="165"/>
      <c r="Q198" s="147"/>
      <c r="R198" s="151" t="s">
        <v>121</v>
      </c>
      <c r="S198" s="190" t="e">
        <f>_xlfn.IFNA(VLOOKUP(R198,#REF!,2,0),"BELUM ADA PO/SPK")</f>
        <v>#REF!</v>
      </c>
      <c r="T198" s="131" t="s">
        <v>122</v>
      </c>
      <c r="U198" s="131" t="s">
        <v>614</v>
      </c>
      <c r="V198" s="131" t="s">
        <v>615</v>
      </c>
      <c r="W198" s="131" t="s">
        <v>616</v>
      </c>
      <c r="X198" s="122" t="s">
        <v>602</v>
      </c>
      <c r="Y198" s="122" t="s">
        <v>603</v>
      </c>
      <c r="Z198" s="157">
        <v>45700</v>
      </c>
      <c r="AA198" s="157">
        <v>45702</v>
      </c>
      <c r="AB198" s="164" t="s">
        <v>1187</v>
      </c>
      <c r="AC198" s="147"/>
      <c r="AD198" s="226">
        <v>45775</v>
      </c>
      <c r="AE198" s="167" t="s">
        <v>877</v>
      </c>
      <c r="AF198" s="122" t="s">
        <v>618</v>
      </c>
      <c r="AG198" s="158">
        <v>46161</v>
      </c>
      <c r="AH198" s="146"/>
      <c r="AI198" s="122"/>
      <c r="AJ198" s="122"/>
      <c r="AK198" s="122"/>
      <c r="AL198" s="122"/>
      <c r="AM198" s="122"/>
      <c r="AN198" s="147"/>
      <c r="AO198" s="152">
        <v>1</v>
      </c>
      <c r="AP198" s="130" t="s">
        <v>53</v>
      </c>
      <c r="AQ198" s="160">
        <v>24618000</v>
      </c>
      <c r="AR198" s="160"/>
      <c r="AS198" s="162"/>
      <c r="AT198" s="162"/>
      <c r="AU198" s="162"/>
      <c r="AV198" s="165"/>
      <c r="AW198" s="165"/>
      <c r="AX198" s="147"/>
    </row>
    <row r="199" spans="1:50" s="125" customFormat="1" ht="14.45" customHeight="1" x14ac:dyDescent="0.25">
      <c r="A199" s="146" t="s">
        <v>504</v>
      </c>
      <c r="B199" s="122">
        <v>660000032</v>
      </c>
      <c r="C199" s="122" t="s">
        <v>40</v>
      </c>
      <c r="D199" s="122" t="s">
        <v>41</v>
      </c>
      <c r="E199" s="122" t="s">
        <v>185</v>
      </c>
      <c r="F199" s="122" t="s">
        <v>34</v>
      </c>
      <c r="G199" s="147" t="s">
        <v>35</v>
      </c>
      <c r="H199" s="152"/>
      <c r="I199" s="130"/>
      <c r="J199" s="129"/>
      <c r="K199" s="141"/>
      <c r="L199" s="122"/>
      <c r="M199" s="122"/>
      <c r="N199" s="122"/>
      <c r="O199" s="164"/>
      <c r="P199" s="164"/>
      <c r="Q199" s="147"/>
      <c r="R199" s="146"/>
      <c r="S199" s="167"/>
      <c r="T199" s="122"/>
      <c r="U199" s="122"/>
      <c r="V199" s="122"/>
      <c r="W199" s="122"/>
      <c r="X199" s="122"/>
      <c r="Y199" s="122"/>
      <c r="Z199" s="122"/>
      <c r="AA199" s="122"/>
      <c r="AB199" s="164"/>
      <c r="AC199" s="147"/>
      <c r="AD199" s="167"/>
      <c r="AE199" s="167"/>
      <c r="AF199" s="122"/>
      <c r="AG199" s="147"/>
      <c r="AH199" s="146"/>
      <c r="AI199" s="122"/>
      <c r="AJ199" s="122"/>
      <c r="AK199" s="122"/>
      <c r="AL199" s="122"/>
      <c r="AM199" s="122"/>
      <c r="AN199" s="147"/>
      <c r="AO199" s="152"/>
      <c r="AP199" s="130"/>
      <c r="AQ199" s="129"/>
      <c r="AR199" s="141"/>
      <c r="AS199" s="122"/>
      <c r="AT199" s="122"/>
      <c r="AU199" s="122"/>
      <c r="AV199" s="164"/>
      <c r="AW199" s="164"/>
      <c r="AX199" s="147"/>
    </row>
    <row r="200" spans="1:50" s="125" customFormat="1" ht="14.45" customHeight="1" x14ac:dyDescent="0.25">
      <c r="A200" s="146" t="s">
        <v>504</v>
      </c>
      <c r="B200" s="122">
        <v>660000032</v>
      </c>
      <c r="C200" s="122" t="s">
        <v>40</v>
      </c>
      <c r="D200" s="122" t="s">
        <v>41</v>
      </c>
      <c r="E200" s="122" t="s">
        <v>274</v>
      </c>
      <c r="F200" s="122" t="s">
        <v>34</v>
      </c>
      <c r="G200" s="147" t="s">
        <v>35</v>
      </c>
      <c r="H200" s="152">
        <v>12</v>
      </c>
      <c r="I200" s="130" t="s">
        <v>36</v>
      </c>
      <c r="J200" s="139">
        <v>760000</v>
      </c>
      <c r="K200" s="138">
        <v>9120000</v>
      </c>
      <c r="L200" s="122"/>
      <c r="M200" s="122"/>
      <c r="N200" s="122"/>
      <c r="O200" s="164"/>
      <c r="P200" s="164"/>
      <c r="Q200" s="147"/>
      <c r="R200" s="235"/>
      <c r="S200" s="236"/>
      <c r="T200" s="237"/>
      <c r="U200" s="237"/>
      <c r="V200" s="237"/>
      <c r="W200" s="237"/>
      <c r="X200" s="237"/>
      <c r="Y200" s="237"/>
      <c r="Z200" s="237"/>
      <c r="AA200" s="237"/>
      <c r="AB200" s="238"/>
      <c r="AC200" s="147"/>
      <c r="AD200" s="167"/>
      <c r="AE200" s="167"/>
      <c r="AF200" s="122"/>
      <c r="AG200" s="147"/>
      <c r="AH200" s="146"/>
      <c r="AI200" s="122"/>
      <c r="AJ200" s="122"/>
      <c r="AK200" s="122"/>
      <c r="AL200" s="122"/>
      <c r="AM200" s="122"/>
      <c r="AN200" s="147"/>
      <c r="AO200" s="152">
        <v>12</v>
      </c>
      <c r="AP200" s="130" t="s">
        <v>36</v>
      </c>
      <c r="AQ200" s="139">
        <v>760000</v>
      </c>
      <c r="AR200" s="138">
        <v>9120000</v>
      </c>
      <c r="AS200" s="122"/>
      <c r="AT200" s="122"/>
      <c r="AU200" s="122"/>
      <c r="AV200" s="164"/>
      <c r="AW200" s="164"/>
      <c r="AX200" s="147"/>
    </row>
    <row r="201" spans="1:50" s="125" customFormat="1" ht="14.45" customHeight="1" x14ac:dyDescent="0.25">
      <c r="A201" s="146" t="s">
        <v>504</v>
      </c>
      <c r="B201" s="122">
        <v>660000032</v>
      </c>
      <c r="C201" s="122" t="s">
        <v>40</v>
      </c>
      <c r="D201" s="122" t="s">
        <v>41</v>
      </c>
      <c r="E201" s="122" t="s">
        <v>298</v>
      </c>
      <c r="F201" s="122" t="s">
        <v>34</v>
      </c>
      <c r="G201" s="147" t="s">
        <v>35</v>
      </c>
      <c r="H201" s="152">
        <v>12</v>
      </c>
      <c r="I201" s="130" t="s">
        <v>36</v>
      </c>
      <c r="J201" s="139">
        <v>15625</v>
      </c>
      <c r="K201" s="138">
        <v>187500</v>
      </c>
      <c r="L201" s="122"/>
      <c r="M201" s="122"/>
      <c r="N201" s="122"/>
      <c r="O201" s="164"/>
      <c r="P201" s="164"/>
      <c r="Q201" s="147"/>
      <c r="R201" s="146"/>
      <c r="S201" s="122"/>
      <c r="T201" s="122"/>
      <c r="U201" s="122"/>
      <c r="V201" s="122"/>
      <c r="W201" s="122"/>
      <c r="X201" s="122"/>
      <c r="Y201" s="122"/>
      <c r="Z201" s="122"/>
      <c r="AA201" s="122"/>
      <c r="AB201" s="164"/>
      <c r="AC201" s="147"/>
      <c r="AD201" s="167"/>
      <c r="AE201" s="167"/>
      <c r="AF201" s="122"/>
      <c r="AG201" s="147"/>
      <c r="AH201" s="146"/>
      <c r="AI201" s="122"/>
      <c r="AJ201" s="122"/>
      <c r="AK201" s="122"/>
      <c r="AL201" s="122"/>
      <c r="AM201" s="122"/>
      <c r="AN201" s="147"/>
      <c r="AO201" s="152">
        <v>12</v>
      </c>
      <c r="AP201" s="130" t="s">
        <v>36</v>
      </c>
      <c r="AQ201" s="139">
        <v>15625</v>
      </c>
      <c r="AR201" s="138">
        <v>187500</v>
      </c>
      <c r="AS201" s="122"/>
      <c r="AT201" s="122"/>
      <c r="AU201" s="122"/>
      <c r="AV201" s="164"/>
      <c r="AW201" s="164"/>
      <c r="AX201" s="147"/>
    </row>
    <row r="202" spans="1:50" s="125" customFormat="1" ht="14.45" customHeight="1" x14ac:dyDescent="0.25">
      <c r="A202" s="146" t="s">
        <v>504</v>
      </c>
      <c r="B202" s="122">
        <v>660000032</v>
      </c>
      <c r="C202" s="122" t="s">
        <v>40</v>
      </c>
      <c r="D202" s="122" t="s">
        <v>41</v>
      </c>
      <c r="E202" s="122" t="s">
        <v>316</v>
      </c>
      <c r="F202" s="122" t="s">
        <v>34</v>
      </c>
      <c r="G202" s="147" t="s">
        <v>35</v>
      </c>
      <c r="H202" s="152">
        <v>12</v>
      </c>
      <c r="I202" s="130" t="s">
        <v>36</v>
      </c>
      <c r="J202" s="160">
        <v>218000</v>
      </c>
      <c r="K202" s="161">
        <v>2616000</v>
      </c>
      <c r="L202" s="162"/>
      <c r="M202" s="162"/>
      <c r="N202" s="162"/>
      <c r="O202" s="165"/>
      <c r="P202" s="165"/>
      <c r="Q202" s="147"/>
      <c r="R202" s="151" t="s">
        <v>121</v>
      </c>
      <c r="S202" s="131" t="e">
        <f>_xlfn.IFNA(VLOOKUP(R202,#REF!,2,0),"BELUM ADA PO/SPK")</f>
        <v>#REF!</v>
      </c>
      <c r="T202" s="131" t="s">
        <v>122</v>
      </c>
      <c r="U202" s="131" t="s">
        <v>614</v>
      </c>
      <c r="V202" s="131" t="s">
        <v>615</v>
      </c>
      <c r="W202" s="131" t="s">
        <v>616</v>
      </c>
      <c r="X202" s="122" t="s">
        <v>602</v>
      </c>
      <c r="Y202" s="122" t="s">
        <v>603</v>
      </c>
      <c r="Z202" s="157">
        <v>45700</v>
      </c>
      <c r="AA202" s="157">
        <v>45702</v>
      </c>
      <c r="AB202" s="164" t="s">
        <v>1187</v>
      </c>
      <c r="AC202" s="147"/>
      <c r="AD202" s="226">
        <v>45775</v>
      </c>
      <c r="AE202" s="167" t="s">
        <v>877</v>
      </c>
      <c r="AF202" s="122" t="s">
        <v>618</v>
      </c>
      <c r="AG202" s="158">
        <v>46161</v>
      </c>
      <c r="AH202" s="122"/>
      <c r="AI202" s="122"/>
      <c r="AJ202" s="122"/>
      <c r="AK202" s="122"/>
      <c r="AL202" s="122"/>
      <c r="AM202" s="122"/>
      <c r="AN202" s="147"/>
      <c r="AO202" s="152">
        <v>12</v>
      </c>
      <c r="AP202" s="130" t="s">
        <v>36</v>
      </c>
      <c r="AQ202" s="160">
        <v>218000</v>
      </c>
      <c r="AR202" s="161">
        <v>2616000</v>
      </c>
      <c r="AS202" s="162"/>
      <c r="AT202" s="162"/>
      <c r="AU202" s="162"/>
      <c r="AV202" s="165"/>
      <c r="AW202" s="165"/>
      <c r="AX202" s="147"/>
    </row>
    <row r="203" spans="1:50" s="125" customFormat="1" ht="14.45" customHeight="1" x14ac:dyDescent="0.25">
      <c r="A203" s="146" t="s">
        <v>504</v>
      </c>
      <c r="B203" s="122">
        <v>660000032</v>
      </c>
      <c r="C203" s="122" t="s">
        <v>40</v>
      </c>
      <c r="D203" s="122" t="s">
        <v>41</v>
      </c>
      <c r="E203" s="122" t="s">
        <v>330</v>
      </c>
      <c r="F203" s="122" t="s">
        <v>34</v>
      </c>
      <c r="G203" s="147" t="s">
        <v>35</v>
      </c>
      <c r="H203" s="152">
        <v>12</v>
      </c>
      <c r="I203" s="130" t="s">
        <v>36</v>
      </c>
      <c r="J203" s="129" t="s">
        <v>54</v>
      </c>
      <c r="K203" s="129" t="s">
        <v>55</v>
      </c>
      <c r="L203" s="122"/>
      <c r="M203" s="122"/>
      <c r="N203" s="122"/>
      <c r="O203" s="164"/>
      <c r="P203" s="164"/>
      <c r="Q203" s="147"/>
      <c r="R203" s="146"/>
      <c r="S203" s="122"/>
      <c r="T203" s="122"/>
      <c r="U203" s="122"/>
      <c r="V203" s="122"/>
      <c r="W203" s="122"/>
      <c r="X203" s="122"/>
      <c r="Y203" s="122"/>
      <c r="Z203" s="122"/>
      <c r="AA203" s="122"/>
      <c r="AB203" s="164"/>
      <c r="AC203" s="147"/>
      <c r="AD203" s="167"/>
      <c r="AE203" s="167"/>
      <c r="AF203" s="122"/>
      <c r="AG203" s="147"/>
      <c r="AH203" s="122"/>
      <c r="AI203" s="122"/>
      <c r="AJ203" s="122"/>
      <c r="AK203" s="122"/>
      <c r="AL203" s="122"/>
      <c r="AM203" s="122"/>
      <c r="AN203" s="147"/>
      <c r="AO203" s="152">
        <v>12</v>
      </c>
      <c r="AP203" s="130" t="s">
        <v>36</v>
      </c>
      <c r="AQ203" s="129" t="s">
        <v>54</v>
      </c>
      <c r="AR203" s="129" t="s">
        <v>55</v>
      </c>
      <c r="AS203" s="122"/>
      <c r="AT203" s="122"/>
      <c r="AU203" s="122"/>
      <c r="AV203" s="164"/>
      <c r="AW203" s="164"/>
      <c r="AX203" s="147"/>
    </row>
    <row r="204" spans="1:50" s="125" customFormat="1" ht="14.45" customHeight="1" x14ac:dyDescent="0.25">
      <c r="A204" s="146" t="s">
        <v>504</v>
      </c>
      <c r="B204" s="122">
        <v>660000032</v>
      </c>
      <c r="C204" s="122" t="s">
        <v>40</v>
      </c>
      <c r="D204" s="122" t="s">
        <v>41</v>
      </c>
      <c r="E204" s="122" t="s">
        <v>61</v>
      </c>
      <c r="F204" s="122" t="s">
        <v>80</v>
      </c>
      <c r="G204" s="147" t="s">
        <v>82</v>
      </c>
      <c r="H204" s="152">
        <v>1</v>
      </c>
      <c r="I204" s="130" t="s">
        <v>53</v>
      </c>
      <c r="J204" s="139">
        <v>18240000</v>
      </c>
      <c r="K204" s="138">
        <v>18240000</v>
      </c>
      <c r="L204" s="122"/>
      <c r="M204" s="122"/>
      <c r="N204" s="122"/>
      <c r="O204" s="164"/>
      <c r="P204" s="164"/>
      <c r="Q204" s="147"/>
      <c r="R204" s="146"/>
      <c r="S204" s="122"/>
      <c r="T204" s="122"/>
      <c r="U204" s="122"/>
      <c r="V204" s="122"/>
      <c r="W204" s="122"/>
      <c r="X204" s="122"/>
      <c r="Y204" s="122"/>
      <c r="Z204" s="122"/>
      <c r="AA204" s="122"/>
      <c r="AB204" s="164"/>
      <c r="AC204" s="147"/>
      <c r="AD204" s="167"/>
      <c r="AE204" s="167"/>
      <c r="AF204" s="122"/>
      <c r="AG204" s="147"/>
      <c r="AH204" s="122"/>
      <c r="AI204" s="122"/>
      <c r="AJ204" s="122"/>
      <c r="AK204" s="122"/>
      <c r="AL204" s="122"/>
      <c r="AM204" s="122"/>
      <c r="AN204" s="147"/>
      <c r="AO204" s="152">
        <v>1</v>
      </c>
      <c r="AP204" s="130" t="s">
        <v>53</v>
      </c>
      <c r="AQ204" s="139">
        <v>18240000</v>
      </c>
      <c r="AR204" s="138">
        <v>18240000</v>
      </c>
      <c r="AS204" s="122"/>
      <c r="AT204" s="122"/>
      <c r="AU204" s="122"/>
      <c r="AV204" s="164"/>
      <c r="AW204" s="164"/>
      <c r="AX204" s="147"/>
    </row>
    <row r="205" spans="1:50" s="125" customFormat="1" ht="14.45" customHeight="1" x14ac:dyDescent="0.25">
      <c r="A205" s="146" t="s">
        <v>504</v>
      </c>
      <c r="B205" s="122">
        <v>660000032</v>
      </c>
      <c r="C205" s="122" t="s">
        <v>40</v>
      </c>
      <c r="D205" s="122" t="s">
        <v>41</v>
      </c>
      <c r="E205" s="122" t="s">
        <v>120</v>
      </c>
      <c r="F205" s="122" t="s">
        <v>80</v>
      </c>
      <c r="G205" s="147" t="s">
        <v>82</v>
      </c>
      <c r="H205" s="152">
        <v>1</v>
      </c>
      <c r="I205" s="130" t="s">
        <v>53</v>
      </c>
      <c r="J205" s="160">
        <v>34016400</v>
      </c>
      <c r="K205" s="161">
        <v>34016400</v>
      </c>
      <c r="L205" s="162"/>
      <c r="M205" s="162"/>
      <c r="N205" s="162"/>
      <c r="O205" s="165"/>
      <c r="P205" s="165"/>
      <c r="Q205" s="147"/>
      <c r="R205" s="151" t="s">
        <v>136</v>
      </c>
      <c r="S205" s="131" t="e">
        <f>_xlfn.IFNA(VLOOKUP(R205,#REF!,2,0),"BELUM ADA PO/SPK")</f>
        <v>#REF!</v>
      </c>
      <c r="T205" s="131" t="s">
        <v>137</v>
      </c>
      <c r="U205" s="131" t="s">
        <v>600</v>
      </c>
      <c r="V205" s="131" t="s">
        <v>615</v>
      </c>
      <c r="W205" s="131" t="s">
        <v>616</v>
      </c>
      <c r="X205" s="122" t="s">
        <v>915</v>
      </c>
      <c r="Y205" s="122" t="s">
        <v>603</v>
      </c>
      <c r="Z205" s="122"/>
      <c r="AA205" s="122"/>
      <c r="AB205" s="164" t="s">
        <v>1200</v>
      </c>
      <c r="AC205" s="147" t="s">
        <v>1201</v>
      </c>
      <c r="AD205" s="167"/>
      <c r="AE205" s="167"/>
      <c r="AF205" s="122"/>
      <c r="AG205" s="147"/>
      <c r="AH205" s="122"/>
      <c r="AI205" s="122"/>
      <c r="AJ205" s="122"/>
      <c r="AK205" s="122"/>
      <c r="AL205" s="122"/>
      <c r="AM205" s="122"/>
      <c r="AN205" s="147"/>
      <c r="AO205" s="152">
        <v>1</v>
      </c>
      <c r="AP205" s="130" t="s">
        <v>53</v>
      </c>
      <c r="AQ205" s="160">
        <v>34016400</v>
      </c>
      <c r="AR205" s="161">
        <v>34016400</v>
      </c>
      <c r="AS205" s="162"/>
      <c r="AT205" s="162"/>
      <c r="AU205" s="162"/>
      <c r="AV205" s="165"/>
      <c r="AW205" s="165"/>
      <c r="AX205" s="147"/>
    </row>
    <row r="206" spans="1:50" s="125" customFormat="1" ht="14.45" customHeight="1" x14ac:dyDescent="0.25">
      <c r="A206" s="146" t="s">
        <v>504</v>
      </c>
      <c r="B206" s="122">
        <v>660000032</v>
      </c>
      <c r="C206" s="122" t="s">
        <v>40</v>
      </c>
      <c r="D206" s="122" t="s">
        <v>41</v>
      </c>
      <c r="E206" s="122" t="s">
        <v>176</v>
      </c>
      <c r="F206" s="122" t="s">
        <v>80</v>
      </c>
      <c r="G206" s="147" t="s">
        <v>82</v>
      </c>
      <c r="H206" s="152">
        <v>1</v>
      </c>
      <c r="I206" s="130" t="s">
        <v>53</v>
      </c>
      <c r="J206" s="139">
        <v>80000000</v>
      </c>
      <c r="K206" s="141"/>
      <c r="L206" s="122"/>
      <c r="M206" s="122"/>
      <c r="N206" s="122"/>
      <c r="O206" s="164"/>
      <c r="P206" s="164"/>
      <c r="Q206" s="147"/>
      <c r="R206" s="239"/>
      <c r="S206" s="171"/>
      <c r="T206" s="172"/>
      <c r="U206" s="172"/>
      <c r="V206" s="172"/>
      <c r="W206" s="172"/>
      <c r="X206" s="172"/>
      <c r="Y206" s="172"/>
      <c r="Z206" s="172"/>
      <c r="AA206" s="172"/>
      <c r="AB206" s="257"/>
      <c r="AC206" s="147"/>
      <c r="AD206" s="167"/>
      <c r="AE206" s="167"/>
      <c r="AF206" s="122"/>
      <c r="AG206" s="147"/>
      <c r="AH206" s="146"/>
      <c r="AI206" s="122"/>
      <c r="AJ206" s="122"/>
      <c r="AK206" s="122"/>
      <c r="AL206" s="122"/>
      <c r="AM206" s="122"/>
      <c r="AN206" s="147"/>
      <c r="AO206" s="152">
        <v>1</v>
      </c>
      <c r="AP206" s="130" t="s">
        <v>53</v>
      </c>
      <c r="AQ206" s="139">
        <v>80000000</v>
      </c>
      <c r="AR206" s="141"/>
      <c r="AS206" s="122"/>
      <c r="AT206" s="122"/>
      <c r="AU206" s="122"/>
      <c r="AV206" s="164"/>
      <c r="AW206" s="164"/>
      <c r="AX206" s="147"/>
    </row>
    <row r="207" spans="1:50" s="125" customFormat="1" ht="14.45" customHeight="1" x14ac:dyDescent="0.25">
      <c r="A207" s="146" t="s">
        <v>504</v>
      </c>
      <c r="B207" s="122">
        <v>660000032</v>
      </c>
      <c r="C207" s="122" t="s">
        <v>40</v>
      </c>
      <c r="D207" s="122" t="s">
        <v>41</v>
      </c>
      <c r="E207" s="122" t="s">
        <v>185</v>
      </c>
      <c r="F207" s="122" t="s">
        <v>80</v>
      </c>
      <c r="G207" s="147" t="s">
        <v>82</v>
      </c>
      <c r="H207" s="152">
        <v>1</v>
      </c>
      <c r="I207" s="130" t="s">
        <v>53</v>
      </c>
      <c r="J207" s="139">
        <v>30240000</v>
      </c>
      <c r="K207" s="141"/>
      <c r="L207" s="122"/>
      <c r="M207" s="122"/>
      <c r="N207" s="122"/>
      <c r="O207" s="164"/>
      <c r="P207" s="164"/>
      <c r="Q207" s="147"/>
      <c r="R207" s="146"/>
      <c r="S207" s="167"/>
      <c r="T207" s="122"/>
      <c r="U207" s="122"/>
      <c r="V207" s="122"/>
      <c r="W207" s="122"/>
      <c r="X207" s="122"/>
      <c r="Y207" s="122"/>
      <c r="Z207" s="122"/>
      <c r="AA207" s="122"/>
      <c r="AB207" s="164"/>
      <c r="AC207" s="147"/>
      <c r="AD207" s="167"/>
      <c r="AE207" s="167"/>
      <c r="AF207" s="122"/>
      <c r="AG207" s="147"/>
      <c r="AH207" s="146"/>
      <c r="AI207" s="122"/>
      <c r="AJ207" s="122"/>
      <c r="AK207" s="122"/>
      <c r="AL207" s="122"/>
      <c r="AM207" s="122"/>
      <c r="AN207" s="147"/>
      <c r="AO207" s="152">
        <v>1</v>
      </c>
      <c r="AP207" s="130" t="s">
        <v>53</v>
      </c>
      <c r="AQ207" s="139">
        <v>30240000</v>
      </c>
      <c r="AR207" s="141"/>
      <c r="AS207" s="122"/>
      <c r="AT207" s="122"/>
      <c r="AU207" s="122"/>
      <c r="AV207" s="164"/>
      <c r="AW207" s="164"/>
      <c r="AX207" s="147"/>
    </row>
    <row r="208" spans="1:50" s="125" customFormat="1" ht="14.45" customHeight="1" x14ac:dyDescent="0.25">
      <c r="A208" s="146" t="s">
        <v>504</v>
      </c>
      <c r="B208" s="122">
        <v>660000032</v>
      </c>
      <c r="C208" s="122" t="s">
        <v>40</v>
      </c>
      <c r="D208" s="122" t="s">
        <v>41</v>
      </c>
      <c r="E208" s="122" t="s">
        <v>78</v>
      </c>
      <c r="F208" s="122" t="s">
        <v>80</v>
      </c>
      <c r="G208" s="147" t="s">
        <v>82</v>
      </c>
      <c r="H208" s="152">
        <v>1</v>
      </c>
      <c r="I208" s="130" t="s">
        <v>53</v>
      </c>
      <c r="J208" s="139">
        <v>300000</v>
      </c>
      <c r="K208" s="138">
        <v>300000</v>
      </c>
      <c r="L208" s="122"/>
      <c r="M208" s="122"/>
      <c r="N208" s="122"/>
      <c r="O208" s="164"/>
      <c r="P208" s="164"/>
      <c r="Q208" s="147"/>
      <c r="R208" s="146"/>
      <c r="S208" s="167"/>
      <c r="T208" s="122"/>
      <c r="U208" s="122"/>
      <c r="V208" s="122"/>
      <c r="W208" s="122"/>
      <c r="X208" s="122"/>
      <c r="Y208" s="122"/>
      <c r="Z208" s="122"/>
      <c r="AA208" s="122"/>
      <c r="AB208" s="164"/>
      <c r="AC208" s="147"/>
      <c r="AD208" s="167"/>
      <c r="AE208" s="167"/>
      <c r="AF208" s="122"/>
      <c r="AG208" s="147"/>
      <c r="AH208" s="146"/>
      <c r="AI208" s="122"/>
      <c r="AJ208" s="122"/>
      <c r="AK208" s="122"/>
      <c r="AL208" s="122"/>
      <c r="AM208" s="122"/>
      <c r="AN208" s="147"/>
      <c r="AO208" s="152">
        <v>1</v>
      </c>
      <c r="AP208" s="130" t="s">
        <v>53</v>
      </c>
      <c r="AQ208" s="139">
        <v>300000</v>
      </c>
      <c r="AR208" s="138">
        <v>300000</v>
      </c>
      <c r="AS208" s="122"/>
      <c r="AT208" s="122"/>
      <c r="AU208" s="122"/>
      <c r="AV208" s="164"/>
      <c r="AW208" s="164"/>
      <c r="AX208" s="147"/>
    </row>
    <row r="209" spans="1:50" s="125" customFormat="1" ht="14.45" customHeight="1" x14ac:dyDescent="0.25">
      <c r="A209" s="146" t="s">
        <v>504</v>
      </c>
      <c r="B209" s="122">
        <v>660000032</v>
      </c>
      <c r="C209" s="122" t="s">
        <v>40</v>
      </c>
      <c r="D209" s="122" t="s">
        <v>41</v>
      </c>
      <c r="E209" s="122" t="s">
        <v>92</v>
      </c>
      <c r="F209" s="122" t="s">
        <v>80</v>
      </c>
      <c r="G209" s="147" t="s">
        <v>82</v>
      </c>
      <c r="H209" s="152">
        <v>12</v>
      </c>
      <c r="I209" s="130" t="s">
        <v>36</v>
      </c>
      <c r="J209" s="139">
        <v>4952866</v>
      </c>
      <c r="K209" s="139">
        <v>59434395</v>
      </c>
      <c r="L209" s="122"/>
      <c r="M209" s="122"/>
      <c r="N209" s="122"/>
      <c r="O209" s="164"/>
      <c r="P209" s="164"/>
      <c r="Q209" s="147"/>
      <c r="R209" s="146"/>
      <c r="S209" s="167"/>
      <c r="T209" s="122"/>
      <c r="U209" s="122"/>
      <c r="V209" s="122"/>
      <c r="W209" s="122"/>
      <c r="X209" s="122"/>
      <c r="Y209" s="122"/>
      <c r="Z209" s="122"/>
      <c r="AA209" s="122"/>
      <c r="AB209" s="164"/>
      <c r="AC209" s="147"/>
      <c r="AD209" s="167"/>
      <c r="AE209" s="167"/>
      <c r="AF209" s="122"/>
      <c r="AG209" s="147"/>
      <c r="AH209" s="146"/>
      <c r="AI209" s="122"/>
      <c r="AJ209" s="122"/>
      <c r="AK209" s="122"/>
      <c r="AL209" s="122"/>
      <c r="AM209" s="122"/>
      <c r="AN209" s="147"/>
      <c r="AO209" s="152">
        <v>12</v>
      </c>
      <c r="AP209" s="130" t="s">
        <v>36</v>
      </c>
      <c r="AQ209" s="139">
        <v>4952866</v>
      </c>
      <c r="AR209" s="139">
        <v>59434395</v>
      </c>
      <c r="AS209" s="122"/>
      <c r="AT209" s="122"/>
      <c r="AU209" s="122"/>
      <c r="AV209" s="164"/>
      <c r="AW209" s="164"/>
      <c r="AX209" s="147"/>
    </row>
    <row r="210" spans="1:50" s="125" customFormat="1" ht="14.45" customHeight="1" x14ac:dyDescent="0.25">
      <c r="A210" s="146" t="s">
        <v>504</v>
      </c>
      <c r="B210" s="122">
        <v>660000032</v>
      </c>
      <c r="C210" s="122" t="s">
        <v>40</v>
      </c>
      <c r="D210" s="122" t="s">
        <v>41</v>
      </c>
      <c r="E210" s="122" t="s">
        <v>101</v>
      </c>
      <c r="F210" s="122" t="s">
        <v>80</v>
      </c>
      <c r="G210" s="147" t="s">
        <v>82</v>
      </c>
      <c r="H210" s="152">
        <v>5</v>
      </c>
      <c r="I210" s="130" t="s">
        <v>36</v>
      </c>
      <c r="J210" s="139">
        <v>2393716</v>
      </c>
      <c r="K210" s="138">
        <v>11968577.5</v>
      </c>
      <c r="L210" s="122"/>
      <c r="M210" s="122"/>
      <c r="N210" s="122"/>
      <c r="O210" s="164"/>
      <c r="P210" s="164"/>
      <c r="Q210" s="147"/>
      <c r="R210" s="146"/>
      <c r="S210" s="167"/>
      <c r="T210" s="122"/>
      <c r="U210" s="122"/>
      <c r="V210" s="122"/>
      <c r="W210" s="122"/>
      <c r="X210" s="122"/>
      <c r="Y210" s="122"/>
      <c r="Z210" s="122"/>
      <c r="AA210" s="122"/>
      <c r="AB210" s="164"/>
      <c r="AC210" s="147"/>
      <c r="AD210" s="167"/>
      <c r="AE210" s="167"/>
      <c r="AF210" s="122"/>
      <c r="AG210" s="147"/>
      <c r="AH210" s="146"/>
      <c r="AI210" s="122"/>
      <c r="AJ210" s="122"/>
      <c r="AK210" s="122"/>
      <c r="AL210" s="122"/>
      <c r="AM210" s="122"/>
      <c r="AN210" s="147"/>
      <c r="AO210" s="152">
        <v>5</v>
      </c>
      <c r="AP210" s="130" t="s">
        <v>36</v>
      </c>
      <c r="AQ210" s="139">
        <v>2393716</v>
      </c>
      <c r="AR210" s="138">
        <v>11968577.5</v>
      </c>
      <c r="AS210" s="122"/>
      <c r="AT210" s="122"/>
      <c r="AU210" s="122"/>
      <c r="AV210" s="164"/>
      <c r="AW210" s="164"/>
      <c r="AX210" s="147"/>
    </row>
    <row r="211" spans="1:50" s="125" customFormat="1" ht="14.45" customHeight="1" x14ac:dyDescent="0.25">
      <c r="A211" s="146" t="s">
        <v>504</v>
      </c>
      <c r="B211" s="122">
        <v>660000032</v>
      </c>
      <c r="C211" s="122" t="s">
        <v>40</v>
      </c>
      <c r="D211" s="122" t="s">
        <v>41</v>
      </c>
      <c r="E211" s="122" t="s">
        <v>61</v>
      </c>
      <c r="F211" s="122" t="s">
        <v>80</v>
      </c>
      <c r="G211" s="147" t="s">
        <v>83</v>
      </c>
      <c r="H211" s="152">
        <v>1</v>
      </c>
      <c r="I211" s="130" t="s">
        <v>53</v>
      </c>
      <c r="J211" s="139">
        <v>9120000</v>
      </c>
      <c r="K211" s="138">
        <v>9120000</v>
      </c>
      <c r="L211" s="122"/>
      <c r="M211" s="122"/>
      <c r="N211" s="122"/>
      <c r="O211" s="164"/>
      <c r="P211" s="164"/>
      <c r="Q211" s="147"/>
      <c r="R211" s="146"/>
      <c r="S211" s="167"/>
      <c r="T211" s="122"/>
      <c r="U211" s="122"/>
      <c r="V211" s="122"/>
      <c r="W211" s="122"/>
      <c r="X211" s="122"/>
      <c r="Y211" s="122"/>
      <c r="Z211" s="122"/>
      <c r="AA211" s="122"/>
      <c r="AB211" s="164"/>
      <c r="AC211" s="147"/>
      <c r="AD211" s="167"/>
      <c r="AE211" s="167"/>
      <c r="AF211" s="122"/>
      <c r="AG211" s="147"/>
      <c r="AH211" s="146"/>
      <c r="AI211" s="122"/>
      <c r="AJ211" s="122"/>
      <c r="AK211" s="122"/>
      <c r="AL211" s="122"/>
      <c r="AM211" s="122"/>
      <c r="AN211" s="147"/>
      <c r="AO211" s="152">
        <v>1</v>
      </c>
      <c r="AP211" s="130" t="s">
        <v>53</v>
      </c>
      <c r="AQ211" s="139">
        <v>9120000</v>
      </c>
      <c r="AR211" s="138">
        <v>9120000</v>
      </c>
      <c r="AS211" s="122"/>
      <c r="AT211" s="122"/>
      <c r="AU211" s="122"/>
      <c r="AV211" s="164"/>
      <c r="AW211" s="164"/>
      <c r="AX211" s="147"/>
    </row>
    <row r="212" spans="1:50" s="125" customFormat="1" ht="14.45" customHeight="1" x14ac:dyDescent="0.25">
      <c r="A212" s="146" t="s">
        <v>504</v>
      </c>
      <c r="B212" s="122">
        <v>660000032</v>
      </c>
      <c r="C212" s="122" t="s">
        <v>40</v>
      </c>
      <c r="D212" s="122" t="s">
        <v>41</v>
      </c>
      <c r="E212" s="122" t="s">
        <v>120</v>
      </c>
      <c r="F212" s="122" t="s">
        <v>80</v>
      </c>
      <c r="G212" s="147" t="s">
        <v>83</v>
      </c>
      <c r="H212" s="152">
        <v>1</v>
      </c>
      <c r="I212" s="130" t="s">
        <v>53</v>
      </c>
      <c r="J212" s="160">
        <v>22334400</v>
      </c>
      <c r="K212" s="161">
        <v>22334400</v>
      </c>
      <c r="L212" s="162"/>
      <c r="M212" s="162"/>
      <c r="N212" s="162"/>
      <c r="O212" s="165"/>
      <c r="P212" s="165"/>
      <c r="Q212" s="147"/>
      <c r="R212" s="151" t="s">
        <v>138</v>
      </c>
      <c r="S212" s="190" t="e">
        <f>_xlfn.IFNA(VLOOKUP(R212,#REF!,2,0),"BELUM ADA PO/SPK")</f>
        <v>#REF!</v>
      </c>
      <c r="T212" s="131" t="s">
        <v>139</v>
      </c>
      <c r="U212" s="131" t="s">
        <v>614</v>
      </c>
      <c r="V212" s="131" t="s">
        <v>615</v>
      </c>
      <c r="W212" s="131" t="s">
        <v>616</v>
      </c>
      <c r="X212" s="122" t="s">
        <v>602</v>
      </c>
      <c r="Y212" s="122" t="s">
        <v>603</v>
      </c>
      <c r="Z212" s="157">
        <v>45777</v>
      </c>
      <c r="AA212" s="157">
        <v>45796</v>
      </c>
      <c r="AB212" s="164" t="s">
        <v>1187</v>
      </c>
      <c r="AC212" s="147"/>
      <c r="AD212" s="226">
        <v>45803</v>
      </c>
      <c r="AE212" s="167" t="s">
        <v>950</v>
      </c>
      <c r="AF212" s="122" t="s">
        <v>618</v>
      </c>
      <c r="AG212" s="158">
        <v>46161</v>
      </c>
      <c r="AH212" s="146"/>
      <c r="AI212" s="122"/>
      <c r="AJ212" s="122"/>
      <c r="AK212" s="122"/>
      <c r="AL212" s="122"/>
      <c r="AM212" s="122"/>
      <c r="AN212" s="147"/>
      <c r="AO212" s="152">
        <v>1</v>
      </c>
      <c r="AP212" s="130" t="s">
        <v>53</v>
      </c>
      <c r="AQ212" s="160">
        <v>22334400</v>
      </c>
      <c r="AR212" s="161">
        <v>22334400</v>
      </c>
      <c r="AS212" s="162"/>
      <c r="AT212" s="162"/>
      <c r="AU212" s="162"/>
      <c r="AV212" s="165"/>
      <c r="AW212" s="165"/>
      <c r="AX212" s="147"/>
    </row>
    <row r="213" spans="1:50" s="125" customFormat="1" ht="14.45" customHeight="1" x14ac:dyDescent="0.25">
      <c r="A213" s="146" t="s">
        <v>504</v>
      </c>
      <c r="B213" s="122">
        <v>660000032</v>
      </c>
      <c r="C213" s="122" t="s">
        <v>40</v>
      </c>
      <c r="D213" s="122" t="s">
        <v>41</v>
      </c>
      <c r="E213" s="122" t="s">
        <v>176</v>
      </c>
      <c r="F213" s="122" t="s">
        <v>80</v>
      </c>
      <c r="G213" s="147" t="s">
        <v>83</v>
      </c>
      <c r="H213" s="152">
        <v>1</v>
      </c>
      <c r="I213" s="130" t="s">
        <v>53</v>
      </c>
      <c r="J213" s="139">
        <v>80000000</v>
      </c>
      <c r="K213" s="139">
        <v>80000000</v>
      </c>
      <c r="L213" s="122"/>
      <c r="M213" s="122"/>
      <c r="N213" s="122"/>
      <c r="O213" s="164"/>
      <c r="P213" s="164"/>
      <c r="Q213" s="147"/>
      <c r="R213" s="146"/>
      <c r="S213" s="167"/>
      <c r="T213" s="122"/>
      <c r="U213" s="122"/>
      <c r="V213" s="122"/>
      <c r="W213" s="122"/>
      <c r="X213" s="122"/>
      <c r="Y213" s="122"/>
      <c r="Z213" s="122"/>
      <c r="AA213" s="122"/>
      <c r="AB213" s="164"/>
      <c r="AC213" s="147"/>
      <c r="AD213" s="167"/>
      <c r="AE213" s="167"/>
      <c r="AF213" s="122"/>
      <c r="AG213" s="147"/>
      <c r="AH213" s="146"/>
      <c r="AI213" s="122"/>
      <c r="AJ213" s="122"/>
      <c r="AK213" s="122"/>
      <c r="AL213" s="122"/>
      <c r="AM213" s="122"/>
      <c r="AN213" s="147"/>
      <c r="AO213" s="152">
        <v>1</v>
      </c>
      <c r="AP213" s="130" t="s">
        <v>53</v>
      </c>
      <c r="AQ213" s="139">
        <v>80000000</v>
      </c>
      <c r="AR213" s="139">
        <v>80000000</v>
      </c>
      <c r="AS213" s="122"/>
      <c r="AT213" s="122"/>
      <c r="AU213" s="122"/>
      <c r="AV213" s="164"/>
      <c r="AW213" s="164"/>
      <c r="AX213" s="147"/>
    </row>
    <row r="214" spans="1:50" s="125" customFormat="1" ht="14.45" customHeight="1" x14ac:dyDescent="0.25">
      <c r="A214" s="146" t="s">
        <v>504</v>
      </c>
      <c r="B214" s="122">
        <v>660000032</v>
      </c>
      <c r="C214" s="122" t="s">
        <v>40</v>
      </c>
      <c r="D214" s="122" t="s">
        <v>41</v>
      </c>
      <c r="E214" s="122" t="s">
        <v>185</v>
      </c>
      <c r="F214" s="122" t="s">
        <v>80</v>
      </c>
      <c r="G214" s="147" t="s">
        <v>83</v>
      </c>
      <c r="H214" s="152">
        <v>1</v>
      </c>
      <c r="I214" s="130" t="s">
        <v>53</v>
      </c>
      <c r="J214" s="139">
        <v>30240000</v>
      </c>
      <c r="K214" s="139">
        <v>30240000</v>
      </c>
      <c r="L214" s="122"/>
      <c r="M214" s="122"/>
      <c r="N214" s="122"/>
      <c r="O214" s="164"/>
      <c r="P214" s="164"/>
      <c r="Q214" s="147"/>
      <c r="R214" s="146"/>
      <c r="S214" s="167"/>
      <c r="T214" s="122"/>
      <c r="U214" s="122"/>
      <c r="V214" s="122"/>
      <c r="W214" s="122"/>
      <c r="X214" s="122"/>
      <c r="Y214" s="122"/>
      <c r="Z214" s="122"/>
      <c r="AA214" s="122"/>
      <c r="AB214" s="164"/>
      <c r="AC214" s="147"/>
      <c r="AD214" s="167"/>
      <c r="AE214" s="167"/>
      <c r="AF214" s="122"/>
      <c r="AG214" s="147"/>
      <c r="AH214" s="146"/>
      <c r="AI214" s="122"/>
      <c r="AJ214" s="122"/>
      <c r="AK214" s="122"/>
      <c r="AL214" s="122"/>
      <c r="AM214" s="122"/>
      <c r="AN214" s="147"/>
      <c r="AO214" s="152">
        <v>1</v>
      </c>
      <c r="AP214" s="130" t="s">
        <v>53</v>
      </c>
      <c r="AQ214" s="139">
        <v>30240000</v>
      </c>
      <c r="AR214" s="139">
        <v>30240000</v>
      </c>
      <c r="AS214" s="122"/>
      <c r="AT214" s="122"/>
      <c r="AU214" s="122"/>
      <c r="AV214" s="164"/>
      <c r="AW214" s="164"/>
      <c r="AX214" s="147"/>
    </row>
    <row r="215" spans="1:50" s="125" customFormat="1" ht="14.45" customHeight="1" x14ac:dyDescent="0.25">
      <c r="A215" s="146" t="s">
        <v>504</v>
      </c>
      <c r="B215" s="122">
        <v>660000032</v>
      </c>
      <c r="C215" s="122" t="s">
        <v>40</v>
      </c>
      <c r="D215" s="122" t="s">
        <v>41</v>
      </c>
      <c r="E215" s="122" t="s">
        <v>274</v>
      </c>
      <c r="F215" s="122" t="s">
        <v>80</v>
      </c>
      <c r="G215" s="147" t="s">
        <v>83</v>
      </c>
      <c r="H215" s="152">
        <v>12</v>
      </c>
      <c r="I215" s="130" t="s">
        <v>36</v>
      </c>
      <c r="J215" s="139">
        <v>1140000</v>
      </c>
      <c r="K215" s="138">
        <v>13680000</v>
      </c>
      <c r="L215" s="122"/>
      <c r="M215" s="122"/>
      <c r="N215" s="122"/>
      <c r="O215" s="164"/>
      <c r="P215" s="164"/>
      <c r="Q215" s="147"/>
      <c r="R215" s="146"/>
      <c r="S215" s="167"/>
      <c r="T215" s="122"/>
      <c r="U215" s="122"/>
      <c r="V215" s="122"/>
      <c r="W215" s="122"/>
      <c r="X215" s="122"/>
      <c r="Y215" s="122"/>
      <c r="Z215" s="122"/>
      <c r="AA215" s="122"/>
      <c r="AB215" s="164"/>
      <c r="AC215" s="147"/>
      <c r="AD215" s="167"/>
      <c r="AE215" s="167"/>
      <c r="AF215" s="122"/>
      <c r="AG215" s="147"/>
      <c r="AH215" s="146"/>
      <c r="AI215" s="122"/>
      <c r="AJ215" s="122"/>
      <c r="AK215" s="122"/>
      <c r="AL215" s="122"/>
      <c r="AM215" s="122"/>
      <c r="AN215" s="147"/>
      <c r="AO215" s="152">
        <v>12</v>
      </c>
      <c r="AP215" s="130" t="s">
        <v>36</v>
      </c>
      <c r="AQ215" s="139">
        <v>1140000</v>
      </c>
      <c r="AR215" s="138">
        <v>13680000</v>
      </c>
      <c r="AS215" s="122"/>
      <c r="AT215" s="122"/>
      <c r="AU215" s="122"/>
      <c r="AV215" s="164"/>
      <c r="AW215" s="164"/>
      <c r="AX215" s="147"/>
    </row>
    <row r="216" spans="1:50" s="125" customFormat="1" ht="14.45" customHeight="1" x14ac:dyDescent="0.25">
      <c r="A216" s="146" t="s">
        <v>504</v>
      </c>
      <c r="B216" s="122">
        <v>660000032</v>
      </c>
      <c r="C216" s="122" t="s">
        <v>40</v>
      </c>
      <c r="D216" s="122" t="s">
        <v>41</v>
      </c>
      <c r="E216" s="122" t="s">
        <v>78</v>
      </c>
      <c r="F216" s="122" t="s">
        <v>80</v>
      </c>
      <c r="G216" s="147" t="s">
        <v>83</v>
      </c>
      <c r="H216" s="152">
        <v>1</v>
      </c>
      <c r="I216" s="130" t="s">
        <v>53</v>
      </c>
      <c r="J216" s="139">
        <v>800000</v>
      </c>
      <c r="K216" s="138">
        <v>800000</v>
      </c>
      <c r="L216" s="122"/>
      <c r="M216" s="122"/>
      <c r="N216" s="122"/>
      <c r="O216" s="164"/>
      <c r="P216" s="164"/>
      <c r="Q216" s="147"/>
      <c r="R216" s="146"/>
      <c r="S216" s="167"/>
      <c r="T216" s="122"/>
      <c r="U216" s="122"/>
      <c r="V216" s="122"/>
      <c r="W216" s="122"/>
      <c r="X216" s="122"/>
      <c r="Y216" s="122"/>
      <c r="Z216" s="122"/>
      <c r="AA216" s="122"/>
      <c r="AB216" s="164"/>
      <c r="AC216" s="147"/>
      <c r="AD216" s="167"/>
      <c r="AE216" s="167"/>
      <c r="AF216" s="122"/>
      <c r="AG216" s="147"/>
      <c r="AH216" s="146"/>
      <c r="AI216" s="122"/>
      <c r="AJ216" s="122"/>
      <c r="AK216" s="122"/>
      <c r="AL216" s="122"/>
      <c r="AM216" s="122"/>
      <c r="AN216" s="147"/>
      <c r="AO216" s="152">
        <v>1</v>
      </c>
      <c r="AP216" s="130" t="s">
        <v>53</v>
      </c>
      <c r="AQ216" s="139">
        <v>800000</v>
      </c>
      <c r="AR216" s="138">
        <v>800000</v>
      </c>
      <c r="AS216" s="122"/>
      <c r="AT216" s="122"/>
      <c r="AU216" s="122"/>
      <c r="AV216" s="164"/>
      <c r="AW216" s="164"/>
      <c r="AX216" s="147"/>
    </row>
    <row r="217" spans="1:50" s="125" customFormat="1" ht="14.45" customHeight="1" x14ac:dyDescent="0.25">
      <c r="A217" s="146" t="s">
        <v>504</v>
      </c>
      <c r="B217" s="122">
        <v>660000032</v>
      </c>
      <c r="C217" s="122" t="s">
        <v>40</v>
      </c>
      <c r="D217" s="122" t="s">
        <v>41</v>
      </c>
      <c r="E217" s="122" t="s">
        <v>92</v>
      </c>
      <c r="F217" s="122" t="s">
        <v>80</v>
      </c>
      <c r="G217" s="147" t="s">
        <v>83</v>
      </c>
      <c r="H217" s="152">
        <v>12</v>
      </c>
      <c r="I217" s="130" t="s">
        <v>36</v>
      </c>
      <c r="J217" s="139">
        <v>2476433</v>
      </c>
      <c r="K217" s="139">
        <v>29717197</v>
      </c>
      <c r="L217" s="122"/>
      <c r="M217" s="122"/>
      <c r="N217" s="122"/>
      <c r="O217" s="164"/>
      <c r="P217" s="164"/>
      <c r="Q217" s="147"/>
      <c r="R217" s="235"/>
      <c r="S217" s="236"/>
      <c r="T217" s="237"/>
      <c r="U217" s="237"/>
      <c r="V217" s="237"/>
      <c r="W217" s="237"/>
      <c r="X217" s="237"/>
      <c r="Y217" s="237"/>
      <c r="Z217" s="237"/>
      <c r="AA217" s="237"/>
      <c r="AB217" s="238"/>
      <c r="AC217" s="147"/>
      <c r="AD217" s="167"/>
      <c r="AE217" s="167"/>
      <c r="AF217" s="122"/>
      <c r="AG217" s="147"/>
      <c r="AH217" s="146"/>
      <c r="AI217" s="122"/>
      <c r="AJ217" s="122"/>
      <c r="AK217" s="122"/>
      <c r="AL217" s="122"/>
      <c r="AM217" s="122"/>
      <c r="AN217" s="147"/>
      <c r="AO217" s="152">
        <v>12</v>
      </c>
      <c r="AP217" s="130" t="s">
        <v>36</v>
      </c>
      <c r="AQ217" s="139">
        <v>2476433</v>
      </c>
      <c r="AR217" s="139">
        <v>29717197</v>
      </c>
      <c r="AS217" s="122"/>
      <c r="AT217" s="122"/>
      <c r="AU217" s="122"/>
      <c r="AV217" s="164"/>
      <c r="AW217" s="164"/>
      <c r="AX217" s="147"/>
    </row>
    <row r="218" spans="1:50" s="125" customFormat="1" ht="14.45" customHeight="1" x14ac:dyDescent="0.25">
      <c r="A218" s="146" t="s">
        <v>504</v>
      </c>
      <c r="B218" s="122">
        <v>660000032</v>
      </c>
      <c r="C218" s="122" t="s">
        <v>40</v>
      </c>
      <c r="D218" s="122" t="s">
        <v>41</v>
      </c>
      <c r="E218" s="122" t="s">
        <v>101</v>
      </c>
      <c r="F218" s="122" t="s">
        <v>80</v>
      </c>
      <c r="G218" s="147" t="s">
        <v>83</v>
      </c>
      <c r="H218" s="152">
        <v>5</v>
      </c>
      <c r="I218" s="130" t="s">
        <v>36</v>
      </c>
      <c r="J218" s="139">
        <v>1196858</v>
      </c>
      <c r="K218" s="138">
        <v>5984288.75</v>
      </c>
      <c r="L218" s="122"/>
      <c r="M218" s="122"/>
      <c r="N218" s="122"/>
      <c r="O218" s="164"/>
      <c r="P218" s="164"/>
      <c r="Q218" s="147"/>
      <c r="R218" s="146"/>
      <c r="S218" s="122"/>
      <c r="T218" s="122"/>
      <c r="U218" s="122"/>
      <c r="V218" s="122"/>
      <c r="W218" s="122"/>
      <c r="X218" s="122"/>
      <c r="Y218" s="122"/>
      <c r="Z218" s="122"/>
      <c r="AA218" s="122"/>
      <c r="AB218" s="164"/>
      <c r="AC218" s="147"/>
      <c r="AD218" s="167"/>
      <c r="AE218" s="167"/>
      <c r="AF218" s="122"/>
      <c r="AG218" s="147"/>
      <c r="AH218" s="146"/>
      <c r="AI218" s="122"/>
      <c r="AJ218" s="122"/>
      <c r="AK218" s="122"/>
      <c r="AL218" s="122"/>
      <c r="AM218" s="122"/>
      <c r="AN218" s="147"/>
      <c r="AO218" s="152">
        <v>5</v>
      </c>
      <c r="AP218" s="130" t="s">
        <v>36</v>
      </c>
      <c r="AQ218" s="139">
        <v>1196858</v>
      </c>
      <c r="AR218" s="138">
        <v>5984288.75</v>
      </c>
      <c r="AS218" s="122"/>
      <c r="AT218" s="122"/>
      <c r="AU218" s="122"/>
      <c r="AV218" s="164"/>
      <c r="AW218" s="164"/>
      <c r="AX218" s="147"/>
    </row>
    <row r="219" spans="1:50" s="125" customFormat="1" ht="14.45" customHeight="1" x14ac:dyDescent="0.25">
      <c r="A219" s="146" t="s">
        <v>504</v>
      </c>
      <c r="B219" s="122">
        <v>660000032</v>
      </c>
      <c r="C219" s="122" t="s">
        <v>40</v>
      </c>
      <c r="D219" s="122" t="s">
        <v>41</v>
      </c>
      <c r="E219" s="122" t="s">
        <v>298</v>
      </c>
      <c r="F219" s="122" t="s">
        <v>80</v>
      </c>
      <c r="G219" s="147" t="s">
        <v>83</v>
      </c>
      <c r="H219" s="152">
        <v>12</v>
      </c>
      <c r="I219" s="130" t="s">
        <v>36</v>
      </c>
      <c r="J219" s="139">
        <v>23438</v>
      </c>
      <c r="K219" s="138">
        <v>281256</v>
      </c>
      <c r="L219" s="122"/>
      <c r="M219" s="122"/>
      <c r="N219" s="122"/>
      <c r="O219" s="164"/>
      <c r="P219" s="164"/>
      <c r="Q219" s="147"/>
      <c r="R219" s="239"/>
      <c r="S219" s="171"/>
      <c r="T219" s="172"/>
      <c r="U219" s="172"/>
      <c r="V219" s="172"/>
      <c r="W219" s="172"/>
      <c r="X219" s="172"/>
      <c r="Y219" s="172"/>
      <c r="Z219" s="172"/>
      <c r="AA219" s="172"/>
      <c r="AB219" s="257"/>
      <c r="AC219" s="147"/>
      <c r="AD219" s="167"/>
      <c r="AE219" s="167"/>
      <c r="AF219" s="122"/>
      <c r="AG219" s="147"/>
      <c r="AH219" s="146"/>
      <c r="AI219" s="122"/>
      <c r="AJ219" s="122"/>
      <c r="AK219" s="122"/>
      <c r="AL219" s="122"/>
      <c r="AM219" s="122"/>
      <c r="AN219" s="147"/>
      <c r="AO219" s="152">
        <v>12</v>
      </c>
      <c r="AP219" s="130" t="s">
        <v>36</v>
      </c>
      <c r="AQ219" s="139">
        <v>23438</v>
      </c>
      <c r="AR219" s="138">
        <v>281256</v>
      </c>
      <c r="AS219" s="122"/>
      <c r="AT219" s="122"/>
      <c r="AU219" s="122"/>
      <c r="AV219" s="164"/>
      <c r="AW219" s="164"/>
      <c r="AX219" s="147"/>
    </row>
    <row r="220" spans="1:50" s="125" customFormat="1" ht="14.45" customHeight="1" x14ac:dyDescent="0.25">
      <c r="A220" s="146" t="s">
        <v>504</v>
      </c>
      <c r="B220" s="122">
        <v>660000032</v>
      </c>
      <c r="C220" s="122" t="s">
        <v>40</v>
      </c>
      <c r="D220" s="122" t="s">
        <v>41</v>
      </c>
      <c r="E220" s="122" t="s">
        <v>316</v>
      </c>
      <c r="F220" s="122" t="s">
        <v>80</v>
      </c>
      <c r="G220" s="147" t="s">
        <v>83</v>
      </c>
      <c r="H220" s="152">
        <v>12</v>
      </c>
      <c r="I220" s="130" t="s">
        <v>36</v>
      </c>
      <c r="J220" s="160">
        <v>327000</v>
      </c>
      <c r="K220" s="161">
        <v>3924000</v>
      </c>
      <c r="L220" s="162"/>
      <c r="M220" s="162"/>
      <c r="N220" s="162"/>
      <c r="O220" s="165"/>
      <c r="P220" s="165"/>
      <c r="Q220" s="147"/>
      <c r="R220" s="151" t="s">
        <v>138</v>
      </c>
      <c r="S220" s="190" t="e">
        <f>_xlfn.IFNA(VLOOKUP(R220,#REF!,2,0),"BELUM ADA PO/SPK")</f>
        <v>#REF!</v>
      </c>
      <c r="T220" s="131" t="s">
        <v>139</v>
      </c>
      <c r="U220" s="131" t="s">
        <v>614</v>
      </c>
      <c r="V220" s="131" t="s">
        <v>615</v>
      </c>
      <c r="W220" s="131" t="s">
        <v>616</v>
      </c>
      <c r="X220" s="122" t="s">
        <v>602</v>
      </c>
      <c r="Y220" s="122" t="s">
        <v>603</v>
      </c>
      <c r="Z220" s="157">
        <v>45777</v>
      </c>
      <c r="AA220" s="157">
        <v>45796</v>
      </c>
      <c r="AB220" s="164" t="s">
        <v>1187</v>
      </c>
      <c r="AC220" s="147"/>
      <c r="AD220" s="226">
        <v>45803</v>
      </c>
      <c r="AE220" s="167" t="s">
        <v>950</v>
      </c>
      <c r="AF220" s="122" t="s">
        <v>618</v>
      </c>
      <c r="AG220" s="158">
        <v>46161</v>
      </c>
      <c r="AH220" s="146"/>
      <c r="AI220" s="122"/>
      <c r="AJ220" s="122"/>
      <c r="AK220" s="122"/>
      <c r="AL220" s="122"/>
      <c r="AM220" s="122"/>
      <c r="AN220" s="147"/>
      <c r="AO220" s="152">
        <v>12</v>
      </c>
      <c r="AP220" s="130" t="s">
        <v>36</v>
      </c>
      <c r="AQ220" s="160">
        <v>327000</v>
      </c>
      <c r="AR220" s="161">
        <v>3924000</v>
      </c>
      <c r="AS220" s="162"/>
      <c r="AT220" s="162"/>
      <c r="AU220" s="162"/>
      <c r="AV220" s="165"/>
      <c r="AW220" s="165"/>
      <c r="AX220" s="147"/>
    </row>
    <row r="221" spans="1:50" s="125" customFormat="1" ht="14.45" customHeight="1" x14ac:dyDescent="0.25">
      <c r="A221" s="146" t="s">
        <v>504</v>
      </c>
      <c r="B221" s="122">
        <v>660000032</v>
      </c>
      <c r="C221" s="122" t="s">
        <v>40</v>
      </c>
      <c r="D221" s="122" t="s">
        <v>41</v>
      </c>
      <c r="E221" s="122" t="s">
        <v>61</v>
      </c>
      <c r="F221" s="122" t="s">
        <v>80</v>
      </c>
      <c r="G221" s="147" t="s">
        <v>87</v>
      </c>
      <c r="H221" s="152">
        <v>1</v>
      </c>
      <c r="I221" s="130" t="s">
        <v>53</v>
      </c>
      <c r="J221" s="139">
        <v>45600000</v>
      </c>
      <c r="K221" s="138">
        <v>45600000</v>
      </c>
      <c r="L221" s="122"/>
      <c r="M221" s="122"/>
      <c r="N221" s="122"/>
      <c r="O221" s="164"/>
      <c r="P221" s="164"/>
      <c r="Q221" s="147"/>
      <c r="R221" s="146"/>
      <c r="S221" s="167"/>
      <c r="T221" s="122"/>
      <c r="U221" s="122"/>
      <c r="V221" s="122"/>
      <c r="W221" s="122"/>
      <c r="X221" s="122"/>
      <c r="Y221" s="122"/>
      <c r="Z221" s="122"/>
      <c r="AA221" s="122"/>
      <c r="AB221" s="164"/>
      <c r="AC221" s="147"/>
      <c r="AD221" s="167"/>
      <c r="AE221" s="167"/>
      <c r="AF221" s="122"/>
      <c r="AG221" s="147"/>
      <c r="AH221" s="146"/>
      <c r="AI221" s="122"/>
      <c r="AJ221" s="122"/>
      <c r="AK221" s="122"/>
      <c r="AL221" s="122"/>
      <c r="AM221" s="122"/>
      <c r="AN221" s="147"/>
      <c r="AO221" s="152">
        <v>1</v>
      </c>
      <c r="AP221" s="130" t="s">
        <v>53</v>
      </c>
      <c r="AQ221" s="139">
        <v>45600000</v>
      </c>
      <c r="AR221" s="138">
        <v>45600000</v>
      </c>
      <c r="AS221" s="122"/>
      <c r="AT221" s="122"/>
      <c r="AU221" s="122"/>
      <c r="AV221" s="164"/>
      <c r="AW221" s="164"/>
      <c r="AX221" s="147"/>
    </row>
    <row r="222" spans="1:50" s="125" customFormat="1" ht="14.45" customHeight="1" x14ac:dyDescent="0.25">
      <c r="A222" s="146" t="s">
        <v>504</v>
      </c>
      <c r="B222" s="122">
        <v>660000032</v>
      </c>
      <c r="C222" s="122" t="s">
        <v>40</v>
      </c>
      <c r="D222" s="122" t="s">
        <v>41</v>
      </c>
      <c r="E222" s="122" t="s">
        <v>120</v>
      </c>
      <c r="F222" s="122" t="s">
        <v>80</v>
      </c>
      <c r="G222" s="147" t="s">
        <v>87</v>
      </c>
      <c r="H222" s="152">
        <v>1</v>
      </c>
      <c r="I222" s="130" t="s">
        <v>53</v>
      </c>
      <c r="J222" s="160">
        <v>54753600</v>
      </c>
      <c r="K222" s="161">
        <v>54753600</v>
      </c>
      <c r="L222" s="162"/>
      <c r="M222" s="162"/>
      <c r="N222" s="162"/>
      <c r="O222" s="165"/>
      <c r="P222" s="165"/>
      <c r="Q222" s="147"/>
      <c r="R222" s="151" t="s">
        <v>140</v>
      </c>
      <c r="S222" s="190" t="e">
        <f>_xlfn.IFNA(VLOOKUP(R222,#REF!,2,0),"BELUM ADA PO/SPK")</f>
        <v>#REF!</v>
      </c>
      <c r="T222" s="131" t="s">
        <v>141</v>
      </c>
      <c r="U222" s="131" t="s">
        <v>614</v>
      </c>
      <c r="V222" s="131" t="s">
        <v>615</v>
      </c>
      <c r="W222" s="131" t="s">
        <v>616</v>
      </c>
      <c r="X222" s="122" t="s">
        <v>602</v>
      </c>
      <c r="Y222" s="122" t="s">
        <v>603</v>
      </c>
      <c r="Z222" s="157">
        <v>45700</v>
      </c>
      <c r="AA222" s="122"/>
      <c r="AB222" s="164" t="s">
        <v>1200</v>
      </c>
      <c r="AC222" s="147" t="s">
        <v>1201</v>
      </c>
      <c r="AD222" s="167"/>
      <c r="AE222" s="167"/>
      <c r="AF222" s="122"/>
      <c r="AG222" s="147"/>
      <c r="AH222" s="146"/>
      <c r="AI222" s="122"/>
      <c r="AJ222" s="122"/>
      <c r="AK222" s="122"/>
      <c r="AL222" s="122"/>
      <c r="AM222" s="122"/>
      <c r="AN222" s="147"/>
      <c r="AO222" s="152">
        <v>1</v>
      </c>
      <c r="AP222" s="130" t="s">
        <v>53</v>
      </c>
      <c r="AQ222" s="160">
        <v>54753600</v>
      </c>
      <c r="AR222" s="161">
        <v>54753600</v>
      </c>
      <c r="AS222" s="162"/>
      <c r="AT222" s="162"/>
      <c r="AU222" s="162"/>
      <c r="AV222" s="165"/>
      <c r="AW222" s="165"/>
      <c r="AX222" s="147"/>
    </row>
    <row r="223" spans="1:50" s="125" customFormat="1" ht="14.45" customHeight="1" x14ac:dyDescent="0.25">
      <c r="A223" s="146" t="s">
        <v>504</v>
      </c>
      <c r="B223" s="122"/>
      <c r="C223" s="122" t="s">
        <v>40</v>
      </c>
      <c r="D223" s="122" t="s">
        <v>41</v>
      </c>
      <c r="E223" s="122" t="s">
        <v>120</v>
      </c>
      <c r="F223" s="122" t="s">
        <v>80</v>
      </c>
      <c r="G223" s="147" t="s">
        <v>87</v>
      </c>
      <c r="H223" s="152">
        <v>1</v>
      </c>
      <c r="I223" s="130" t="s">
        <v>53</v>
      </c>
      <c r="J223" s="160"/>
      <c r="K223" s="161"/>
      <c r="L223" s="162"/>
      <c r="M223" s="162"/>
      <c r="N223" s="162"/>
      <c r="O223" s="165"/>
      <c r="P223" s="165"/>
      <c r="Q223" s="147"/>
      <c r="R223" s="151" t="s">
        <v>148</v>
      </c>
      <c r="S223" s="190" t="e">
        <f>_xlfn.IFNA(VLOOKUP(R223,#REF!,2,0),"BELUM ADA PO/SPK")</f>
        <v>#REF!</v>
      </c>
      <c r="T223" s="131" t="s">
        <v>149</v>
      </c>
      <c r="U223" s="131" t="s">
        <v>614</v>
      </c>
      <c r="V223" s="131" t="s">
        <v>615</v>
      </c>
      <c r="W223" s="131" t="s">
        <v>616</v>
      </c>
      <c r="X223" s="122" t="s">
        <v>602</v>
      </c>
      <c r="Y223" s="122" t="s">
        <v>603</v>
      </c>
      <c r="Z223" s="157">
        <v>45757</v>
      </c>
      <c r="AA223" s="157">
        <v>45763</v>
      </c>
      <c r="AB223" s="164" t="s">
        <v>1187</v>
      </c>
      <c r="AC223" s="147"/>
      <c r="AD223" s="226">
        <v>45798</v>
      </c>
      <c r="AE223" s="167" t="s">
        <v>1002</v>
      </c>
      <c r="AF223" s="122" t="s">
        <v>839</v>
      </c>
      <c r="AG223" s="158">
        <v>46161</v>
      </c>
      <c r="AH223" s="146"/>
      <c r="AI223" s="122"/>
      <c r="AJ223" s="122"/>
      <c r="AK223" s="122"/>
      <c r="AL223" s="122"/>
      <c r="AM223" s="122"/>
      <c r="AN223" s="147"/>
      <c r="AO223" s="152">
        <v>1</v>
      </c>
      <c r="AP223" s="130" t="s">
        <v>53</v>
      </c>
      <c r="AQ223" s="160"/>
      <c r="AR223" s="161"/>
      <c r="AS223" s="162"/>
      <c r="AT223" s="162"/>
      <c r="AU223" s="162"/>
      <c r="AV223" s="165"/>
      <c r="AW223" s="165"/>
      <c r="AX223" s="147"/>
    </row>
    <row r="224" spans="1:50" s="125" customFormat="1" ht="14.45" customHeight="1" x14ac:dyDescent="0.25">
      <c r="A224" s="146" t="s">
        <v>504</v>
      </c>
      <c r="B224" s="122">
        <v>660000032</v>
      </c>
      <c r="C224" s="122" t="s">
        <v>40</v>
      </c>
      <c r="D224" s="122" t="s">
        <v>41</v>
      </c>
      <c r="E224" s="122" t="s">
        <v>145</v>
      </c>
      <c r="F224" s="122" t="s">
        <v>80</v>
      </c>
      <c r="G224" s="147" t="s">
        <v>87</v>
      </c>
      <c r="H224" s="152">
        <v>1</v>
      </c>
      <c r="I224" s="130" t="s">
        <v>53</v>
      </c>
      <c r="J224" s="160">
        <v>54490590</v>
      </c>
      <c r="K224" s="161">
        <v>54490590</v>
      </c>
      <c r="L224" s="162"/>
      <c r="M224" s="162"/>
      <c r="N224" s="162"/>
      <c r="O224" s="165"/>
      <c r="P224" s="165"/>
      <c r="Q224" s="147"/>
      <c r="R224" s="270" t="s">
        <v>140</v>
      </c>
      <c r="S224" s="271" t="e">
        <f>_xlfn.IFNA(VLOOKUP(R224,#REF!,2,0),"BELUM ADA PO/SPK")</f>
        <v>#REF!</v>
      </c>
      <c r="T224" s="272" t="s">
        <v>141</v>
      </c>
      <c r="U224" s="272" t="s">
        <v>614</v>
      </c>
      <c r="V224" s="272" t="s">
        <v>615</v>
      </c>
      <c r="W224" s="272" t="s">
        <v>616</v>
      </c>
      <c r="X224" s="237" t="s">
        <v>602</v>
      </c>
      <c r="Y224" s="237" t="s">
        <v>603</v>
      </c>
      <c r="Z224" s="273">
        <v>45700</v>
      </c>
      <c r="AA224" s="237"/>
      <c r="AB224" s="238" t="s">
        <v>1200</v>
      </c>
      <c r="AC224" s="147" t="s">
        <v>1201</v>
      </c>
      <c r="AD224" s="167"/>
      <c r="AE224" s="167"/>
      <c r="AF224" s="122"/>
      <c r="AG224" s="147"/>
      <c r="AH224" s="146"/>
      <c r="AI224" s="122"/>
      <c r="AJ224" s="122"/>
      <c r="AK224" s="122"/>
      <c r="AL224" s="122"/>
      <c r="AM224" s="122"/>
      <c r="AN224" s="147"/>
      <c r="AO224" s="152">
        <v>1</v>
      </c>
      <c r="AP224" s="130" t="s">
        <v>53</v>
      </c>
      <c r="AQ224" s="160">
        <v>54490590</v>
      </c>
      <c r="AR224" s="161">
        <v>54490590</v>
      </c>
      <c r="AS224" s="162"/>
      <c r="AT224" s="162"/>
      <c r="AU224" s="162"/>
      <c r="AV224" s="165"/>
      <c r="AW224" s="165"/>
      <c r="AX224" s="147"/>
    </row>
    <row r="225" spans="1:50" s="125" customFormat="1" ht="14.45" customHeight="1" x14ac:dyDescent="0.25">
      <c r="A225" s="146" t="s">
        <v>504</v>
      </c>
      <c r="B225" s="122"/>
      <c r="C225" s="122" t="s">
        <v>40</v>
      </c>
      <c r="D225" s="122" t="s">
        <v>41</v>
      </c>
      <c r="E225" s="122" t="s">
        <v>145</v>
      </c>
      <c r="F225" s="122" t="s">
        <v>80</v>
      </c>
      <c r="G225" s="147" t="s">
        <v>87</v>
      </c>
      <c r="H225" s="152">
        <v>1</v>
      </c>
      <c r="I225" s="130" t="s">
        <v>53</v>
      </c>
      <c r="J225" s="160"/>
      <c r="K225" s="161"/>
      <c r="L225" s="162"/>
      <c r="M225" s="162"/>
      <c r="N225" s="162"/>
      <c r="O225" s="165"/>
      <c r="P225" s="165"/>
      <c r="Q225" s="147"/>
      <c r="R225" s="151" t="s">
        <v>148</v>
      </c>
      <c r="S225" s="131" t="e">
        <f>_xlfn.IFNA(VLOOKUP(R225,#REF!,2,0),"BELUM ADA PO/SPK")</f>
        <v>#REF!</v>
      </c>
      <c r="T225" s="131" t="s">
        <v>149</v>
      </c>
      <c r="U225" s="131" t="s">
        <v>614</v>
      </c>
      <c r="V225" s="131" t="s">
        <v>615</v>
      </c>
      <c r="W225" s="131" t="s">
        <v>616</v>
      </c>
      <c r="X225" s="122" t="s">
        <v>602</v>
      </c>
      <c r="Y225" s="122" t="s">
        <v>603</v>
      </c>
      <c r="Z225" s="157">
        <v>45757</v>
      </c>
      <c r="AA225" s="157">
        <v>45763</v>
      </c>
      <c r="AB225" s="164" t="s">
        <v>1187</v>
      </c>
      <c r="AC225" s="147"/>
      <c r="AD225" s="226">
        <v>45798</v>
      </c>
      <c r="AE225" s="167" t="s">
        <v>1002</v>
      </c>
      <c r="AF225" s="122" t="s">
        <v>839</v>
      </c>
      <c r="AG225" s="158">
        <v>46161</v>
      </c>
      <c r="AH225" s="146"/>
      <c r="AI225" s="122"/>
      <c r="AJ225" s="122"/>
      <c r="AK225" s="122"/>
      <c r="AL225" s="122"/>
      <c r="AM225" s="122"/>
      <c r="AN225" s="147"/>
      <c r="AO225" s="152">
        <v>1</v>
      </c>
      <c r="AP225" s="130" t="s">
        <v>53</v>
      </c>
      <c r="AQ225" s="160"/>
      <c r="AR225" s="161"/>
      <c r="AS225" s="162"/>
      <c r="AT225" s="162"/>
      <c r="AU225" s="162"/>
      <c r="AV225" s="165"/>
      <c r="AW225" s="165"/>
      <c r="AX225" s="147"/>
    </row>
    <row r="226" spans="1:50" s="125" customFormat="1" ht="14.45" customHeight="1" x14ac:dyDescent="0.25">
      <c r="A226" s="146" t="s">
        <v>504</v>
      </c>
      <c r="B226" s="122">
        <v>660000032</v>
      </c>
      <c r="C226" s="122" t="s">
        <v>40</v>
      </c>
      <c r="D226" s="122" t="s">
        <v>41</v>
      </c>
      <c r="E226" s="122" t="s">
        <v>185</v>
      </c>
      <c r="F226" s="122" t="s">
        <v>80</v>
      </c>
      <c r="G226" s="147" t="s">
        <v>87</v>
      </c>
      <c r="H226" s="152">
        <v>1</v>
      </c>
      <c r="I226" s="130" t="s">
        <v>53</v>
      </c>
      <c r="J226" s="139">
        <v>35680000</v>
      </c>
      <c r="K226" s="138">
        <v>35680000</v>
      </c>
      <c r="L226" s="122"/>
      <c r="M226" s="122"/>
      <c r="N226" s="122"/>
      <c r="O226" s="164"/>
      <c r="P226" s="164"/>
      <c r="Q226" s="147"/>
      <c r="R226" s="146"/>
      <c r="S226" s="122"/>
      <c r="T226" s="122"/>
      <c r="U226" s="122"/>
      <c r="V226" s="122"/>
      <c r="W226" s="122"/>
      <c r="X226" s="122"/>
      <c r="Y226" s="122"/>
      <c r="Z226" s="122"/>
      <c r="AA226" s="122"/>
      <c r="AB226" s="164"/>
      <c r="AC226" s="147"/>
      <c r="AD226" s="167"/>
      <c r="AE226" s="167"/>
      <c r="AF226" s="122"/>
      <c r="AG226" s="147"/>
      <c r="AH226" s="122"/>
      <c r="AI226" s="122"/>
      <c r="AJ226" s="122"/>
      <c r="AK226" s="122"/>
      <c r="AL226" s="122"/>
      <c r="AM226" s="122"/>
      <c r="AN226" s="147"/>
      <c r="AO226" s="152">
        <v>1</v>
      </c>
      <c r="AP226" s="130" t="s">
        <v>53</v>
      </c>
      <c r="AQ226" s="139">
        <v>35680000</v>
      </c>
      <c r="AR226" s="138">
        <v>35680000</v>
      </c>
      <c r="AS226" s="122"/>
      <c r="AT226" s="122"/>
      <c r="AU226" s="122"/>
      <c r="AV226" s="164"/>
      <c r="AW226" s="164"/>
      <c r="AX226" s="147"/>
    </row>
    <row r="227" spans="1:50" s="125" customFormat="1" ht="14.45" customHeight="1" x14ac:dyDescent="0.25">
      <c r="A227" s="146" t="s">
        <v>504</v>
      </c>
      <c r="B227" s="122">
        <v>660000032</v>
      </c>
      <c r="C227" s="122" t="s">
        <v>40</v>
      </c>
      <c r="D227" s="122" t="s">
        <v>41</v>
      </c>
      <c r="E227" s="122" t="s">
        <v>245</v>
      </c>
      <c r="F227" s="122" t="s">
        <v>80</v>
      </c>
      <c r="G227" s="147" t="s">
        <v>87</v>
      </c>
      <c r="H227" s="152">
        <v>1</v>
      </c>
      <c r="I227" s="130" t="s">
        <v>53</v>
      </c>
      <c r="J227" s="139">
        <v>69120000</v>
      </c>
      <c r="K227" s="138">
        <v>69120000</v>
      </c>
      <c r="L227" s="122"/>
      <c r="M227" s="122"/>
      <c r="N227" s="122"/>
      <c r="O227" s="164"/>
      <c r="P227" s="164"/>
      <c r="Q227" s="147"/>
      <c r="R227" s="146"/>
      <c r="S227" s="122"/>
      <c r="T227" s="122"/>
      <c r="U227" s="122"/>
      <c r="V227" s="122"/>
      <c r="W227" s="122"/>
      <c r="X227" s="122"/>
      <c r="Y227" s="122"/>
      <c r="Z227" s="122"/>
      <c r="AA227" s="122"/>
      <c r="AB227" s="164"/>
      <c r="AC227" s="147"/>
      <c r="AD227" s="167"/>
      <c r="AE227" s="167"/>
      <c r="AF227" s="122"/>
      <c r="AG227" s="147"/>
      <c r="AH227" s="122"/>
      <c r="AI227" s="122"/>
      <c r="AJ227" s="122"/>
      <c r="AK227" s="122"/>
      <c r="AL227" s="122"/>
      <c r="AM227" s="122"/>
      <c r="AN227" s="147"/>
      <c r="AO227" s="152">
        <v>1</v>
      </c>
      <c r="AP227" s="130" t="s">
        <v>53</v>
      </c>
      <c r="AQ227" s="139">
        <v>69120000</v>
      </c>
      <c r="AR227" s="138">
        <v>69120000</v>
      </c>
      <c r="AS227" s="122"/>
      <c r="AT227" s="122"/>
      <c r="AU227" s="122"/>
      <c r="AV227" s="164"/>
      <c r="AW227" s="164"/>
      <c r="AX227" s="147"/>
    </row>
    <row r="228" spans="1:50" s="125" customFormat="1" ht="14.45" customHeight="1" x14ac:dyDescent="0.25">
      <c r="A228" s="146" t="s">
        <v>504</v>
      </c>
      <c r="B228" s="122">
        <v>660000032</v>
      </c>
      <c r="C228" s="122" t="s">
        <v>40</v>
      </c>
      <c r="D228" s="122" t="s">
        <v>41</v>
      </c>
      <c r="E228" s="122" t="s">
        <v>246</v>
      </c>
      <c r="F228" s="122" t="s">
        <v>80</v>
      </c>
      <c r="G228" s="147" t="s">
        <v>87</v>
      </c>
      <c r="H228" s="152">
        <v>1</v>
      </c>
      <c r="I228" s="130" t="s">
        <v>53</v>
      </c>
      <c r="J228" s="139">
        <v>34560000</v>
      </c>
      <c r="K228" s="138">
        <v>34560000</v>
      </c>
      <c r="L228" s="122"/>
      <c r="M228" s="122"/>
      <c r="N228" s="122"/>
      <c r="O228" s="164"/>
      <c r="P228" s="164"/>
      <c r="Q228" s="147"/>
      <c r="R228" s="146"/>
      <c r="S228" s="122"/>
      <c r="T228" s="122"/>
      <c r="U228" s="122"/>
      <c r="V228" s="122"/>
      <c r="W228" s="122"/>
      <c r="X228" s="122"/>
      <c r="Y228" s="122"/>
      <c r="Z228" s="122"/>
      <c r="AA228" s="122"/>
      <c r="AB228" s="164"/>
      <c r="AC228" s="147"/>
      <c r="AD228" s="167"/>
      <c r="AE228" s="167"/>
      <c r="AF228" s="122"/>
      <c r="AG228" s="147"/>
      <c r="AH228" s="122"/>
      <c r="AI228" s="122"/>
      <c r="AJ228" s="122"/>
      <c r="AK228" s="122"/>
      <c r="AL228" s="122"/>
      <c r="AM228" s="122"/>
      <c r="AN228" s="147"/>
      <c r="AO228" s="152">
        <v>1</v>
      </c>
      <c r="AP228" s="130" t="s">
        <v>53</v>
      </c>
      <c r="AQ228" s="139">
        <v>34560000</v>
      </c>
      <c r="AR228" s="138">
        <v>34560000</v>
      </c>
      <c r="AS228" s="122"/>
      <c r="AT228" s="122"/>
      <c r="AU228" s="122"/>
      <c r="AV228" s="164"/>
      <c r="AW228" s="164"/>
      <c r="AX228" s="147"/>
    </row>
    <row r="229" spans="1:50" s="125" customFormat="1" ht="14.45" customHeight="1" x14ac:dyDescent="0.25">
      <c r="A229" s="146" t="s">
        <v>504</v>
      </c>
      <c r="B229" s="122">
        <v>660000032</v>
      </c>
      <c r="C229" s="122" t="s">
        <v>40</v>
      </c>
      <c r="D229" s="122" t="s">
        <v>41</v>
      </c>
      <c r="E229" s="122" t="s">
        <v>274</v>
      </c>
      <c r="F229" s="122" t="s">
        <v>80</v>
      </c>
      <c r="G229" s="147" t="s">
        <v>87</v>
      </c>
      <c r="H229" s="152">
        <v>12</v>
      </c>
      <c r="I229" s="130" t="s">
        <v>36</v>
      </c>
      <c r="J229" s="139">
        <v>1140000</v>
      </c>
      <c r="K229" s="138">
        <v>13680000</v>
      </c>
      <c r="L229" s="122"/>
      <c r="M229" s="122"/>
      <c r="N229" s="122"/>
      <c r="O229" s="164"/>
      <c r="P229" s="164"/>
      <c r="Q229" s="147"/>
      <c r="R229" s="239"/>
      <c r="S229" s="171"/>
      <c r="T229" s="172"/>
      <c r="U229" s="172"/>
      <c r="V229" s="172"/>
      <c r="W229" s="172"/>
      <c r="X229" s="172"/>
      <c r="Y229" s="172"/>
      <c r="Z229" s="172"/>
      <c r="AA229" s="172"/>
      <c r="AB229" s="257"/>
      <c r="AC229" s="147"/>
      <c r="AD229" s="167"/>
      <c r="AE229" s="167"/>
      <c r="AF229" s="122"/>
      <c r="AG229" s="147"/>
      <c r="AH229" s="146"/>
      <c r="AI229" s="122"/>
      <c r="AJ229" s="122"/>
      <c r="AK229" s="122"/>
      <c r="AL229" s="122"/>
      <c r="AM229" s="122"/>
      <c r="AN229" s="147"/>
      <c r="AO229" s="152">
        <v>12</v>
      </c>
      <c r="AP229" s="130" t="s">
        <v>36</v>
      </c>
      <c r="AQ229" s="139">
        <v>1140000</v>
      </c>
      <c r="AR229" s="138">
        <v>13680000</v>
      </c>
      <c r="AS229" s="122"/>
      <c r="AT229" s="122"/>
      <c r="AU229" s="122"/>
      <c r="AV229" s="164"/>
      <c r="AW229" s="164"/>
      <c r="AX229" s="147"/>
    </row>
    <row r="230" spans="1:50" s="125" customFormat="1" ht="14.45" customHeight="1" x14ac:dyDescent="0.25">
      <c r="A230" s="146" t="s">
        <v>504</v>
      </c>
      <c r="B230" s="122">
        <v>660000032</v>
      </c>
      <c r="C230" s="122" t="s">
        <v>40</v>
      </c>
      <c r="D230" s="122" t="s">
        <v>41</v>
      </c>
      <c r="E230" s="122" t="s">
        <v>298</v>
      </c>
      <c r="F230" s="122" t="s">
        <v>80</v>
      </c>
      <c r="G230" s="147" t="s">
        <v>87</v>
      </c>
      <c r="H230" s="152">
        <v>12</v>
      </c>
      <c r="I230" s="130" t="s">
        <v>36</v>
      </c>
      <c r="J230" s="139">
        <v>23437</v>
      </c>
      <c r="K230" s="138">
        <v>281244</v>
      </c>
      <c r="L230" s="122"/>
      <c r="M230" s="122"/>
      <c r="N230" s="122"/>
      <c r="O230" s="164"/>
      <c r="P230" s="164"/>
      <c r="Q230" s="147"/>
      <c r="R230" s="146"/>
      <c r="S230" s="167"/>
      <c r="T230" s="122"/>
      <c r="U230" s="122"/>
      <c r="V230" s="122"/>
      <c r="W230" s="122"/>
      <c r="X230" s="122"/>
      <c r="Y230" s="122"/>
      <c r="Z230" s="122"/>
      <c r="AA230" s="122"/>
      <c r="AB230" s="164"/>
      <c r="AC230" s="147"/>
      <c r="AD230" s="167"/>
      <c r="AE230" s="167"/>
      <c r="AF230" s="122"/>
      <c r="AG230" s="147"/>
      <c r="AH230" s="146"/>
      <c r="AI230" s="122"/>
      <c r="AJ230" s="122"/>
      <c r="AK230" s="122"/>
      <c r="AL230" s="122"/>
      <c r="AM230" s="122"/>
      <c r="AN230" s="147"/>
      <c r="AO230" s="152">
        <v>12</v>
      </c>
      <c r="AP230" s="130" t="s">
        <v>36</v>
      </c>
      <c r="AQ230" s="139">
        <v>23437</v>
      </c>
      <c r="AR230" s="138">
        <v>281244</v>
      </c>
      <c r="AS230" s="122"/>
      <c r="AT230" s="122"/>
      <c r="AU230" s="122"/>
      <c r="AV230" s="164"/>
      <c r="AW230" s="164"/>
      <c r="AX230" s="147"/>
    </row>
    <row r="231" spans="1:50" s="125" customFormat="1" ht="14.45" customHeight="1" x14ac:dyDescent="0.25">
      <c r="A231" s="146" t="s">
        <v>504</v>
      </c>
      <c r="B231" s="122">
        <v>660000026</v>
      </c>
      <c r="C231" s="122" t="s">
        <v>40</v>
      </c>
      <c r="D231" s="122" t="s">
        <v>77</v>
      </c>
      <c r="E231" s="122" t="s">
        <v>78</v>
      </c>
      <c r="F231" s="122" t="s">
        <v>80</v>
      </c>
      <c r="G231" s="147" t="s">
        <v>87</v>
      </c>
      <c r="H231" s="152">
        <v>1</v>
      </c>
      <c r="I231" s="130" t="s">
        <v>53</v>
      </c>
      <c r="J231" s="139">
        <v>300000</v>
      </c>
      <c r="K231" s="138">
        <v>300000</v>
      </c>
      <c r="L231" s="122"/>
      <c r="M231" s="122"/>
      <c r="N231" s="122"/>
      <c r="O231" s="164"/>
      <c r="P231" s="164"/>
      <c r="Q231" s="147"/>
      <c r="R231" s="146"/>
      <c r="S231" s="167"/>
      <c r="T231" s="122"/>
      <c r="U231" s="122"/>
      <c r="V231" s="122"/>
      <c r="W231" s="122"/>
      <c r="X231" s="122"/>
      <c r="Y231" s="122"/>
      <c r="Z231" s="122"/>
      <c r="AA231" s="122"/>
      <c r="AB231" s="164"/>
      <c r="AC231" s="147"/>
      <c r="AD231" s="167"/>
      <c r="AE231" s="167"/>
      <c r="AF231" s="122"/>
      <c r="AG231" s="147"/>
      <c r="AH231" s="146"/>
      <c r="AI231" s="122"/>
      <c r="AJ231" s="122"/>
      <c r="AK231" s="122"/>
      <c r="AL231" s="122"/>
      <c r="AM231" s="122"/>
      <c r="AN231" s="147"/>
      <c r="AO231" s="152">
        <v>1</v>
      </c>
      <c r="AP231" s="130" t="s">
        <v>53</v>
      </c>
      <c r="AQ231" s="139">
        <v>300000</v>
      </c>
      <c r="AR231" s="138">
        <v>300000</v>
      </c>
      <c r="AS231" s="122"/>
      <c r="AT231" s="122"/>
      <c r="AU231" s="122"/>
      <c r="AV231" s="164"/>
      <c r="AW231" s="164"/>
      <c r="AX231" s="147"/>
    </row>
    <row r="232" spans="1:50" s="125" customFormat="1" ht="14.45" customHeight="1" x14ac:dyDescent="0.25">
      <c r="A232" s="146" t="s">
        <v>504</v>
      </c>
      <c r="B232" s="122">
        <v>660000032</v>
      </c>
      <c r="C232" s="122" t="s">
        <v>40</v>
      </c>
      <c r="D232" s="122" t="s">
        <v>41</v>
      </c>
      <c r="E232" s="122" t="s">
        <v>92</v>
      </c>
      <c r="F232" s="122" t="s">
        <v>80</v>
      </c>
      <c r="G232" s="147" t="s">
        <v>87</v>
      </c>
      <c r="H232" s="152">
        <v>12</v>
      </c>
      <c r="I232" s="130" t="s">
        <v>36</v>
      </c>
      <c r="J232" s="139">
        <v>12382166</v>
      </c>
      <c r="K232" s="139">
        <v>148585987</v>
      </c>
      <c r="L232" s="122"/>
      <c r="M232" s="122"/>
      <c r="N232" s="122"/>
      <c r="O232" s="164"/>
      <c r="P232" s="164"/>
      <c r="Q232" s="147"/>
      <c r="R232" s="146"/>
      <c r="S232" s="167"/>
      <c r="T232" s="122"/>
      <c r="U232" s="122"/>
      <c r="V232" s="122"/>
      <c r="W232" s="122"/>
      <c r="X232" s="122"/>
      <c r="Y232" s="122"/>
      <c r="Z232" s="122"/>
      <c r="AA232" s="122"/>
      <c r="AB232" s="164"/>
      <c r="AC232" s="147"/>
      <c r="AD232" s="167"/>
      <c r="AE232" s="167"/>
      <c r="AF232" s="122"/>
      <c r="AG232" s="147"/>
      <c r="AH232" s="146"/>
      <c r="AI232" s="122"/>
      <c r="AJ232" s="122"/>
      <c r="AK232" s="122"/>
      <c r="AL232" s="122"/>
      <c r="AM232" s="122"/>
      <c r="AN232" s="147"/>
      <c r="AO232" s="152">
        <v>12</v>
      </c>
      <c r="AP232" s="130" t="s">
        <v>36</v>
      </c>
      <c r="AQ232" s="139">
        <v>12382166</v>
      </c>
      <c r="AR232" s="139">
        <v>148585987</v>
      </c>
      <c r="AS232" s="122"/>
      <c r="AT232" s="122"/>
      <c r="AU232" s="122"/>
      <c r="AV232" s="164"/>
      <c r="AW232" s="164"/>
      <c r="AX232" s="147"/>
    </row>
    <row r="233" spans="1:50" s="125" customFormat="1" ht="14.45" customHeight="1" x14ac:dyDescent="0.25">
      <c r="A233" s="146" t="s">
        <v>504</v>
      </c>
      <c r="B233" s="122">
        <v>660000032</v>
      </c>
      <c r="C233" s="122" t="s">
        <v>40</v>
      </c>
      <c r="D233" s="122" t="s">
        <v>41</v>
      </c>
      <c r="E233" s="122" t="s">
        <v>101</v>
      </c>
      <c r="F233" s="122" t="s">
        <v>80</v>
      </c>
      <c r="G233" s="147" t="s">
        <v>87</v>
      </c>
      <c r="H233" s="152">
        <v>5</v>
      </c>
      <c r="I233" s="130" t="s">
        <v>36</v>
      </c>
      <c r="J233" s="139">
        <v>5984289</v>
      </c>
      <c r="K233" s="138">
        <v>29921443.760000002</v>
      </c>
      <c r="L233" s="122"/>
      <c r="M233" s="122"/>
      <c r="N233" s="122"/>
      <c r="O233" s="164"/>
      <c r="P233" s="164"/>
      <c r="Q233" s="147"/>
      <c r="R233" s="235"/>
      <c r="S233" s="236"/>
      <c r="T233" s="237"/>
      <c r="U233" s="237"/>
      <c r="V233" s="237"/>
      <c r="W233" s="237"/>
      <c r="X233" s="237"/>
      <c r="Y233" s="237"/>
      <c r="Z233" s="237"/>
      <c r="AA233" s="237"/>
      <c r="AB233" s="238"/>
      <c r="AC233" s="147"/>
      <c r="AD233" s="167"/>
      <c r="AE233" s="167"/>
      <c r="AF233" s="122"/>
      <c r="AG233" s="147"/>
      <c r="AH233" s="146"/>
      <c r="AI233" s="122"/>
      <c r="AJ233" s="122"/>
      <c r="AK233" s="122"/>
      <c r="AL233" s="122"/>
      <c r="AM233" s="122"/>
      <c r="AN233" s="147"/>
      <c r="AO233" s="152">
        <v>5</v>
      </c>
      <c r="AP233" s="130" t="s">
        <v>36</v>
      </c>
      <c r="AQ233" s="139">
        <v>5984289</v>
      </c>
      <c r="AR233" s="138">
        <v>29921443.760000002</v>
      </c>
      <c r="AS233" s="122"/>
      <c r="AT233" s="122"/>
      <c r="AU233" s="122"/>
      <c r="AV233" s="164"/>
      <c r="AW233" s="164"/>
      <c r="AX233" s="147"/>
    </row>
    <row r="234" spans="1:50" s="125" customFormat="1" ht="14.45" customHeight="1" x14ac:dyDescent="0.25">
      <c r="A234" s="146" t="s">
        <v>504</v>
      </c>
      <c r="B234" s="122">
        <v>660000032</v>
      </c>
      <c r="C234" s="122" t="s">
        <v>40</v>
      </c>
      <c r="D234" s="122" t="s">
        <v>41</v>
      </c>
      <c r="E234" s="122" t="s">
        <v>316</v>
      </c>
      <c r="F234" s="122" t="s">
        <v>80</v>
      </c>
      <c r="G234" s="147" t="s">
        <v>87</v>
      </c>
      <c r="H234" s="152">
        <v>12</v>
      </c>
      <c r="I234" s="130" t="s">
        <v>36</v>
      </c>
      <c r="J234" s="160">
        <v>327000</v>
      </c>
      <c r="K234" s="160">
        <v>3924000</v>
      </c>
      <c r="L234" s="162"/>
      <c r="M234" s="162"/>
      <c r="N234" s="162"/>
      <c r="O234" s="165"/>
      <c r="P234" s="165"/>
      <c r="Q234" s="147"/>
      <c r="R234" s="151" t="s">
        <v>140</v>
      </c>
      <c r="S234" s="131" t="e">
        <f>_xlfn.IFNA(VLOOKUP(R234,#REF!,2,0),"BELUM ADA PO/SPK")</f>
        <v>#REF!</v>
      </c>
      <c r="T234" s="131" t="s">
        <v>141</v>
      </c>
      <c r="U234" s="131" t="s">
        <v>614</v>
      </c>
      <c r="V234" s="131" t="s">
        <v>615</v>
      </c>
      <c r="W234" s="131" t="s">
        <v>616</v>
      </c>
      <c r="X234" s="122" t="s">
        <v>602</v>
      </c>
      <c r="Y234" s="122" t="s">
        <v>603</v>
      </c>
      <c r="Z234" s="157">
        <v>45700</v>
      </c>
      <c r="AA234" s="122"/>
      <c r="AB234" s="164" t="s">
        <v>1200</v>
      </c>
      <c r="AC234" s="147" t="s">
        <v>1201</v>
      </c>
      <c r="AD234" s="167"/>
      <c r="AE234" s="167"/>
      <c r="AF234" s="122"/>
      <c r="AG234" s="147"/>
      <c r="AH234" s="146"/>
      <c r="AI234" s="122"/>
      <c r="AJ234" s="122"/>
      <c r="AK234" s="122"/>
      <c r="AL234" s="122"/>
      <c r="AM234" s="122"/>
      <c r="AN234" s="147"/>
      <c r="AO234" s="152">
        <v>12</v>
      </c>
      <c r="AP234" s="130" t="s">
        <v>36</v>
      </c>
      <c r="AQ234" s="160">
        <v>327000</v>
      </c>
      <c r="AR234" s="160">
        <v>3924000</v>
      </c>
      <c r="AS234" s="162"/>
      <c r="AT234" s="162"/>
      <c r="AU234" s="162"/>
      <c r="AV234" s="165"/>
      <c r="AW234" s="165"/>
      <c r="AX234" s="147"/>
    </row>
    <row r="235" spans="1:50" s="125" customFormat="1" ht="14.45" customHeight="1" x14ac:dyDescent="0.25">
      <c r="A235" s="146" t="s">
        <v>504</v>
      </c>
      <c r="B235" s="122"/>
      <c r="C235" s="122" t="s">
        <v>40</v>
      </c>
      <c r="D235" s="122" t="s">
        <v>41</v>
      </c>
      <c r="E235" s="122" t="s">
        <v>316</v>
      </c>
      <c r="F235" s="122" t="s">
        <v>80</v>
      </c>
      <c r="G235" s="147" t="s">
        <v>87</v>
      </c>
      <c r="H235" s="152">
        <v>12</v>
      </c>
      <c r="I235" s="130" t="s">
        <v>36</v>
      </c>
      <c r="J235" s="160"/>
      <c r="K235" s="160"/>
      <c r="L235" s="162"/>
      <c r="M235" s="162"/>
      <c r="N235" s="162"/>
      <c r="O235" s="165"/>
      <c r="P235" s="165"/>
      <c r="Q235" s="147"/>
      <c r="R235" s="241" t="s">
        <v>148</v>
      </c>
      <c r="S235" s="242" t="e">
        <f>_xlfn.IFNA(VLOOKUP(R235,#REF!,2,0),"BELUM ADA PO/SPK")</f>
        <v>#REF!</v>
      </c>
      <c r="T235" s="243" t="s">
        <v>149</v>
      </c>
      <c r="U235" s="243" t="s">
        <v>614</v>
      </c>
      <c r="V235" s="243" t="s">
        <v>615</v>
      </c>
      <c r="W235" s="243" t="s">
        <v>616</v>
      </c>
      <c r="X235" s="172" t="s">
        <v>602</v>
      </c>
      <c r="Y235" s="172" t="s">
        <v>603</v>
      </c>
      <c r="Z235" s="244">
        <v>45757</v>
      </c>
      <c r="AA235" s="244">
        <v>45763</v>
      </c>
      <c r="AB235" s="257" t="s">
        <v>1187</v>
      </c>
      <c r="AC235" s="147"/>
      <c r="AD235" s="226">
        <v>45798</v>
      </c>
      <c r="AE235" s="167" t="s">
        <v>1002</v>
      </c>
      <c r="AF235" s="122" t="s">
        <v>839</v>
      </c>
      <c r="AG235" s="158">
        <v>46161</v>
      </c>
      <c r="AH235" s="146"/>
      <c r="AI235" s="122"/>
      <c r="AJ235" s="122"/>
      <c r="AK235" s="122"/>
      <c r="AL235" s="122"/>
      <c r="AM235" s="122"/>
      <c r="AN235" s="147"/>
      <c r="AO235" s="152">
        <v>12</v>
      </c>
      <c r="AP235" s="130" t="s">
        <v>36</v>
      </c>
      <c r="AQ235" s="160"/>
      <c r="AR235" s="160"/>
      <c r="AS235" s="162"/>
      <c r="AT235" s="162"/>
      <c r="AU235" s="162"/>
      <c r="AV235" s="165"/>
      <c r="AW235" s="165"/>
      <c r="AX235" s="147"/>
    </row>
    <row r="236" spans="1:50" s="125" customFormat="1" ht="14.45" customHeight="1" x14ac:dyDescent="0.25">
      <c r="A236" s="146" t="s">
        <v>504</v>
      </c>
      <c r="B236" s="122">
        <v>660000032</v>
      </c>
      <c r="C236" s="122" t="s">
        <v>40</v>
      </c>
      <c r="D236" s="122" t="s">
        <v>41</v>
      </c>
      <c r="E236" s="122" t="s">
        <v>61</v>
      </c>
      <c r="F236" s="122" t="s">
        <v>62</v>
      </c>
      <c r="G236" s="147" t="s">
        <v>67</v>
      </c>
      <c r="H236" s="152">
        <v>1</v>
      </c>
      <c r="I236" s="130" t="s">
        <v>53</v>
      </c>
      <c r="J236" s="139">
        <v>13632000</v>
      </c>
      <c r="K236" s="139">
        <v>13632000</v>
      </c>
      <c r="L236" s="122"/>
      <c r="M236" s="122"/>
      <c r="N236" s="122"/>
      <c r="O236" s="164"/>
      <c r="P236" s="164"/>
      <c r="Q236" s="147"/>
      <c r="R236" s="146"/>
      <c r="S236" s="167"/>
      <c r="T236" s="122"/>
      <c r="U236" s="122"/>
      <c r="V236" s="122"/>
      <c r="W236" s="122"/>
      <c r="X236" s="122"/>
      <c r="Y236" s="122"/>
      <c r="Z236" s="122"/>
      <c r="AA236" s="122"/>
      <c r="AB236" s="164"/>
      <c r="AC236" s="147"/>
      <c r="AD236" s="167"/>
      <c r="AE236" s="167"/>
      <c r="AF236" s="122"/>
      <c r="AG236" s="147"/>
      <c r="AH236" s="146"/>
      <c r="AI236" s="122"/>
      <c r="AJ236" s="122"/>
      <c r="AK236" s="122"/>
      <c r="AL236" s="122"/>
      <c r="AM236" s="122"/>
      <c r="AN236" s="147"/>
      <c r="AO236" s="152">
        <v>1</v>
      </c>
      <c r="AP236" s="130" t="s">
        <v>53</v>
      </c>
      <c r="AQ236" s="139">
        <v>13632000</v>
      </c>
      <c r="AR236" s="139">
        <v>13632000</v>
      </c>
      <c r="AS236" s="122"/>
      <c r="AT236" s="122"/>
      <c r="AU236" s="122"/>
      <c r="AV236" s="164"/>
      <c r="AW236" s="164"/>
      <c r="AX236" s="147"/>
    </row>
    <row r="237" spans="1:50" s="125" customFormat="1" ht="14.45" customHeight="1" x14ac:dyDescent="0.25">
      <c r="A237" s="146" t="s">
        <v>504</v>
      </c>
      <c r="B237" s="122">
        <v>660000032</v>
      </c>
      <c r="C237" s="122" t="s">
        <v>40</v>
      </c>
      <c r="D237" s="122" t="s">
        <v>41</v>
      </c>
      <c r="E237" s="122" t="s">
        <v>97</v>
      </c>
      <c r="F237" s="122" t="s">
        <v>62</v>
      </c>
      <c r="G237" s="147" t="s">
        <v>67</v>
      </c>
      <c r="H237" s="152">
        <v>1</v>
      </c>
      <c r="I237" s="130" t="s">
        <v>53</v>
      </c>
      <c r="J237" s="129" t="s">
        <v>54</v>
      </c>
      <c r="K237" s="129" t="s">
        <v>55</v>
      </c>
      <c r="L237" s="122"/>
      <c r="M237" s="122"/>
      <c r="N237" s="122"/>
      <c r="O237" s="164"/>
      <c r="P237" s="164"/>
      <c r="Q237" s="147"/>
      <c r="R237" s="146"/>
      <c r="S237" s="167"/>
      <c r="T237" s="122"/>
      <c r="U237" s="122"/>
      <c r="V237" s="122"/>
      <c r="W237" s="122"/>
      <c r="X237" s="122"/>
      <c r="Y237" s="122"/>
      <c r="Z237" s="122"/>
      <c r="AA237" s="122"/>
      <c r="AB237" s="164"/>
      <c r="AC237" s="147"/>
      <c r="AD237" s="167"/>
      <c r="AE237" s="167"/>
      <c r="AF237" s="122"/>
      <c r="AG237" s="147"/>
      <c r="AH237" s="146"/>
      <c r="AI237" s="122"/>
      <c r="AJ237" s="122"/>
      <c r="AK237" s="122"/>
      <c r="AL237" s="122"/>
      <c r="AM237" s="122"/>
      <c r="AN237" s="147"/>
      <c r="AO237" s="152">
        <v>1</v>
      </c>
      <c r="AP237" s="130" t="s">
        <v>53</v>
      </c>
      <c r="AQ237" s="129" t="s">
        <v>54</v>
      </c>
      <c r="AR237" s="129" t="s">
        <v>55</v>
      </c>
      <c r="AS237" s="122"/>
      <c r="AT237" s="122"/>
      <c r="AU237" s="122"/>
      <c r="AV237" s="164"/>
      <c r="AW237" s="164"/>
      <c r="AX237" s="147"/>
    </row>
    <row r="238" spans="1:50" s="125" customFormat="1" ht="14.45" customHeight="1" x14ac:dyDescent="0.25">
      <c r="A238" s="146" t="s">
        <v>504</v>
      </c>
      <c r="B238" s="122">
        <v>660000032</v>
      </c>
      <c r="C238" s="122" t="s">
        <v>40</v>
      </c>
      <c r="D238" s="122" t="s">
        <v>41</v>
      </c>
      <c r="E238" s="122" t="s">
        <v>78</v>
      </c>
      <c r="F238" s="122" t="s">
        <v>62</v>
      </c>
      <c r="G238" s="147" t="s">
        <v>67</v>
      </c>
      <c r="H238" s="152">
        <v>1</v>
      </c>
      <c r="I238" s="130" t="s">
        <v>53</v>
      </c>
      <c r="J238" s="139">
        <v>350000</v>
      </c>
      <c r="K238" s="139">
        <v>350000</v>
      </c>
      <c r="L238" s="122"/>
      <c r="M238" s="122"/>
      <c r="N238" s="122"/>
      <c r="O238" s="164"/>
      <c r="P238" s="164"/>
      <c r="Q238" s="147"/>
      <c r="R238" s="235"/>
      <c r="S238" s="236"/>
      <c r="T238" s="237"/>
      <c r="U238" s="237"/>
      <c r="V238" s="237"/>
      <c r="W238" s="237"/>
      <c r="X238" s="237"/>
      <c r="Y238" s="237"/>
      <c r="Z238" s="237"/>
      <c r="AA238" s="237"/>
      <c r="AB238" s="238"/>
      <c r="AC238" s="147"/>
      <c r="AD238" s="167"/>
      <c r="AE238" s="167"/>
      <c r="AF238" s="122"/>
      <c r="AG238" s="147"/>
      <c r="AH238" s="146"/>
      <c r="AI238" s="122"/>
      <c r="AJ238" s="122"/>
      <c r="AK238" s="122"/>
      <c r="AL238" s="122"/>
      <c r="AM238" s="122"/>
      <c r="AN238" s="147"/>
      <c r="AO238" s="152">
        <v>1</v>
      </c>
      <c r="AP238" s="130" t="s">
        <v>53</v>
      </c>
      <c r="AQ238" s="139">
        <v>350000</v>
      </c>
      <c r="AR238" s="139">
        <v>350000</v>
      </c>
      <c r="AS238" s="122"/>
      <c r="AT238" s="122"/>
      <c r="AU238" s="122"/>
      <c r="AV238" s="164"/>
      <c r="AW238" s="164"/>
      <c r="AX238" s="147"/>
    </row>
    <row r="239" spans="1:50" s="125" customFormat="1" ht="14.45" customHeight="1" x14ac:dyDescent="0.25">
      <c r="A239" s="146" t="s">
        <v>504</v>
      </c>
      <c r="B239" s="122">
        <v>660000032</v>
      </c>
      <c r="C239" s="122" t="s">
        <v>40</v>
      </c>
      <c r="D239" s="122" t="s">
        <v>41</v>
      </c>
      <c r="E239" s="122" t="s">
        <v>120</v>
      </c>
      <c r="F239" s="122" t="s">
        <v>62</v>
      </c>
      <c r="G239" s="147" t="s">
        <v>67</v>
      </c>
      <c r="H239" s="152">
        <v>1</v>
      </c>
      <c r="I239" s="130" t="s">
        <v>53</v>
      </c>
      <c r="J239" s="160">
        <v>41543370</v>
      </c>
      <c r="K239" s="160"/>
      <c r="L239" s="162"/>
      <c r="M239" s="162"/>
      <c r="N239" s="162"/>
      <c r="O239" s="165"/>
      <c r="P239" s="165"/>
      <c r="Q239" s="147"/>
      <c r="R239" s="151" t="s">
        <v>123</v>
      </c>
      <c r="S239" s="131" t="e">
        <f>_xlfn.IFNA(VLOOKUP(R239,#REF!,2,0),"BELUM ADA PO/SPK")</f>
        <v>#REF!</v>
      </c>
      <c r="T239" s="131" t="s">
        <v>124</v>
      </c>
      <c r="U239" s="131" t="s">
        <v>614</v>
      </c>
      <c r="V239" s="131" t="s">
        <v>615</v>
      </c>
      <c r="W239" s="131" t="s">
        <v>853</v>
      </c>
      <c r="X239" s="122" t="s">
        <v>602</v>
      </c>
      <c r="Y239" s="122" t="s">
        <v>603</v>
      </c>
      <c r="Z239" s="157">
        <v>45777</v>
      </c>
      <c r="AA239" s="157">
        <v>45792</v>
      </c>
      <c r="AB239" s="164" t="s">
        <v>872</v>
      </c>
      <c r="AC239" s="147" t="s">
        <v>780</v>
      </c>
      <c r="AD239" s="167"/>
      <c r="AE239" s="167"/>
      <c r="AF239" s="122"/>
      <c r="AG239" s="147"/>
      <c r="AH239" s="146"/>
      <c r="AI239" s="122"/>
      <c r="AJ239" s="122"/>
      <c r="AK239" s="122"/>
      <c r="AL239" s="122"/>
      <c r="AM239" s="122"/>
      <c r="AN239" s="147"/>
      <c r="AO239" s="152">
        <v>1</v>
      </c>
      <c r="AP239" s="130" t="s">
        <v>53</v>
      </c>
      <c r="AQ239" s="160">
        <v>41543370</v>
      </c>
      <c r="AR239" s="160"/>
      <c r="AS239" s="162"/>
      <c r="AT239" s="162"/>
      <c r="AU239" s="162"/>
      <c r="AV239" s="165"/>
      <c r="AW239" s="165"/>
      <c r="AX239" s="147"/>
    </row>
    <row r="240" spans="1:50" s="125" customFormat="1" ht="14.45" customHeight="1" x14ac:dyDescent="0.25">
      <c r="A240" s="146" t="s">
        <v>504</v>
      </c>
      <c r="B240" s="122">
        <v>660000032</v>
      </c>
      <c r="C240" s="122" t="s">
        <v>40</v>
      </c>
      <c r="D240" s="122" t="s">
        <v>41</v>
      </c>
      <c r="E240" s="122" t="s">
        <v>92</v>
      </c>
      <c r="F240" s="122" t="s">
        <v>62</v>
      </c>
      <c r="G240" s="147" t="s">
        <v>67</v>
      </c>
      <c r="H240" s="152">
        <v>12</v>
      </c>
      <c r="I240" s="130" t="s">
        <v>36</v>
      </c>
      <c r="J240" s="139">
        <v>3301911</v>
      </c>
      <c r="K240" s="139">
        <v>39622930</v>
      </c>
      <c r="L240" s="122"/>
      <c r="M240" s="122"/>
      <c r="N240" s="122"/>
      <c r="O240" s="164"/>
      <c r="P240" s="164"/>
      <c r="Q240" s="147"/>
      <c r="R240" s="146"/>
      <c r="S240" s="122"/>
      <c r="T240" s="122"/>
      <c r="U240" s="122"/>
      <c r="V240" s="122"/>
      <c r="W240" s="122"/>
      <c r="X240" s="122"/>
      <c r="Y240" s="122"/>
      <c r="Z240" s="122"/>
      <c r="AA240" s="122"/>
      <c r="AB240" s="164"/>
      <c r="AC240" s="147"/>
      <c r="AD240" s="167"/>
      <c r="AE240" s="167"/>
      <c r="AF240" s="122"/>
      <c r="AG240" s="147"/>
      <c r="AH240" s="146"/>
      <c r="AI240" s="122"/>
      <c r="AJ240" s="122"/>
      <c r="AK240" s="122"/>
      <c r="AL240" s="122"/>
      <c r="AM240" s="122"/>
      <c r="AN240" s="147"/>
      <c r="AO240" s="152">
        <v>12</v>
      </c>
      <c r="AP240" s="130" t="s">
        <v>36</v>
      </c>
      <c r="AQ240" s="139">
        <v>3301911</v>
      </c>
      <c r="AR240" s="139">
        <v>39622930</v>
      </c>
      <c r="AS240" s="122"/>
      <c r="AT240" s="122"/>
      <c r="AU240" s="122"/>
      <c r="AV240" s="164"/>
      <c r="AW240" s="164"/>
      <c r="AX240" s="147"/>
    </row>
    <row r="241" spans="1:50" s="125" customFormat="1" ht="14.45" customHeight="1" x14ac:dyDescent="0.25">
      <c r="A241" s="146" t="s">
        <v>504</v>
      </c>
      <c r="B241" s="122">
        <v>660000032</v>
      </c>
      <c r="C241" s="122" t="s">
        <v>40</v>
      </c>
      <c r="D241" s="122" t="s">
        <v>41</v>
      </c>
      <c r="E241" s="122" t="s">
        <v>101</v>
      </c>
      <c r="F241" s="122" t="s">
        <v>62</v>
      </c>
      <c r="G241" s="147" t="s">
        <v>67</v>
      </c>
      <c r="H241" s="152">
        <v>1</v>
      </c>
      <c r="I241" s="130" t="s">
        <v>53</v>
      </c>
      <c r="J241" s="139">
        <v>19149724</v>
      </c>
      <c r="K241" s="139">
        <v>19149724</v>
      </c>
      <c r="L241" s="122"/>
      <c r="M241" s="122"/>
      <c r="N241" s="122"/>
      <c r="O241" s="164"/>
      <c r="P241" s="164"/>
      <c r="Q241" s="147"/>
      <c r="R241" s="146"/>
      <c r="S241" s="122"/>
      <c r="T241" s="122"/>
      <c r="U241" s="122"/>
      <c r="V241" s="122"/>
      <c r="W241" s="122"/>
      <c r="X241" s="122"/>
      <c r="Y241" s="122"/>
      <c r="Z241" s="122"/>
      <c r="AA241" s="122"/>
      <c r="AB241" s="164"/>
      <c r="AC241" s="147"/>
      <c r="AD241" s="167"/>
      <c r="AE241" s="167"/>
      <c r="AF241" s="122"/>
      <c r="AG241" s="147"/>
      <c r="AH241" s="146"/>
      <c r="AI241" s="122"/>
      <c r="AJ241" s="122"/>
      <c r="AK241" s="122"/>
      <c r="AL241" s="122"/>
      <c r="AM241" s="122"/>
      <c r="AN241" s="147"/>
      <c r="AO241" s="152">
        <v>1</v>
      </c>
      <c r="AP241" s="130" t="s">
        <v>53</v>
      </c>
      <c r="AQ241" s="139">
        <v>19149724</v>
      </c>
      <c r="AR241" s="139">
        <v>19149724</v>
      </c>
      <c r="AS241" s="122"/>
      <c r="AT241" s="122"/>
      <c r="AU241" s="122"/>
      <c r="AV241" s="164"/>
      <c r="AW241" s="164"/>
      <c r="AX241" s="147"/>
    </row>
    <row r="242" spans="1:50" s="125" customFormat="1" ht="14.45" customHeight="1" x14ac:dyDescent="0.25">
      <c r="A242" s="146" t="s">
        <v>504</v>
      </c>
      <c r="B242" s="122">
        <v>660000032</v>
      </c>
      <c r="C242" s="122" t="s">
        <v>40</v>
      </c>
      <c r="D242" s="122" t="s">
        <v>41</v>
      </c>
      <c r="E242" s="122" t="s">
        <v>102</v>
      </c>
      <c r="F242" s="122" t="s">
        <v>62</v>
      </c>
      <c r="G242" s="147" t="s">
        <v>67</v>
      </c>
      <c r="H242" s="152">
        <v>1</v>
      </c>
      <c r="I242" s="130" t="s">
        <v>53</v>
      </c>
      <c r="J242" s="139">
        <v>83633353</v>
      </c>
      <c r="K242" s="139">
        <v>83633353</v>
      </c>
      <c r="L242" s="122"/>
      <c r="M242" s="122"/>
      <c r="N242" s="122"/>
      <c r="O242" s="164"/>
      <c r="P242" s="164"/>
      <c r="Q242" s="147"/>
      <c r="R242" s="245"/>
      <c r="S242" s="246"/>
      <c r="T242" s="240"/>
      <c r="U242" s="240"/>
      <c r="V242" s="240"/>
      <c r="W242" s="240"/>
      <c r="X242" s="240"/>
      <c r="Y242" s="240"/>
      <c r="Z242" s="240"/>
      <c r="AA242" s="240"/>
      <c r="AB242" s="247"/>
      <c r="AC242" s="147"/>
      <c r="AD242" s="167"/>
      <c r="AE242" s="167"/>
      <c r="AF242" s="122"/>
      <c r="AG242" s="147"/>
      <c r="AH242" s="146"/>
      <c r="AI242" s="122"/>
      <c r="AJ242" s="122"/>
      <c r="AK242" s="122"/>
      <c r="AL242" s="122"/>
      <c r="AM242" s="122"/>
      <c r="AN242" s="147"/>
      <c r="AO242" s="152">
        <v>1</v>
      </c>
      <c r="AP242" s="130" t="s">
        <v>53</v>
      </c>
      <c r="AQ242" s="139">
        <v>83633353</v>
      </c>
      <c r="AR242" s="139">
        <v>83633353</v>
      </c>
      <c r="AS242" s="122"/>
      <c r="AT242" s="122"/>
      <c r="AU242" s="122"/>
      <c r="AV242" s="164"/>
      <c r="AW242" s="164"/>
      <c r="AX242" s="147"/>
    </row>
    <row r="243" spans="1:50" s="125" customFormat="1" ht="14.45" customHeight="1" x14ac:dyDescent="0.25">
      <c r="A243" s="146" t="s">
        <v>504</v>
      </c>
      <c r="B243" s="122">
        <v>660000032</v>
      </c>
      <c r="C243" s="122" t="s">
        <v>40</v>
      </c>
      <c r="D243" s="122" t="s">
        <v>41</v>
      </c>
      <c r="E243" s="122" t="s">
        <v>176</v>
      </c>
      <c r="F243" s="122" t="s">
        <v>62</v>
      </c>
      <c r="G243" s="147" t="s">
        <v>67</v>
      </c>
      <c r="H243" s="152">
        <v>1</v>
      </c>
      <c r="I243" s="130" t="s">
        <v>53</v>
      </c>
      <c r="J243" s="160">
        <v>80000000</v>
      </c>
      <c r="K243" s="161"/>
      <c r="L243" s="162"/>
      <c r="M243" s="162"/>
      <c r="N243" s="162"/>
      <c r="O243" s="165"/>
      <c r="P243" s="165"/>
      <c r="Q243" s="147"/>
      <c r="R243" s="151" t="s">
        <v>177</v>
      </c>
      <c r="S243" s="131" t="e">
        <f>_xlfn.IFNA(VLOOKUP(R243,#REF!,2,0),"BELUM ADA PO/SPK")</f>
        <v>#REF!</v>
      </c>
      <c r="T243" s="131" t="s">
        <v>178</v>
      </c>
      <c r="U243" s="131" t="s">
        <v>600</v>
      </c>
      <c r="V243" s="131" t="s">
        <v>601</v>
      </c>
      <c r="W243" s="131" t="s">
        <v>853</v>
      </c>
      <c r="X243" s="122" t="s">
        <v>602</v>
      </c>
      <c r="Y243" s="122" t="s">
        <v>602</v>
      </c>
      <c r="Z243" s="157">
        <v>45706</v>
      </c>
      <c r="AA243" s="157">
        <v>45716</v>
      </c>
      <c r="AB243" s="164" t="s">
        <v>1187</v>
      </c>
      <c r="AC243" s="147"/>
      <c r="AD243" s="226">
        <v>45757</v>
      </c>
      <c r="AE243" s="167" t="s">
        <v>1032</v>
      </c>
      <c r="AF243" s="122" t="s">
        <v>855</v>
      </c>
      <c r="AG243" s="192">
        <v>46172</v>
      </c>
      <c r="AH243" s="146"/>
      <c r="AI243" s="122"/>
      <c r="AJ243" s="122"/>
      <c r="AK243" s="122"/>
      <c r="AL243" s="122"/>
      <c r="AM243" s="122"/>
      <c r="AN243" s="147"/>
      <c r="AO243" s="152">
        <v>1</v>
      </c>
      <c r="AP243" s="130" t="s">
        <v>53</v>
      </c>
      <c r="AQ243" s="160">
        <v>80000000</v>
      </c>
      <c r="AR243" s="161"/>
      <c r="AS243" s="162"/>
      <c r="AT243" s="162"/>
      <c r="AU243" s="162"/>
      <c r="AV243" s="165"/>
      <c r="AW243" s="165"/>
      <c r="AX243" s="147"/>
    </row>
    <row r="244" spans="1:50" s="125" customFormat="1" ht="14.45" customHeight="1" x14ac:dyDescent="0.25">
      <c r="A244" s="146" t="s">
        <v>504</v>
      </c>
      <c r="B244" s="122">
        <v>660000032</v>
      </c>
      <c r="C244" s="122" t="s">
        <v>40</v>
      </c>
      <c r="D244" s="122" t="s">
        <v>41</v>
      </c>
      <c r="E244" s="122" t="s">
        <v>185</v>
      </c>
      <c r="F244" s="122" t="s">
        <v>62</v>
      </c>
      <c r="G244" s="147" t="s">
        <v>67</v>
      </c>
      <c r="H244" s="152">
        <v>1</v>
      </c>
      <c r="I244" s="130" t="s">
        <v>53</v>
      </c>
      <c r="J244" s="139">
        <v>57280000</v>
      </c>
      <c r="K244" s="141"/>
      <c r="L244" s="122"/>
      <c r="M244" s="122"/>
      <c r="N244" s="122"/>
      <c r="O244" s="164"/>
      <c r="P244" s="164"/>
      <c r="Q244" s="147"/>
      <c r="R244" s="239"/>
      <c r="S244" s="171"/>
      <c r="T244" s="172"/>
      <c r="U244" s="172"/>
      <c r="V244" s="172"/>
      <c r="W244" s="172"/>
      <c r="X244" s="172"/>
      <c r="Y244" s="172"/>
      <c r="Z244" s="172"/>
      <c r="AA244" s="172"/>
      <c r="AB244" s="257"/>
      <c r="AC244" s="147"/>
      <c r="AD244" s="167"/>
      <c r="AE244" s="167"/>
      <c r="AF244" s="122"/>
      <c r="AG244" s="147"/>
      <c r="AH244" s="146"/>
      <c r="AI244" s="122"/>
      <c r="AJ244" s="122"/>
      <c r="AK244" s="122"/>
      <c r="AL244" s="122"/>
      <c r="AM244" s="122"/>
      <c r="AN244" s="147"/>
      <c r="AO244" s="152">
        <v>1</v>
      </c>
      <c r="AP244" s="130" t="s">
        <v>53</v>
      </c>
      <c r="AQ244" s="139">
        <v>57280000</v>
      </c>
      <c r="AR244" s="141"/>
      <c r="AS244" s="122"/>
      <c r="AT244" s="122"/>
      <c r="AU244" s="122"/>
      <c r="AV244" s="164"/>
      <c r="AW244" s="164"/>
      <c r="AX244" s="147"/>
    </row>
    <row r="245" spans="1:50" s="125" customFormat="1" ht="14.45" customHeight="1" x14ac:dyDescent="0.25">
      <c r="A245" s="146" t="s">
        <v>504</v>
      </c>
      <c r="B245" s="122">
        <v>660000032</v>
      </c>
      <c r="C245" s="122" t="s">
        <v>40</v>
      </c>
      <c r="D245" s="122" t="s">
        <v>41</v>
      </c>
      <c r="E245" s="122" t="s">
        <v>274</v>
      </c>
      <c r="F245" s="122" t="s">
        <v>62</v>
      </c>
      <c r="G245" s="147" t="s">
        <v>67</v>
      </c>
      <c r="H245" s="152">
        <v>12</v>
      </c>
      <c r="I245" s="130" t="s">
        <v>36</v>
      </c>
      <c r="J245" s="139">
        <v>852000</v>
      </c>
      <c r="K245" s="139">
        <v>10224000</v>
      </c>
      <c r="L245" s="122"/>
      <c r="M245" s="122"/>
      <c r="N245" s="122"/>
      <c r="O245" s="164"/>
      <c r="P245" s="164"/>
      <c r="Q245" s="147"/>
      <c r="R245" s="146"/>
      <c r="S245" s="167"/>
      <c r="T245" s="122"/>
      <c r="U245" s="122"/>
      <c r="V245" s="122"/>
      <c r="W245" s="122"/>
      <c r="X245" s="122"/>
      <c r="Y245" s="122"/>
      <c r="Z245" s="122"/>
      <c r="AA245" s="122"/>
      <c r="AB245" s="164"/>
      <c r="AC245" s="147"/>
      <c r="AD245" s="167"/>
      <c r="AE245" s="167"/>
      <c r="AF245" s="122"/>
      <c r="AG245" s="147"/>
      <c r="AH245" s="146"/>
      <c r="AI245" s="122"/>
      <c r="AJ245" s="122"/>
      <c r="AK245" s="122"/>
      <c r="AL245" s="122"/>
      <c r="AM245" s="122"/>
      <c r="AN245" s="147"/>
      <c r="AO245" s="152">
        <v>12</v>
      </c>
      <c r="AP245" s="130" t="s">
        <v>36</v>
      </c>
      <c r="AQ245" s="139">
        <v>852000</v>
      </c>
      <c r="AR245" s="139">
        <v>10224000</v>
      </c>
      <c r="AS245" s="122"/>
      <c r="AT245" s="122"/>
      <c r="AU245" s="122"/>
      <c r="AV245" s="164"/>
      <c r="AW245" s="164"/>
      <c r="AX245" s="147"/>
    </row>
    <row r="246" spans="1:50" s="125" customFormat="1" ht="14.45" customHeight="1" x14ac:dyDescent="0.25">
      <c r="A246" s="146" t="s">
        <v>504</v>
      </c>
      <c r="B246" s="122">
        <v>660000032</v>
      </c>
      <c r="C246" s="122" t="s">
        <v>40</v>
      </c>
      <c r="D246" s="122" t="s">
        <v>41</v>
      </c>
      <c r="E246" s="122" t="s">
        <v>298</v>
      </c>
      <c r="F246" s="122" t="s">
        <v>62</v>
      </c>
      <c r="G246" s="147" t="s">
        <v>67</v>
      </c>
      <c r="H246" s="152">
        <v>12</v>
      </c>
      <c r="I246" s="130" t="s">
        <v>36</v>
      </c>
      <c r="J246" s="139">
        <v>15625</v>
      </c>
      <c r="K246" s="139">
        <v>187500</v>
      </c>
      <c r="L246" s="122"/>
      <c r="M246" s="122"/>
      <c r="N246" s="122"/>
      <c r="O246" s="164"/>
      <c r="P246" s="164"/>
      <c r="Q246" s="147"/>
      <c r="R246" s="146"/>
      <c r="S246" s="167"/>
      <c r="T246" s="122"/>
      <c r="U246" s="122"/>
      <c r="V246" s="122"/>
      <c r="W246" s="122"/>
      <c r="X246" s="122"/>
      <c r="Y246" s="122"/>
      <c r="Z246" s="122"/>
      <c r="AA246" s="122"/>
      <c r="AB246" s="164"/>
      <c r="AC246" s="147"/>
      <c r="AD246" s="167"/>
      <c r="AE246" s="167"/>
      <c r="AF246" s="122"/>
      <c r="AG246" s="147"/>
      <c r="AH246" s="146"/>
      <c r="AI246" s="122"/>
      <c r="AJ246" s="122"/>
      <c r="AK246" s="122"/>
      <c r="AL246" s="122"/>
      <c r="AM246" s="122"/>
      <c r="AN246" s="147"/>
      <c r="AO246" s="152">
        <v>12</v>
      </c>
      <c r="AP246" s="130" t="s">
        <v>36</v>
      </c>
      <c r="AQ246" s="139">
        <v>15625</v>
      </c>
      <c r="AR246" s="139">
        <v>187500</v>
      </c>
      <c r="AS246" s="122"/>
      <c r="AT246" s="122"/>
      <c r="AU246" s="122"/>
      <c r="AV246" s="164"/>
      <c r="AW246" s="164"/>
      <c r="AX246" s="147"/>
    </row>
    <row r="247" spans="1:50" s="125" customFormat="1" ht="14.45" customHeight="1" x14ac:dyDescent="0.25">
      <c r="A247" s="146" t="s">
        <v>504</v>
      </c>
      <c r="B247" s="122">
        <v>660000032</v>
      </c>
      <c r="C247" s="122" t="s">
        <v>40</v>
      </c>
      <c r="D247" s="122" t="s">
        <v>41</v>
      </c>
      <c r="E247" s="122" t="s">
        <v>316</v>
      </c>
      <c r="F247" s="122" t="s">
        <v>62</v>
      </c>
      <c r="G247" s="147" t="s">
        <v>67</v>
      </c>
      <c r="H247" s="152">
        <v>12</v>
      </c>
      <c r="I247" s="130" t="s">
        <v>36</v>
      </c>
      <c r="J247" s="160">
        <v>372540</v>
      </c>
      <c r="K247" s="161">
        <v>4470480</v>
      </c>
      <c r="L247" s="162"/>
      <c r="M247" s="162"/>
      <c r="N247" s="162"/>
      <c r="O247" s="165"/>
      <c r="P247" s="165"/>
      <c r="Q247" s="147"/>
      <c r="R247" s="151" t="s">
        <v>123</v>
      </c>
      <c r="S247" s="190" t="e">
        <f>_xlfn.IFNA(VLOOKUP(R247,#REF!,2,0),"BELUM ADA PO/SPK")</f>
        <v>#REF!</v>
      </c>
      <c r="T247" s="131" t="s">
        <v>124</v>
      </c>
      <c r="U247" s="131" t="s">
        <v>614</v>
      </c>
      <c r="V247" s="131" t="s">
        <v>615</v>
      </c>
      <c r="W247" s="131" t="s">
        <v>853</v>
      </c>
      <c r="X247" s="122" t="s">
        <v>602</v>
      </c>
      <c r="Y247" s="122" t="s">
        <v>603</v>
      </c>
      <c r="Z247" s="157">
        <v>45777</v>
      </c>
      <c r="AA247" s="157">
        <v>45792</v>
      </c>
      <c r="AB247" s="164" t="s">
        <v>872</v>
      </c>
      <c r="AC247" s="147" t="s">
        <v>780</v>
      </c>
      <c r="AD247" s="167"/>
      <c r="AE247" s="167"/>
      <c r="AF247" s="122"/>
      <c r="AG247" s="147"/>
      <c r="AH247" s="146"/>
      <c r="AI247" s="122"/>
      <c r="AJ247" s="122"/>
      <c r="AK247" s="122"/>
      <c r="AL247" s="122"/>
      <c r="AM247" s="122"/>
      <c r="AN247" s="147"/>
      <c r="AO247" s="152">
        <v>12</v>
      </c>
      <c r="AP247" s="130" t="s">
        <v>36</v>
      </c>
      <c r="AQ247" s="160">
        <v>372540</v>
      </c>
      <c r="AR247" s="161">
        <v>4470480</v>
      </c>
      <c r="AS247" s="162"/>
      <c r="AT247" s="162"/>
      <c r="AU247" s="162"/>
      <c r="AV247" s="165"/>
      <c r="AW247" s="165"/>
      <c r="AX247" s="147"/>
    </row>
    <row r="248" spans="1:50" s="125" customFormat="1" ht="14.45" customHeight="1" x14ac:dyDescent="0.25">
      <c r="A248" s="146" t="s">
        <v>504</v>
      </c>
      <c r="B248" s="122">
        <v>660000032</v>
      </c>
      <c r="C248" s="122" t="s">
        <v>40</v>
      </c>
      <c r="D248" s="122" t="s">
        <v>41</v>
      </c>
      <c r="E248" s="122" t="s">
        <v>330</v>
      </c>
      <c r="F248" s="122" t="s">
        <v>62</v>
      </c>
      <c r="G248" s="147" t="s">
        <v>67</v>
      </c>
      <c r="H248" s="152">
        <v>12</v>
      </c>
      <c r="I248" s="130" t="s">
        <v>36</v>
      </c>
      <c r="J248" s="129" t="s">
        <v>54</v>
      </c>
      <c r="K248" s="129" t="s">
        <v>55</v>
      </c>
      <c r="L248" s="122"/>
      <c r="M248" s="122"/>
      <c r="N248" s="122"/>
      <c r="O248" s="164"/>
      <c r="P248" s="164"/>
      <c r="Q248" s="147"/>
      <c r="R248" s="146"/>
      <c r="S248" s="167"/>
      <c r="T248" s="122"/>
      <c r="U248" s="122"/>
      <c r="V248" s="122"/>
      <c r="W248" s="122"/>
      <c r="X248" s="122"/>
      <c r="Y248" s="122"/>
      <c r="Z248" s="122"/>
      <c r="AA248" s="122"/>
      <c r="AB248" s="164"/>
      <c r="AC248" s="147"/>
      <c r="AD248" s="167"/>
      <c r="AE248" s="167"/>
      <c r="AF248" s="122"/>
      <c r="AG248" s="147"/>
      <c r="AH248" s="146"/>
      <c r="AI248" s="122"/>
      <c r="AJ248" s="122"/>
      <c r="AK248" s="122"/>
      <c r="AL248" s="122"/>
      <c r="AM248" s="122"/>
      <c r="AN248" s="147"/>
      <c r="AO248" s="152">
        <v>12</v>
      </c>
      <c r="AP248" s="130" t="s">
        <v>36</v>
      </c>
      <c r="AQ248" s="129" t="s">
        <v>54</v>
      </c>
      <c r="AR248" s="129" t="s">
        <v>55</v>
      </c>
      <c r="AS248" s="122"/>
      <c r="AT248" s="122"/>
      <c r="AU248" s="122"/>
      <c r="AV248" s="164"/>
      <c r="AW248" s="164"/>
      <c r="AX248" s="147"/>
    </row>
    <row r="249" spans="1:50" s="125" customFormat="1" ht="14.45" customHeight="1" x14ac:dyDescent="0.25">
      <c r="A249" s="146" t="s">
        <v>504</v>
      </c>
      <c r="B249" s="122">
        <v>660000032</v>
      </c>
      <c r="C249" s="122" t="s">
        <v>40</v>
      </c>
      <c r="D249" s="122" t="s">
        <v>41</v>
      </c>
      <c r="E249" s="122" t="s">
        <v>246</v>
      </c>
      <c r="F249" s="122" t="s">
        <v>80</v>
      </c>
      <c r="G249" s="147" t="s">
        <v>247</v>
      </c>
      <c r="H249" s="152">
        <v>1</v>
      </c>
      <c r="I249" s="130" t="s">
        <v>53</v>
      </c>
      <c r="J249" s="139">
        <v>18000000</v>
      </c>
      <c r="K249" s="138">
        <v>18000000</v>
      </c>
      <c r="L249" s="122"/>
      <c r="M249" s="122"/>
      <c r="N249" s="122"/>
      <c r="O249" s="164"/>
      <c r="P249" s="164"/>
      <c r="Q249" s="147"/>
      <c r="R249" s="146"/>
      <c r="S249" s="167"/>
      <c r="T249" s="122"/>
      <c r="U249" s="122"/>
      <c r="V249" s="122"/>
      <c r="W249" s="122"/>
      <c r="X249" s="122"/>
      <c r="Y249" s="122"/>
      <c r="Z249" s="122"/>
      <c r="AA249" s="122"/>
      <c r="AB249" s="164"/>
      <c r="AC249" s="147"/>
      <c r="AD249" s="167"/>
      <c r="AE249" s="167"/>
      <c r="AF249" s="122"/>
      <c r="AG249" s="147"/>
      <c r="AH249" s="146"/>
      <c r="AI249" s="122"/>
      <c r="AJ249" s="122"/>
      <c r="AK249" s="122"/>
      <c r="AL249" s="122"/>
      <c r="AM249" s="122"/>
      <c r="AN249" s="147"/>
      <c r="AO249" s="152">
        <v>1</v>
      </c>
      <c r="AP249" s="130" t="s">
        <v>53</v>
      </c>
      <c r="AQ249" s="139">
        <v>18000000</v>
      </c>
      <c r="AR249" s="138">
        <v>18000000</v>
      </c>
      <c r="AS249" s="122"/>
      <c r="AT249" s="122"/>
      <c r="AU249" s="122"/>
      <c r="AV249" s="164"/>
      <c r="AW249" s="164"/>
      <c r="AX249" s="147"/>
    </row>
    <row r="250" spans="1:50" s="125" customFormat="1" ht="14.45" customHeight="1" x14ac:dyDescent="0.25">
      <c r="A250" s="146" t="s">
        <v>504</v>
      </c>
      <c r="B250" s="122">
        <v>660000032</v>
      </c>
      <c r="C250" s="122" t="s">
        <v>40</v>
      </c>
      <c r="D250" s="122" t="s">
        <v>41</v>
      </c>
      <c r="E250" s="122" t="s">
        <v>61</v>
      </c>
      <c r="F250" s="122" t="s">
        <v>80</v>
      </c>
      <c r="G250" s="147" t="s">
        <v>88</v>
      </c>
      <c r="H250" s="152">
        <v>1</v>
      </c>
      <c r="I250" s="130" t="s">
        <v>53</v>
      </c>
      <c r="J250" s="139">
        <v>26980000</v>
      </c>
      <c r="K250" s="138">
        <v>26980000</v>
      </c>
      <c r="L250" s="122"/>
      <c r="M250" s="122"/>
      <c r="N250" s="122"/>
      <c r="O250" s="164"/>
      <c r="P250" s="164"/>
      <c r="Q250" s="147"/>
      <c r="R250" s="146"/>
      <c r="S250" s="167"/>
      <c r="T250" s="122"/>
      <c r="U250" s="122"/>
      <c r="V250" s="122"/>
      <c r="W250" s="122"/>
      <c r="X250" s="122"/>
      <c r="Y250" s="122"/>
      <c r="Z250" s="122"/>
      <c r="AA250" s="122"/>
      <c r="AB250" s="164"/>
      <c r="AC250" s="147"/>
      <c r="AD250" s="167"/>
      <c r="AE250" s="167"/>
      <c r="AF250" s="122"/>
      <c r="AG250" s="147"/>
      <c r="AH250" s="146"/>
      <c r="AI250" s="122"/>
      <c r="AJ250" s="122"/>
      <c r="AK250" s="122"/>
      <c r="AL250" s="122"/>
      <c r="AM250" s="122"/>
      <c r="AN250" s="147"/>
      <c r="AO250" s="152">
        <v>1</v>
      </c>
      <c r="AP250" s="130" t="s">
        <v>53</v>
      </c>
      <c r="AQ250" s="139">
        <v>26980000</v>
      </c>
      <c r="AR250" s="138">
        <v>26980000</v>
      </c>
      <c r="AS250" s="122"/>
      <c r="AT250" s="122"/>
      <c r="AU250" s="122"/>
      <c r="AV250" s="164"/>
      <c r="AW250" s="164"/>
      <c r="AX250" s="147"/>
    </row>
    <row r="251" spans="1:50" s="125" customFormat="1" ht="14.45" customHeight="1" x14ac:dyDescent="0.25">
      <c r="A251" s="146" t="s">
        <v>504</v>
      </c>
      <c r="B251" s="122">
        <v>660000032</v>
      </c>
      <c r="C251" s="122" t="s">
        <v>40</v>
      </c>
      <c r="D251" s="122" t="s">
        <v>41</v>
      </c>
      <c r="E251" s="122" t="s">
        <v>120</v>
      </c>
      <c r="F251" s="122" t="s">
        <v>80</v>
      </c>
      <c r="G251" s="147" t="s">
        <v>88</v>
      </c>
      <c r="H251" s="152">
        <v>1</v>
      </c>
      <c r="I251" s="130" t="s">
        <v>53</v>
      </c>
      <c r="J251" s="160">
        <v>35956800</v>
      </c>
      <c r="K251" s="161"/>
      <c r="L251" s="162"/>
      <c r="M251" s="162"/>
      <c r="N251" s="162"/>
      <c r="O251" s="165"/>
      <c r="P251" s="165"/>
      <c r="Q251" s="147"/>
      <c r="R251" s="151" t="s">
        <v>143</v>
      </c>
      <c r="S251" s="190" t="e">
        <f>_xlfn.IFNA(VLOOKUP(R251,#REF!,2,0),"BELUM ADA PO/SPK")</f>
        <v>#REF!</v>
      </c>
      <c r="T251" s="131" t="s">
        <v>144</v>
      </c>
      <c r="U251" s="131" t="s">
        <v>614</v>
      </c>
      <c r="V251" s="131" t="s">
        <v>615</v>
      </c>
      <c r="W251" s="131" t="s">
        <v>616</v>
      </c>
      <c r="X251" s="122" t="s">
        <v>602</v>
      </c>
      <c r="Y251" s="122" t="s">
        <v>603</v>
      </c>
      <c r="Z251" s="157">
        <v>45696</v>
      </c>
      <c r="AA251" s="157">
        <v>45702</v>
      </c>
      <c r="AB251" s="164" t="s">
        <v>1187</v>
      </c>
      <c r="AC251" s="147"/>
      <c r="AD251" s="226">
        <v>45782</v>
      </c>
      <c r="AE251" s="167" t="s">
        <v>1117</v>
      </c>
      <c r="AF251" s="122" t="s">
        <v>1090</v>
      </c>
      <c r="AG251" s="158">
        <v>46161</v>
      </c>
      <c r="AH251" s="146"/>
      <c r="AI251" s="122"/>
      <c r="AJ251" s="122"/>
      <c r="AK251" s="122"/>
      <c r="AL251" s="122"/>
      <c r="AM251" s="122"/>
      <c r="AN251" s="147"/>
      <c r="AO251" s="152">
        <v>1</v>
      </c>
      <c r="AP251" s="130" t="s">
        <v>53</v>
      </c>
      <c r="AQ251" s="160">
        <v>35956800</v>
      </c>
      <c r="AR251" s="161"/>
      <c r="AS251" s="162"/>
      <c r="AT251" s="162"/>
      <c r="AU251" s="162"/>
      <c r="AV251" s="165"/>
      <c r="AW251" s="165"/>
      <c r="AX251" s="147"/>
    </row>
    <row r="252" spans="1:50" s="125" customFormat="1" x14ac:dyDescent="0.25">
      <c r="A252" s="146" t="s">
        <v>504</v>
      </c>
      <c r="B252" s="122">
        <v>660000032</v>
      </c>
      <c r="C252" s="122" t="s">
        <v>40</v>
      </c>
      <c r="D252" s="122" t="s">
        <v>41</v>
      </c>
      <c r="E252" s="122" t="s">
        <v>145</v>
      </c>
      <c r="F252" s="122" t="s">
        <v>80</v>
      </c>
      <c r="G252" s="147" t="s">
        <v>88</v>
      </c>
      <c r="H252" s="152">
        <v>1</v>
      </c>
      <c r="I252" s="130" t="s">
        <v>53</v>
      </c>
      <c r="J252" s="139">
        <v>82744970</v>
      </c>
      <c r="K252" s="141"/>
      <c r="L252" s="122"/>
      <c r="M252" s="122"/>
      <c r="N252" s="122"/>
      <c r="O252" s="122"/>
      <c r="P252" s="164"/>
      <c r="Q252" s="147"/>
      <c r="R252" s="235"/>
      <c r="S252" s="236"/>
      <c r="T252" s="237"/>
      <c r="U252" s="237"/>
      <c r="V252" s="237"/>
      <c r="W252" s="237"/>
      <c r="X252" s="237"/>
      <c r="Y252" s="237"/>
      <c r="Z252" s="237"/>
      <c r="AA252" s="237"/>
      <c r="AB252" s="238"/>
      <c r="AC252" s="147"/>
      <c r="AD252" s="167"/>
      <c r="AE252" s="167"/>
      <c r="AF252" s="122"/>
      <c r="AG252" s="147"/>
      <c r="AH252" s="146"/>
      <c r="AI252" s="122"/>
      <c r="AJ252" s="122"/>
      <c r="AK252" s="122"/>
      <c r="AL252" s="122"/>
      <c r="AM252" s="122"/>
      <c r="AN252" s="147"/>
      <c r="AO252" s="152">
        <v>1</v>
      </c>
      <c r="AP252" s="130" t="s">
        <v>53</v>
      </c>
      <c r="AQ252" s="139">
        <v>82744970</v>
      </c>
      <c r="AR252" s="141"/>
      <c r="AS252" s="122"/>
      <c r="AT252" s="122"/>
      <c r="AU252" s="122"/>
      <c r="AV252" s="122"/>
      <c r="AW252" s="164"/>
      <c r="AX252" s="147"/>
    </row>
    <row r="253" spans="1:50" s="125" customFormat="1" x14ac:dyDescent="0.25">
      <c r="A253" s="146" t="s">
        <v>504</v>
      </c>
      <c r="B253" s="122">
        <v>660000032</v>
      </c>
      <c r="C253" s="122" t="s">
        <v>40</v>
      </c>
      <c r="D253" s="122" t="s">
        <v>41</v>
      </c>
      <c r="E253" s="122" t="s">
        <v>176</v>
      </c>
      <c r="F253" s="122" t="s">
        <v>80</v>
      </c>
      <c r="G253" s="147" t="s">
        <v>88</v>
      </c>
      <c r="H253" s="152">
        <v>1</v>
      </c>
      <c r="I253" s="130" t="s">
        <v>53</v>
      </c>
      <c r="J253" s="139">
        <v>80000000</v>
      </c>
      <c r="K253" s="141"/>
      <c r="L253" s="122"/>
      <c r="M253" s="122"/>
      <c r="N253" s="122"/>
      <c r="O253" s="122"/>
      <c r="P253" s="122"/>
      <c r="Q253" s="147"/>
      <c r="R253" s="146"/>
      <c r="S253" s="122"/>
      <c r="T253" s="122"/>
      <c r="U253" s="122"/>
      <c r="V253" s="122"/>
      <c r="W253" s="122"/>
      <c r="X253" s="122"/>
      <c r="Y253" s="122"/>
      <c r="Z253" s="122"/>
      <c r="AA253" s="122"/>
      <c r="AB253" s="164"/>
      <c r="AC253" s="147"/>
      <c r="AD253" s="167"/>
      <c r="AE253" s="167"/>
      <c r="AF253" s="122"/>
      <c r="AG253" s="147"/>
      <c r="AH253" s="122"/>
      <c r="AI253" s="122"/>
      <c r="AJ253" s="122"/>
      <c r="AK253" s="122"/>
      <c r="AL253" s="122"/>
      <c r="AM253" s="122"/>
      <c r="AN253" s="147"/>
      <c r="AO253" s="152">
        <v>1</v>
      </c>
      <c r="AP253" s="130" t="s">
        <v>53</v>
      </c>
      <c r="AQ253" s="139">
        <v>80000000</v>
      </c>
      <c r="AR253" s="141"/>
      <c r="AS253" s="122"/>
      <c r="AT253" s="122"/>
      <c r="AU253" s="122"/>
      <c r="AV253" s="122"/>
      <c r="AW253" s="122"/>
      <c r="AX253" s="147"/>
    </row>
    <row r="254" spans="1:50" s="125" customFormat="1" x14ac:dyDescent="0.25">
      <c r="A254" s="146" t="s">
        <v>504</v>
      </c>
      <c r="B254" s="122">
        <v>660000032</v>
      </c>
      <c r="C254" s="122" t="s">
        <v>40</v>
      </c>
      <c r="D254" s="122" t="s">
        <v>41</v>
      </c>
      <c r="E254" s="122" t="s">
        <v>185</v>
      </c>
      <c r="F254" s="122" t="s">
        <v>80</v>
      </c>
      <c r="G254" s="147" t="s">
        <v>88</v>
      </c>
      <c r="H254" s="152">
        <v>1</v>
      </c>
      <c r="I254" s="130" t="s">
        <v>53</v>
      </c>
      <c r="J254" s="139">
        <v>35680000</v>
      </c>
      <c r="K254" s="138">
        <v>35680000</v>
      </c>
      <c r="L254" s="122"/>
      <c r="M254" s="122"/>
      <c r="N254" s="122"/>
      <c r="O254" s="122"/>
      <c r="P254" s="122"/>
      <c r="Q254" s="147"/>
      <c r="R254" s="146"/>
      <c r="S254" s="122"/>
      <c r="T254" s="122"/>
      <c r="U254" s="122"/>
      <c r="V254" s="122"/>
      <c r="W254" s="122"/>
      <c r="X254" s="122"/>
      <c r="Y254" s="122"/>
      <c r="Z254" s="122"/>
      <c r="AA254" s="122"/>
      <c r="AB254" s="164"/>
      <c r="AC254" s="147"/>
      <c r="AD254" s="167"/>
      <c r="AE254" s="167"/>
      <c r="AF254" s="122"/>
      <c r="AG254" s="147"/>
      <c r="AH254" s="122"/>
      <c r="AI254" s="122"/>
      <c r="AJ254" s="122"/>
      <c r="AK254" s="122"/>
      <c r="AL254" s="122"/>
      <c r="AM254" s="122"/>
      <c r="AN254" s="147"/>
      <c r="AO254" s="152">
        <v>1</v>
      </c>
      <c r="AP254" s="130" t="s">
        <v>53</v>
      </c>
      <c r="AQ254" s="139">
        <v>35680000</v>
      </c>
      <c r="AR254" s="138">
        <v>35680000</v>
      </c>
      <c r="AS254" s="122"/>
      <c r="AT254" s="122"/>
      <c r="AU254" s="122"/>
      <c r="AV254" s="122"/>
      <c r="AW254" s="122"/>
      <c r="AX254" s="147"/>
    </row>
    <row r="255" spans="1:50" s="125" customFormat="1" x14ac:dyDescent="0.25">
      <c r="A255" s="146" t="s">
        <v>504</v>
      </c>
      <c r="B255" s="122">
        <v>660000032</v>
      </c>
      <c r="C255" s="122" t="s">
        <v>40</v>
      </c>
      <c r="D255" s="122" t="s">
        <v>41</v>
      </c>
      <c r="E255" s="122" t="s">
        <v>274</v>
      </c>
      <c r="F255" s="122" t="s">
        <v>80</v>
      </c>
      <c r="G255" s="147" t="s">
        <v>88</v>
      </c>
      <c r="H255" s="152">
        <v>12</v>
      </c>
      <c r="I255" s="130" t="s">
        <v>36</v>
      </c>
      <c r="J255" s="139">
        <v>1520000</v>
      </c>
      <c r="K255" s="138">
        <v>18240000</v>
      </c>
      <c r="L255" s="122"/>
      <c r="M255" s="122"/>
      <c r="N255" s="122"/>
      <c r="O255" s="122"/>
      <c r="P255" s="122"/>
      <c r="Q255" s="147"/>
      <c r="R255" s="146"/>
      <c r="S255" s="122"/>
      <c r="T255" s="122"/>
      <c r="U255" s="122"/>
      <c r="V255" s="122"/>
      <c r="W255" s="122"/>
      <c r="X255" s="122"/>
      <c r="Y255" s="122"/>
      <c r="Z255" s="122"/>
      <c r="AA255" s="122"/>
      <c r="AB255" s="164"/>
      <c r="AC255" s="147"/>
      <c r="AD255" s="167"/>
      <c r="AE255" s="167"/>
      <c r="AF255" s="122"/>
      <c r="AG255" s="147"/>
      <c r="AH255" s="146"/>
      <c r="AI255" s="122"/>
      <c r="AJ255" s="122"/>
      <c r="AK255" s="122"/>
      <c r="AL255" s="122"/>
      <c r="AM255" s="122"/>
      <c r="AN255" s="147"/>
      <c r="AO255" s="152">
        <v>12</v>
      </c>
      <c r="AP255" s="130" t="s">
        <v>36</v>
      </c>
      <c r="AQ255" s="139">
        <v>1520000</v>
      </c>
      <c r="AR255" s="138">
        <v>18240000</v>
      </c>
      <c r="AS255" s="122"/>
      <c r="AT255" s="122"/>
      <c r="AU255" s="122"/>
      <c r="AV255" s="122"/>
      <c r="AW255" s="122"/>
      <c r="AX255" s="147"/>
    </row>
    <row r="256" spans="1:50" s="125" customFormat="1" x14ac:dyDescent="0.25">
      <c r="A256" s="146" t="s">
        <v>504</v>
      </c>
      <c r="B256" s="122">
        <v>660000032</v>
      </c>
      <c r="C256" s="122" t="s">
        <v>40</v>
      </c>
      <c r="D256" s="122" t="s">
        <v>41</v>
      </c>
      <c r="E256" s="122" t="s">
        <v>298</v>
      </c>
      <c r="F256" s="122" t="s">
        <v>80</v>
      </c>
      <c r="G256" s="147" t="s">
        <v>88</v>
      </c>
      <c r="H256" s="152">
        <v>12</v>
      </c>
      <c r="I256" s="130" t="s">
        <v>36</v>
      </c>
      <c r="J256" s="139">
        <v>31250</v>
      </c>
      <c r="K256" s="138">
        <v>375000</v>
      </c>
      <c r="L256" s="122"/>
      <c r="M256" s="122"/>
      <c r="N256" s="122"/>
      <c r="O256" s="122"/>
      <c r="P256" s="122"/>
      <c r="Q256" s="147"/>
      <c r="R256" s="146"/>
      <c r="S256" s="122"/>
      <c r="T256" s="122"/>
      <c r="U256" s="122"/>
      <c r="V256" s="122"/>
      <c r="W256" s="122"/>
      <c r="X256" s="122"/>
      <c r="Y256" s="122"/>
      <c r="Z256" s="122"/>
      <c r="AA256" s="122"/>
      <c r="AB256" s="164"/>
      <c r="AC256" s="147"/>
      <c r="AD256" s="167"/>
      <c r="AE256" s="167"/>
      <c r="AF256" s="122"/>
      <c r="AG256" s="147"/>
      <c r="AH256" s="122"/>
      <c r="AI256" s="122"/>
      <c r="AJ256" s="122"/>
      <c r="AK256" s="122"/>
      <c r="AL256" s="122"/>
      <c r="AM256" s="122"/>
      <c r="AN256" s="147"/>
      <c r="AO256" s="152">
        <v>12</v>
      </c>
      <c r="AP256" s="130" t="s">
        <v>36</v>
      </c>
      <c r="AQ256" s="139">
        <v>31250</v>
      </c>
      <c r="AR256" s="138">
        <v>375000</v>
      </c>
      <c r="AS256" s="122"/>
      <c r="AT256" s="122"/>
      <c r="AU256" s="122"/>
      <c r="AV256" s="122"/>
      <c r="AW256" s="122"/>
      <c r="AX256" s="147"/>
    </row>
    <row r="257" spans="1:50" s="125" customFormat="1" x14ac:dyDescent="0.25">
      <c r="A257" s="146" t="s">
        <v>504</v>
      </c>
      <c r="B257" s="122">
        <v>660000032</v>
      </c>
      <c r="C257" s="122" t="s">
        <v>40</v>
      </c>
      <c r="D257" s="122" t="s">
        <v>41</v>
      </c>
      <c r="E257" s="122" t="s">
        <v>316</v>
      </c>
      <c r="F257" s="122" t="s">
        <v>80</v>
      </c>
      <c r="G257" s="147" t="s">
        <v>88</v>
      </c>
      <c r="H257" s="152">
        <v>12</v>
      </c>
      <c r="I257" s="130" t="s">
        <v>36</v>
      </c>
      <c r="J257" s="139">
        <v>436000</v>
      </c>
      <c r="K257" s="139">
        <v>5232000</v>
      </c>
      <c r="L257" s="122"/>
      <c r="M257" s="122"/>
      <c r="N257" s="122"/>
      <c r="O257" s="122"/>
      <c r="P257" s="122"/>
      <c r="Q257" s="147"/>
      <c r="R257" s="146"/>
      <c r="S257" s="122"/>
      <c r="T257" s="122"/>
      <c r="U257" s="122"/>
      <c r="V257" s="122"/>
      <c r="W257" s="122"/>
      <c r="X257" s="122"/>
      <c r="Y257" s="122"/>
      <c r="Z257" s="122"/>
      <c r="AA257" s="122"/>
      <c r="AB257" s="164"/>
      <c r="AC257" s="147"/>
      <c r="AD257" s="167"/>
      <c r="AE257" s="167"/>
      <c r="AF257" s="122"/>
      <c r="AG257" s="147"/>
      <c r="AH257" s="122"/>
      <c r="AI257" s="122"/>
      <c r="AJ257" s="122"/>
      <c r="AK257" s="122"/>
      <c r="AL257" s="122"/>
      <c r="AM257" s="122"/>
      <c r="AN257" s="147"/>
      <c r="AO257" s="152">
        <v>12</v>
      </c>
      <c r="AP257" s="130" t="s">
        <v>36</v>
      </c>
      <c r="AQ257" s="139">
        <v>436000</v>
      </c>
      <c r="AR257" s="139">
        <v>5232000</v>
      </c>
      <c r="AS257" s="122"/>
      <c r="AT257" s="122"/>
      <c r="AU257" s="122"/>
      <c r="AV257" s="122"/>
      <c r="AW257" s="122"/>
      <c r="AX257" s="147"/>
    </row>
    <row r="258" spans="1:50" s="125" customFormat="1" x14ac:dyDescent="0.25">
      <c r="A258" s="146" t="s">
        <v>504</v>
      </c>
      <c r="B258" s="122">
        <v>660000032</v>
      </c>
      <c r="C258" s="122" t="s">
        <v>40</v>
      </c>
      <c r="D258" s="122" t="s">
        <v>41</v>
      </c>
      <c r="E258" s="122" t="s">
        <v>78</v>
      </c>
      <c r="F258" s="122" t="s">
        <v>80</v>
      </c>
      <c r="G258" s="147" t="s">
        <v>88</v>
      </c>
      <c r="H258" s="152">
        <v>1</v>
      </c>
      <c r="I258" s="130" t="s">
        <v>53</v>
      </c>
      <c r="J258" s="139">
        <v>800000</v>
      </c>
      <c r="K258" s="138">
        <v>800000</v>
      </c>
      <c r="L258" s="122"/>
      <c r="M258" s="122"/>
      <c r="N258" s="122"/>
      <c r="O258" s="164"/>
      <c r="P258" s="164"/>
      <c r="Q258" s="147"/>
      <c r="R258" s="146"/>
      <c r="S258" s="122"/>
      <c r="T258" s="122"/>
      <c r="U258" s="122"/>
      <c r="V258" s="122"/>
      <c r="W258" s="122"/>
      <c r="X258" s="122"/>
      <c r="Y258" s="122"/>
      <c r="Z258" s="122"/>
      <c r="AA258" s="122"/>
      <c r="AB258" s="164"/>
      <c r="AC258" s="147"/>
      <c r="AD258" s="167"/>
      <c r="AE258" s="167"/>
      <c r="AF258" s="122"/>
      <c r="AG258" s="147"/>
      <c r="AH258" s="122"/>
      <c r="AI258" s="122"/>
      <c r="AJ258" s="122"/>
      <c r="AK258" s="122"/>
      <c r="AL258" s="122"/>
      <c r="AM258" s="122"/>
      <c r="AN258" s="147"/>
      <c r="AO258" s="152">
        <v>1</v>
      </c>
      <c r="AP258" s="130" t="s">
        <v>53</v>
      </c>
      <c r="AQ258" s="139">
        <v>800000</v>
      </c>
      <c r="AR258" s="138">
        <v>800000</v>
      </c>
      <c r="AS258" s="122"/>
      <c r="AT258" s="122"/>
      <c r="AU258" s="122"/>
      <c r="AV258" s="164"/>
      <c r="AW258" s="164"/>
      <c r="AX258" s="147"/>
    </row>
    <row r="259" spans="1:50" s="125" customFormat="1" x14ac:dyDescent="0.25">
      <c r="A259" s="146" t="s">
        <v>504</v>
      </c>
      <c r="B259" s="122">
        <v>660000032</v>
      </c>
      <c r="C259" s="122" t="s">
        <v>40</v>
      </c>
      <c r="D259" s="122" t="s">
        <v>41</v>
      </c>
      <c r="E259" s="122" t="s">
        <v>92</v>
      </c>
      <c r="F259" s="122" t="s">
        <v>80</v>
      </c>
      <c r="G259" s="147" t="s">
        <v>88</v>
      </c>
      <c r="H259" s="152">
        <v>12</v>
      </c>
      <c r="I259" s="130" t="s">
        <v>36</v>
      </c>
      <c r="J259" s="139">
        <v>7326115</v>
      </c>
      <c r="K259" s="139">
        <v>87913376</v>
      </c>
      <c r="L259" s="122"/>
      <c r="M259" s="122"/>
      <c r="N259" s="122"/>
      <c r="O259" s="164"/>
      <c r="P259" s="164"/>
      <c r="Q259" s="147"/>
      <c r="R259" s="146"/>
      <c r="S259" s="122"/>
      <c r="T259" s="122"/>
      <c r="U259" s="122"/>
      <c r="V259" s="122"/>
      <c r="W259" s="122"/>
      <c r="X259" s="122"/>
      <c r="Y259" s="122"/>
      <c r="Z259" s="122"/>
      <c r="AA259" s="122"/>
      <c r="AB259" s="164"/>
      <c r="AC259" s="147"/>
      <c r="AD259" s="167"/>
      <c r="AE259" s="167"/>
      <c r="AF259" s="122"/>
      <c r="AG259" s="147"/>
      <c r="AH259" s="122"/>
      <c r="AI259" s="122"/>
      <c r="AJ259" s="122"/>
      <c r="AK259" s="122"/>
      <c r="AL259" s="122"/>
      <c r="AM259" s="122"/>
      <c r="AN259" s="147"/>
      <c r="AO259" s="152">
        <v>12</v>
      </c>
      <c r="AP259" s="130" t="s">
        <v>36</v>
      </c>
      <c r="AQ259" s="139">
        <v>7326115</v>
      </c>
      <c r="AR259" s="139">
        <v>87913376</v>
      </c>
      <c r="AS259" s="122"/>
      <c r="AT259" s="122"/>
      <c r="AU259" s="122"/>
      <c r="AV259" s="164"/>
      <c r="AW259" s="164"/>
      <c r="AX259" s="147"/>
    </row>
    <row r="260" spans="1:50" s="125" customFormat="1" x14ac:dyDescent="0.25">
      <c r="A260" s="146" t="s">
        <v>504</v>
      </c>
      <c r="B260" s="122">
        <v>660000032</v>
      </c>
      <c r="C260" s="122" t="s">
        <v>40</v>
      </c>
      <c r="D260" s="122" t="s">
        <v>41</v>
      </c>
      <c r="E260" s="122" t="s">
        <v>101</v>
      </c>
      <c r="F260" s="122" t="s">
        <v>80</v>
      </c>
      <c r="G260" s="147" t="s">
        <v>88</v>
      </c>
      <c r="H260" s="152">
        <v>5</v>
      </c>
      <c r="I260" s="130" t="s">
        <v>239</v>
      </c>
      <c r="J260" s="139">
        <v>3540704</v>
      </c>
      <c r="K260" s="138">
        <v>17703520.890000001</v>
      </c>
      <c r="L260" s="122"/>
      <c r="M260" s="122"/>
      <c r="N260" s="122"/>
      <c r="O260" s="164"/>
      <c r="P260" s="164"/>
      <c r="Q260" s="147"/>
      <c r="R260" s="146"/>
      <c r="S260" s="122"/>
      <c r="T260" s="122"/>
      <c r="U260" s="122"/>
      <c r="V260" s="122"/>
      <c r="W260" s="122"/>
      <c r="X260" s="122"/>
      <c r="Y260" s="122"/>
      <c r="Z260" s="122"/>
      <c r="AA260" s="122"/>
      <c r="AB260" s="164"/>
      <c r="AC260" s="147"/>
      <c r="AD260" s="167"/>
      <c r="AE260" s="167"/>
      <c r="AF260" s="122"/>
      <c r="AG260" s="147"/>
      <c r="AH260" s="122"/>
      <c r="AI260" s="122"/>
      <c r="AJ260" s="122"/>
      <c r="AK260" s="122"/>
      <c r="AL260" s="122"/>
      <c r="AM260" s="122"/>
      <c r="AN260" s="147"/>
      <c r="AO260" s="152">
        <v>5</v>
      </c>
      <c r="AP260" s="130" t="s">
        <v>239</v>
      </c>
      <c r="AQ260" s="139">
        <v>3540704</v>
      </c>
      <c r="AR260" s="138">
        <v>17703520.890000001</v>
      </c>
      <c r="AS260" s="122"/>
      <c r="AT260" s="122"/>
      <c r="AU260" s="122"/>
      <c r="AV260" s="164"/>
      <c r="AW260" s="164"/>
      <c r="AX260" s="147"/>
    </row>
    <row r="261" spans="1:50" s="125" customFormat="1" x14ac:dyDescent="0.25">
      <c r="A261" s="146" t="s">
        <v>504</v>
      </c>
      <c r="B261" s="122">
        <v>660000032</v>
      </c>
      <c r="C261" s="122" t="s">
        <v>40</v>
      </c>
      <c r="D261" s="122" t="s">
        <v>41</v>
      </c>
      <c r="E261" s="122" t="s">
        <v>342</v>
      </c>
      <c r="F261" s="122" t="s">
        <v>80</v>
      </c>
      <c r="G261" s="147" t="s">
        <v>88</v>
      </c>
      <c r="H261" s="152">
        <v>1</v>
      </c>
      <c r="I261" s="130" t="s">
        <v>53</v>
      </c>
      <c r="J261" s="139">
        <v>710000000</v>
      </c>
      <c r="K261" s="138">
        <v>710000000</v>
      </c>
      <c r="L261" s="122"/>
      <c r="M261" s="122"/>
      <c r="N261" s="122"/>
      <c r="O261" s="164"/>
      <c r="P261" s="164"/>
      <c r="Q261" s="147"/>
      <c r="R261" s="146"/>
      <c r="S261" s="122"/>
      <c r="T261" s="122"/>
      <c r="U261" s="122"/>
      <c r="V261" s="122"/>
      <c r="W261" s="122"/>
      <c r="X261" s="122"/>
      <c r="Y261" s="122"/>
      <c r="Z261" s="122"/>
      <c r="AA261" s="122"/>
      <c r="AB261" s="164"/>
      <c r="AC261" s="147"/>
      <c r="AD261" s="167"/>
      <c r="AE261" s="167"/>
      <c r="AF261" s="122"/>
      <c r="AG261" s="147"/>
      <c r="AH261" s="122"/>
      <c r="AI261" s="122"/>
      <c r="AJ261" s="122"/>
      <c r="AK261" s="122"/>
      <c r="AL261" s="122"/>
      <c r="AM261" s="122"/>
      <c r="AN261" s="147"/>
      <c r="AO261" s="152">
        <v>1</v>
      </c>
      <c r="AP261" s="130" t="s">
        <v>53</v>
      </c>
      <c r="AQ261" s="139">
        <v>710000000</v>
      </c>
      <c r="AR261" s="138">
        <v>710000000</v>
      </c>
      <c r="AS261" s="122"/>
      <c r="AT261" s="122"/>
      <c r="AU261" s="122"/>
      <c r="AV261" s="164"/>
      <c r="AW261" s="164"/>
      <c r="AX261" s="147"/>
    </row>
    <row r="262" spans="1:50" s="125" customFormat="1" ht="14.45" customHeight="1" x14ac:dyDescent="0.25">
      <c r="A262" s="146" t="s">
        <v>504</v>
      </c>
      <c r="B262" s="122">
        <v>660000032</v>
      </c>
      <c r="C262" s="122" t="s">
        <v>40</v>
      </c>
      <c r="D262" s="122" t="s">
        <v>41</v>
      </c>
      <c r="E262" s="122" t="s">
        <v>61</v>
      </c>
      <c r="F262" s="122" t="s">
        <v>62</v>
      </c>
      <c r="G262" s="147" t="s">
        <v>68</v>
      </c>
      <c r="H262" s="152">
        <v>1</v>
      </c>
      <c r="I262" s="130" t="s">
        <v>53</v>
      </c>
      <c r="J262" s="139">
        <v>33654000</v>
      </c>
      <c r="K262" s="139">
        <v>33654000</v>
      </c>
      <c r="L262" s="122"/>
      <c r="M262" s="122"/>
      <c r="N262" s="122"/>
      <c r="O262" s="164"/>
      <c r="P262" s="164"/>
      <c r="Q262" s="147"/>
      <c r="R262" s="146"/>
      <c r="S262" s="122"/>
      <c r="T262" s="122"/>
      <c r="U262" s="122"/>
      <c r="V262" s="122"/>
      <c r="W262" s="122"/>
      <c r="X262" s="122"/>
      <c r="Y262" s="122"/>
      <c r="Z262" s="122"/>
      <c r="AA262" s="122"/>
      <c r="AB262" s="164"/>
      <c r="AC262" s="147"/>
      <c r="AD262" s="167"/>
      <c r="AE262" s="167"/>
      <c r="AF262" s="122"/>
      <c r="AG262" s="147"/>
      <c r="AH262" s="146"/>
      <c r="AI262" s="122"/>
      <c r="AJ262" s="122"/>
      <c r="AK262" s="122"/>
      <c r="AL262" s="122"/>
      <c r="AM262" s="122"/>
      <c r="AN262" s="147"/>
      <c r="AO262" s="152">
        <v>1</v>
      </c>
      <c r="AP262" s="130" t="s">
        <v>53</v>
      </c>
      <c r="AQ262" s="139">
        <v>33654000</v>
      </c>
      <c r="AR262" s="139">
        <v>33654000</v>
      </c>
      <c r="AS262" s="122"/>
      <c r="AT262" s="122"/>
      <c r="AU262" s="122"/>
      <c r="AV262" s="164"/>
      <c r="AW262" s="164"/>
      <c r="AX262" s="147"/>
    </row>
    <row r="263" spans="1:50" s="125" customFormat="1" ht="14.45" customHeight="1" x14ac:dyDescent="0.25">
      <c r="A263" s="146" t="s">
        <v>504</v>
      </c>
      <c r="B263" s="122">
        <v>660000032</v>
      </c>
      <c r="C263" s="122" t="s">
        <v>40</v>
      </c>
      <c r="D263" s="122" t="s">
        <v>41</v>
      </c>
      <c r="E263" s="122" t="s">
        <v>97</v>
      </c>
      <c r="F263" s="122" t="s">
        <v>62</v>
      </c>
      <c r="G263" s="147" t="s">
        <v>68</v>
      </c>
      <c r="H263" s="152">
        <v>1</v>
      </c>
      <c r="I263" s="130" t="s">
        <v>53</v>
      </c>
      <c r="J263" s="129" t="s">
        <v>54</v>
      </c>
      <c r="K263" s="129" t="s">
        <v>55</v>
      </c>
      <c r="L263" s="122"/>
      <c r="M263" s="122"/>
      <c r="N263" s="122"/>
      <c r="O263" s="164"/>
      <c r="P263" s="164"/>
      <c r="Q263" s="147"/>
      <c r="R263" s="245"/>
      <c r="S263" s="246"/>
      <c r="T263" s="240"/>
      <c r="U263" s="240"/>
      <c r="V263" s="240"/>
      <c r="W263" s="240"/>
      <c r="X263" s="240"/>
      <c r="Y263" s="240"/>
      <c r="Z263" s="240"/>
      <c r="AA263" s="240"/>
      <c r="AB263" s="247"/>
      <c r="AC263" s="147"/>
      <c r="AD263" s="167"/>
      <c r="AE263" s="167"/>
      <c r="AF263" s="122"/>
      <c r="AG263" s="147"/>
      <c r="AH263" s="146"/>
      <c r="AI263" s="122"/>
      <c r="AJ263" s="122"/>
      <c r="AK263" s="122"/>
      <c r="AL263" s="122"/>
      <c r="AM263" s="122"/>
      <c r="AN263" s="147"/>
      <c r="AO263" s="152">
        <v>1</v>
      </c>
      <c r="AP263" s="130" t="s">
        <v>53</v>
      </c>
      <c r="AQ263" s="129" t="s">
        <v>54</v>
      </c>
      <c r="AR263" s="129" t="s">
        <v>55</v>
      </c>
      <c r="AS263" s="122"/>
      <c r="AT263" s="122"/>
      <c r="AU263" s="122"/>
      <c r="AV263" s="164"/>
      <c r="AW263" s="164"/>
      <c r="AX263" s="147"/>
    </row>
    <row r="264" spans="1:50" s="125" customFormat="1" ht="14.45" customHeight="1" x14ac:dyDescent="0.25">
      <c r="A264" s="146" t="s">
        <v>504</v>
      </c>
      <c r="B264" s="122">
        <v>660000032</v>
      </c>
      <c r="C264" s="122" t="s">
        <v>40</v>
      </c>
      <c r="D264" s="122" t="s">
        <v>41</v>
      </c>
      <c r="E264" s="122" t="s">
        <v>78</v>
      </c>
      <c r="F264" s="122" t="s">
        <v>62</v>
      </c>
      <c r="G264" s="147" t="s">
        <v>68</v>
      </c>
      <c r="H264" s="152">
        <v>1</v>
      </c>
      <c r="I264" s="130" t="s">
        <v>53</v>
      </c>
      <c r="J264" s="139">
        <v>400000</v>
      </c>
      <c r="K264" s="139">
        <v>400000</v>
      </c>
      <c r="L264" s="122"/>
      <c r="M264" s="122"/>
      <c r="N264" s="122"/>
      <c r="O264" s="164"/>
      <c r="P264" s="164"/>
      <c r="Q264" s="147"/>
      <c r="R264" s="146"/>
      <c r="S264" s="122"/>
      <c r="T264" s="122"/>
      <c r="U264" s="122"/>
      <c r="V264" s="122"/>
      <c r="W264" s="122"/>
      <c r="X264" s="122"/>
      <c r="Y264" s="122"/>
      <c r="Z264" s="122"/>
      <c r="AA264" s="122"/>
      <c r="AB264" s="164"/>
      <c r="AC264" s="147"/>
      <c r="AD264" s="167"/>
      <c r="AE264" s="167"/>
      <c r="AF264" s="122"/>
      <c r="AG264" s="147"/>
      <c r="AH264" s="122"/>
      <c r="AI264" s="122"/>
      <c r="AJ264" s="122"/>
      <c r="AK264" s="122"/>
      <c r="AL264" s="122"/>
      <c r="AM264" s="122"/>
      <c r="AN264" s="147"/>
      <c r="AO264" s="152">
        <v>1</v>
      </c>
      <c r="AP264" s="130" t="s">
        <v>53</v>
      </c>
      <c r="AQ264" s="139">
        <v>400000</v>
      </c>
      <c r="AR264" s="139">
        <v>400000</v>
      </c>
      <c r="AS264" s="122"/>
      <c r="AT264" s="122"/>
      <c r="AU264" s="122"/>
      <c r="AV264" s="164"/>
      <c r="AW264" s="164"/>
      <c r="AX264" s="147"/>
    </row>
    <row r="265" spans="1:50" s="125" customFormat="1" ht="14.45" customHeight="1" x14ac:dyDescent="0.25">
      <c r="A265" s="146" t="s">
        <v>504</v>
      </c>
      <c r="B265" s="122">
        <v>660000032</v>
      </c>
      <c r="C265" s="122" t="s">
        <v>40</v>
      </c>
      <c r="D265" s="122" t="s">
        <v>41</v>
      </c>
      <c r="E265" s="122" t="s">
        <v>120</v>
      </c>
      <c r="F265" s="122" t="s">
        <v>62</v>
      </c>
      <c r="G265" s="147" t="s">
        <v>68</v>
      </c>
      <c r="H265" s="152">
        <v>1</v>
      </c>
      <c r="I265" s="130" t="s">
        <v>53</v>
      </c>
      <c r="J265" s="160">
        <v>79101594</v>
      </c>
      <c r="K265" s="161">
        <v>79101594</v>
      </c>
      <c r="L265" s="162"/>
      <c r="M265" s="162"/>
      <c r="N265" s="162"/>
      <c r="O265" s="165"/>
      <c r="P265" s="165"/>
      <c r="Q265" s="147"/>
      <c r="R265" s="151" t="s">
        <v>127</v>
      </c>
      <c r="S265" s="131" t="e">
        <f>_xlfn.IFNA(VLOOKUP(R265,#REF!,2,0),"BELUM ADA PO/SPK")</f>
        <v>#REF!</v>
      </c>
      <c r="T265" s="131" t="s">
        <v>128</v>
      </c>
      <c r="U265" s="131" t="s">
        <v>614</v>
      </c>
      <c r="V265" s="131" t="s">
        <v>615</v>
      </c>
      <c r="W265" s="131" t="s">
        <v>1142</v>
      </c>
      <c r="X265" s="122" t="s">
        <v>602</v>
      </c>
      <c r="Y265" s="122" t="s">
        <v>603</v>
      </c>
      <c r="Z265" s="157">
        <v>45700</v>
      </c>
      <c r="AA265" s="157">
        <v>45705</v>
      </c>
      <c r="AB265" s="164" t="s">
        <v>1187</v>
      </c>
      <c r="AC265" s="147"/>
      <c r="AD265" s="226">
        <v>45785</v>
      </c>
      <c r="AE265" s="167" t="s">
        <v>1177</v>
      </c>
      <c r="AF265" s="122" t="s">
        <v>1178</v>
      </c>
      <c r="AG265" s="158">
        <v>46161</v>
      </c>
      <c r="AH265" s="122"/>
      <c r="AI265" s="122"/>
      <c r="AJ265" s="122"/>
      <c r="AK265" s="122"/>
      <c r="AL265" s="122"/>
      <c r="AM265" s="122"/>
      <c r="AN265" s="147"/>
      <c r="AO265" s="152">
        <v>1</v>
      </c>
      <c r="AP265" s="130" t="s">
        <v>53</v>
      </c>
      <c r="AQ265" s="160">
        <v>79101594</v>
      </c>
      <c r="AR265" s="161">
        <v>79101594</v>
      </c>
      <c r="AS265" s="162"/>
      <c r="AT265" s="162"/>
      <c r="AU265" s="162"/>
      <c r="AV265" s="165"/>
      <c r="AW265" s="165"/>
      <c r="AX265" s="147"/>
    </row>
    <row r="266" spans="1:50" s="125" customFormat="1" ht="14.45" customHeight="1" x14ac:dyDescent="0.25">
      <c r="A266" s="146" t="s">
        <v>504</v>
      </c>
      <c r="B266" s="122">
        <v>660000032</v>
      </c>
      <c r="C266" s="122" t="s">
        <v>40</v>
      </c>
      <c r="D266" s="122" t="s">
        <v>41</v>
      </c>
      <c r="E266" s="122" t="s">
        <v>129</v>
      </c>
      <c r="F266" s="122" t="s">
        <v>62</v>
      </c>
      <c r="G266" s="147" t="s">
        <v>68</v>
      </c>
      <c r="H266" s="152">
        <v>12</v>
      </c>
      <c r="I266" s="130" t="s">
        <v>36</v>
      </c>
      <c r="J266" s="139">
        <v>8000000</v>
      </c>
      <c r="K266" s="139">
        <v>96000000</v>
      </c>
      <c r="L266" s="122"/>
      <c r="M266" s="122"/>
      <c r="N266" s="122"/>
      <c r="O266" s="164"/>
      <c r="P266" s="164"/>
      <c r="Q266" s="147"/>
      <c r="R266" s="146"/>
      <c r="S266" s="122"/>
      <c r="T266" s="122"/>
      <c r="U266" s="122"/>
      <c r="V266" s="122"/>
      <c r="W266" s="122"/>
      <c r="X266" s="122"/>
      <c r="Y266" s="122"/>
      <c r="Z266" s="122"/>
      <c r="AA266" s="122"/>
      <c r="AB266" s="164"/>
      <c r="AC266" s="147"/>
      <c r="AD266" s="167"/>
      <c r="AE266" s="167"/>
      <c r="AF266" s="122"/>
      <c r="AG266" s="147"/>
      <c r="AH266" s="122"/>
      <c r="AI266" s="122"/>
      <c r="AJ266" s="122"/>
      <c r="AK266" s="122"/>
      <c r="AL266" s="122"/>
      <c r="AM266" s="122"/>
      <c r="AN266" s="147"/>
      <c r="AO266" s="152">
        <v>12</v>
      </c>
      <c r="AP266" s="130" t="s">
        <v>36</v>
      </c>
      <c r="AQ266" s="139">
        <v>8000000</v>
      </c>
      <c r="AR266" s="139">
        <v>96000000</v>
      </c>
      <c r="AS266" s="122"/>
      <c r="AT266" s="122"/>
      <c r="AU266" s="122"/>
      <c r="AV266" s="164"/>
      <c r="AW266" s="164"/>
      <c r="AX266" s="147"/>
    </row>
    <row r="267" spans="1:50" s="125" customFormat="1" ht="14.45" customHeight="1" x14ac:dyDescent="0.25">
      <c r="A267" s="146" t="s">
        <v>504</v>
      </c>
      <c r="B267" s="122">
        <v>660000032</v>
      </c>
      <c r="C267" s="122" t="s">
        <v>40</v>
      </c>
      <c r="D267" s="122" t="s">
        <v>41</v>
      </c>
      <c r="E267" s="122" t="s">
        <v>92</v>
      </c>
      <c r="F267" s="122" t="s">
        <v>62</v>
      </c>
      <c r="G267" s="147" t="s">
        <v>68</v>
      </c>
      <c r="H267" s="152">
        <v>12</v>
      </c>
      <c r="I267" s="130" t="s">
        <v>36</v>
      </c>
      <c r="J267" s="139">
        <v>8151592</v>
      </c>
      <c r="K267" s="139">
        <v>97819108</v>
      </c>
      <c r="L267" s="122"/>
      <c r="M267" s="122"/>
      <c r="N267" s="122"/>
      <c r="O267" s="164"/>
      <c r="P267" s="164"/>
      <c r="Q267" s="147"/>
      <c r="R267" s="146"/>
      <c r="S267" s="122"/>
      <c r="T267" s="122"/>
      <c r="U267" s="122"/>
      <c r="V267" s="122"/>
      <c r="W267" s="122"/>
      <c r="X267" s="122"/>
      <c r="Y267" s="122"/>
      <c r="Z267" s="122"/>
      <c r="AA267" s="122"/>
      <c r="AB267" s="164"/>
      <c r="AC267" s="147"/>
      <c r="AD267" s="167"/>
      <c r="AE267" s="167"/>
      <c r="AF267" s="122"/>
      <c r="AG267" s="147"/>
      <c r="AH267" s="122"/>
      <c r="AI267" s="122"/>
      <c r="AJ267" s="122"/>
      <c r="AK267" s="122"/>
      <c r="AL267" s="122"/>
      <c r="AM267" s="122"/>
      <c r="AN267" s="147"/>
      <c r="AO267" s="152">
        <v>12</v>
      </c>
      <c r="AP267" s="130" t="s">
        <v>36</v>
      </c>
      <c r="AQ267" s="139">
        <v>8151592</v>
      </c>
      <c r="AR267" s="139">
        <v>97819108</v>
      </c>
      <c r="AS267" s="122"/>
      <c r="AT267" s="122"/>
      <c r="AU267" s="122"/>
      <c r="AV267" s="164"/>
      <c r="AW267" s="164"/>
      <c r="AX267" s="147"/>
    </row>
    <row r="268" spans="1:50" s="125" customFormat="1" x14ac:dyDescent="0.25">
      <c r="A268" s="146" t="s">
        <v>504</v>
      </c>
      <c r="B268" s="122">
        <v>660000032</v>
      </c>
      <c r="C268" s="122" t="s">
        <v>40</v>
      </c>
      <c r="D268" s="122" t="s">
        <v>41</v>
      </c>
      <c r="E268" s="122" t="s">
        <v>101</v>
      </c>
      <c r="F268" s="122" t="s">
        <v>62</v>
      </c>
      <c r="G268" s="147" t="s">
        <v>68</v>
      </c>
      <c r="H268" s="152">
        <v>1</v>
      </c>
      <c r="I268" s="130" t="s">
        <v>53</v>
      </c>
      <c r="J268" s="139">
        <v>47275881</v>
      </c>
      <c r="K268" s="139">
        <v>47275881</v>
      </c>
      <c r="L268" s="122"/>
      <c r="M268" s="122"/>
      <c r="N268" s="122"/>
      <c r="O268" s="164"/>
      <c r="P268" s="164"/>
      <c r="Q268" s="147"/>
      <c r="R268" s="146"/>
      <c r="S268" s="122"/>
      <c r="T268" s="122"/>
      <c r="U268" s="122"/>
      <c r="V268" s="122"/>
      <c r="W268" s="122"/>
      <c r="X268" s="122"/>
      <c r="Y268" s="122"/>
      <c r="Z268" s="122"/>
      <c r="AA268" s="122"/>
      <c r="AB268" s="164"/>
      <c r="AC268" s="147"/>
      <c r="AD268" s="167"/>
      <c r="AE268" s="167"/>
      <c r="AF268" s="122"/>
      <c r="AG268" s="147"/>
      <c r="AH268" s="146"/>
      <c r="AI268" s="122"/>
      <c r="AJ268" s="122"/>
      <c r="AK268" s="122"/>
      <c r="AL268" s="122"/>
      <c r="AM268" s="122"/>
      <c r="AN268" s="147"/>
      <c r="AO268" s="152">
        <v>1</v>
      </c>
      <c r="AP268" s="130" t="s">
        <v>53</v>
      </c>
      <c r="AQ268" s="139">
        <v>47275881</v>
      </c>
      <c r="AR268" s="139">
        <v>47275881</v>
      </c>
      <c r="AS268" s="122"/>
      <c r="AT268" s="122"/>
      <c r="AU268" s="122"/>
      <c r="AV268" s="164"/>
      <c r="AW268" s="164"/>
      <c r="AX268" s="147"/>
    </row>
    <row r="269" spans="1:50" s="125" customFormat="1" ht="14.45" customHeight="1" x14ac:dyDescent="0.25">
      <c r="A269" s="146" t="s">
        <v>504</v>
      </c>
      <c r="B269" s="122">
        <v>660000032</v>
      </c>
      <c r="C269" s="122" t="s">
        <v>40</v>
      </c>
      <c r="D269" s="122" t="s">
        <v>41</v>
      </c>
      <c r="E269" s="122" t="s">
        <v>102</v>
      </c>
      <c r="F269" s="122" t="s">
        <v>62</v>
      </c>
      <c r="G269" s="147" t="s">
        <v>68</v>
      </c>
      <c r="H269" s="152">
        <v>1</v>
      </c>
      <c r="I269" s="130" t="s">
        <v>53</v>
      </c>
      <c r="J269" s="139">
        <v>206469841</v>
      </c>
      <c r="K269" s="139">
        <v>206469841</v>
      </c>
      <c r="L269" s="122"/>
      <c r="M269" s="122"/>
      <c r="N269" s="122"/>
      <c r="O269" s="164"/>
      <c r="P269" s="164"/>
      <c r="Q269" s="147"/>
      <c r="R269" s="239"/>
      <c r="S269" s="171"/>
      <c r="T269" s="172"/>
      <c r="U269" s="172"/>
      <c r="V269" s="172"/>
      <c r="W269" s="172"/>
      <c r="X269" s="172"/>
      <c r="Y269" s="172"/>
      <c r="Z269" s="172"/>
      <c r="AA269" s="172"/>
      <c r="AB269" s="257"/>
      <c r="AC269" s="147"/>
      <c r="AD269" s="167"/>
      <c r="AE269" s="167"/>
      <c r="AF269" s="122"/>
      <c r="AG269" s="147"/>
      <c r="AH269" s="146"/>
      <c r="AI269" s="122"/>
      <c r="AJ269" s="122"/>
      <c r="AK269" s="122"/>
      <c r="AL269" s="122"/>
      <c r="AM269" s="122"/>
      <c r="AN269" s="147"/>
      <c r="AO269" s="152">
        <v>1</v>
      </c>
      <c r="AP269" s="130" t="s">
        <v>53</v>
      </c>
      <c r="AQ269" s="139">
        <v>206469841</v>
      </c>
      <c r="AR269" s="139">
        <v>206469841</v>
      </c>
      <c r="AS269" s="122"/>
      <c r="AT269" s="122"/>
      <c r="AU269" s="122"/>
      <c r="AV269" s="164"/>
      <c r="AW269" s="164"/>
      <c r="AX269" s="147"/>
    </row>
    <row r="270" spans="1:50" s="125" customFormat="1" ht="14.45" customHeight="1" x14ac:dyDescent="0.25">
      <c r="A270" s="146" t="s">
        <v>504</v>
      </c>
      <c r="B270" s="122">
        <v>660000032</v>
      </c>
      <c r="C270" s="122" t="s">
        <v>40</v>
      </c>
      <c r="D270" s="122" t="s">
        <v>41</v>
      </c>
      <c r="E270" s="122" t="s">
        <v>176</v>
      </c>
      <c r="F270" s="122" t="s">
        <v>62</v>
      </c>
      <c r="G270" s="147" t="s">
        <v>68</v>
      </c>
      <c r="H270" s="152">
        <v>1</v>
      </c>
      <c r="I270" s="130" t="s">
        <v>53</v>
      </c>
      <c r="J270" s="139">
        <v>80000000</v>
      </c>
      <c r="K270" s="141"/>
      <c r="L270" s="122"/>
      <c r="M270" s="122"/>
      <c r="N270" s="122"/>
      <c r="O270" s="164"/>
      <c r="P270" s="164"/>
      <c r="Q270" s="147"/>
      <c r="R270" s="146"/>
      <c r="S270" s="167"/>
      <c r="T270" s="122"/>
      <c r="U270" s="122"/>
      <c r="V270" s="122"/>
      <c r="W270" s="122"/>
      <c r="X270" s="122"/>
      <c r="Y270" s="122"/>
      <c r="Z270" s="122"/>
      <c r="AA270" s="122"/>
      <c r="AB270" s="164"/>
      <c r="AC270" s="147"/>
      <c r="AD270" s="167"/>
      <c r="AE270" s="167"/>
      <c r="AF270" s="122"/>
      <c r="AG270" s="147"/>
      <c r="AH270" s="146"/>
      <c r="AI270" s="122"/>
      <c r="AJ270" s="122"/>
      <c r="AK270" s="122"/>
      <c r="AL270" s="122"/>
      <c r="AM270" s="122"/>
      <c r="AN270" s="147"/>
      <c r="AO270" s="152">
        <v>1</v>
      </c>
      <c r="AP270" s="130" t="s">
        <v>53</v>
      </c>
      <c r="AQ270" s="139">
        <v>80000000</v>
      </c>
      <c r="AR270" s="141"/>
      <c r="AS270" s="122"/>
      <c r="AT270" s="122"/>
      <c r="AU270" s="122"/>
      <c r="AV270" s="164"/>
      <c r="AW270" s="164"/>
      <c r="AX270" s="147"/>
    </row>
    <row r="271" spans="1:50" s="125" customFormat="1" ht="14.45" customHeight="1" x14ac:dyDescent="0.25">
      <c r="A271" s="146" t="s">
        <v>504</v>
      </c>
      <c r="B271" s="122">
        <v>660000032</v>
      </c>
      <c r="C271" s="122" t="s">
        <v>40</v>
      </c>
      <c r="D271" s="122" t="s">
        <v>41</v>
      </c>
      <c r="E271" s="122" t="s">
        <v>185</v>
      </c>
      <c r="F271" s="122" t="s">
        <v>62</v>
      </c>
      <c r="G271" s="147" t="s">
        <v>68</v>
      </c>
      <c r="H271" s="152">
        <v>1</v>
      </c>
      <c r="I271" s="130" t="s">
        <v>53</v>
      </c>
      <c r="J271" s="129" t="s">
        <v>54</v>
      </c>
      <c r="K271" s="141"/>
      <c r="L271" s="122"/>
      <c r="M271" s="122"/>
      <c r="N271" s="122"/>
      <c r="O271" s="164"/>
      <c r="P271" s="164"/>
      <c r="Q271" s="147"/>
      <c r="R271" s="146"/>
      <c r="S271" s="167"/>
      <c r="T271" s="122"/>
      <c r="U271" s="122"/>
      <c r="V271" s="122"/>
      <c r="W271" s="122"/>
      <c r="X271" s="122"/>
      <c r="Y271" s="122"/>
      <c r="Z271" s="122"/>
      <c r="AA271" s="122"/>
      <c r="AB271" s="164"/>
      <c r="AC271" s="147"/>
      <c r="AD271" s="167"/>
      <c r="AE271" s="167"/>
      <c r="AF271" s="122"/>
      <c r="AG271" s="147"/>
      <c r="AH271" s="146"/>
      <c r="AI271" s="122"/>
      <c r="AJ271" s="122"/>
      <c r="AK271" s="122"/>
      <c r="AL271" s="122"/>
      <c r="AM271" s="122"/>
      <c r="AN271" s="147"/>
      <c r="AO271" s="152">
        <v>1</v>
      </c>
      <c r="AP271" s="130" t="s">
        <v>53</v>
      </c>
      <c r="AQ271" s="129" t="s">
        <v>54</v>
      </c>
      <c r="AR271" s="141"/>
      <c r="AS271" s="122"/>
      <c r="AT271" s="122"/>
      <c r="AU271" s="122"/>
      <c r="AV271" s="164"/>
      <c r="AW271" s="164"/>
      <c r="AX271" s="147"/>
    </row>
    <row r="272" spans="1:50" s="125" customFormat="1" ht="14.45" customHeight="1" x14ac:dyDescent="0.25">
      <c r="A272" s="146" t="s">
        <v>504</v>
      </c>
      <c r="B272" s="122">
        <v>660000032</v>
      </c>
      <c r="C272" s="122" t="s">
        <v>40</v>
      </c>
      <c r="D272" s="122" t="s">
        <v>41</v>
      </c>
      <c r="E272" s="122" t="s">
        <v>274</v>
      </c>
      <c r="F272" s="122" t="s">
        <v>62</v>
      </c>
      <c r="G272" s="147" t="s">
        <v>68</v>
      </c>
      <c r="H272" s="152">
        <v>12</v>
      </c>
      <c r="I272" s="130" t="s">
        <v>36</v>
      </c>
      <c r="J272" s="139">
        <v>426000</v>
      </c>
      <c r="K272" s="139">
        <v>5112000</v>
      </c>
      <c r="L272" s="122"/>
      <c r="M272" s="122"/>
      <c r="N272" s="122"/>
      <c r="O272" s="164"/>
      <c r="P272" s="164"/>
      <c r="Q272" s="147"/>
      <c r="R272" s="146"/>
      <c r="S272" s="167"/>
      <c r="T272" s="122"/>
      <c r="U272" s="122"/>
      <c r="V272" s="122"/>
      <c r="W272" s="122"/>
      <c r="X272" s="122"/>
      <c r="Y272" s="122"/>
      <c r="Z272" s="122"/>
      <c r="AA272" s="122"/>
      <c r="AB272" s="164"/>
      <c r="AC272" s="147"/>
      <c r="AD272" s="167"/>
      <c r="AE272" s="167"/>
      <c r="AF272" s="122"/>
      <c r="AG272" s="147"/>
      <c r="AH272" s="146"/>
      <c r="AI272" s="122"/>
      <c r="AJ272" s="122"/>
      <c r="AK272" s="122"/>
      <c r="AL272" s="122"/>
      <c r="AM272" s="122"/>
      <c r="AN272" s="147"/>
      <c r="AO272" s="152">
        <v>12</v>
      </c>
      <c r="AP272" s="130" t="s">
        <v>36</v>
      </c>
      <c r="AQ272" s="139">
        <v>426000</v>
      </c>
      <c r="AR272" s="139">
        <v>5112000</v>
      </c>
      <c r="AS272" s="122"/>
      <c r="AT272" s="122"/>
      <c r="AU272" s="122"/>
      <c r="AV272" s="164"/>
      <c r="AW272" s="164"/>
      <c r="AX272" s="147"/>
    </row>
    <row r="273" spans="1:50" s="125" customFormat="1" ht="14.45" customHeight="1" x14ac:dyDescent="0.25">
      <c r="A273" s="146" t="s">
        <v>504</v>
      </c>
      <c r="B273" s="122">
        <v>660000032</v>
      </c>
      <c r="C273" s="122" t="s">
        <v>40</v>
      </c>
      <c r="D273" s="122" t="s">
        <v>41</v>
      </c>
      <c r="E273" s="122" t="s">
        <v>298</v>
      </c>
      <c r="F273" s="122" t="s">
        <v>62</v>
      </c>
      <c r="G273" s="147" t="s">
        <v>68</v>
      </c>
      <c r="H273" s="152">
        <v>12</v>
      </c>
      <c r="I273" s="130" t="s">
        <v>36</v>
      </c>
      <c r="J273" s="139">
        <v>7813</v>
      </c>
      <c r="K273" s="139">
        <v>93750</v>
      </c>
      <c r="L273" s="122"/>
      <c r="M273" s="122"/>
      <c r="N273" s="122"/>
      <c r="O273" s="164"/>
      <c r="P273" s="164"/>
      <c r="Q273" s="147"/>
      <c r="R273" s="146"/>
      <c r="S273" s="167"/>
      <c r="T273" s="122"/>
      <c r="U273" s="122"/>
      <c r="V273" s="122"/>
      <c r="W273" s="122"/>
      <c r="X273" s="122"/>
      <c r="Y273" s="122"/>
      <c r="Z273" s="122"/>
      <c r="AA273" s="122"/>
      <c r="AB273" s="164"/>
      <c r="AC273" s="147"/>
      <c r="AD273" s="167"/>
      <c r="AE273" s="167"/>
      <c r="AF273" s="122"/>
      <c r="AG273" s="147"/>
      <c r="AH273" s="146"/>
      <c r="AI273" s="122"/>
      <c r="AJ273" s="122"/>
      <c r="AK273" s="122"/>
      <c r="AL273" s="122"/>
      <c r="AM273" s="122"/>
      <c r="AN273" s="147"/>
      <c r="AO273" s="152">
        <v>12</v>
      </c>
      <c r="AP273" s="130" t="s">
        <v>36</v>
      </c>
      <c r="AQ273" s="139">
        <v>7813</v>
      </c>
      <c r="AR273" s="139">
        <v>93750</v>
      </c>
      <c r="AS273" s="122"/>
      <c r="AT273" s="122"/>
      <c r="AU273" s="122"/>
      <c r="AV273" s="164"/>
      <c r="AW273" s="164"/>
      <c r="AX273" s="147"/>
    </row>
    <row r="274" spans="1:50" s="125" customFormat="1" ht="14.45" customHeight="1" x14ac:dyDescent="0.25">
      <c r="A274" s="146" t="s">
        <v>504</v>
      </c>
      <c r="B274" s="122">
        <v>660000032</v>
      </c>
      <c r="C274" s="122" t="s">
        <v>40</v>
      </c>
      <c r="D274" s="122" t="s">
        <v>41</v>
      </c>
      <c r="E274" s="122" t="s">
        <v>316</v>
      </c>
      <c r="F274" s="122" t="s">
        <v>62</v>
      </c>
      <c r="G274" s="147" t="s">
        <v>68</v>
      </c>
      <c r="H274" s="152">
        <v>12</v>
      </c>
      <c r="I274" s="130" t="s">
        <v>36</v>
      </c>
      <c r="J274" s="160">
        <v>186270</v>
      </c>
      <c r="K274" s="161">
        <v>2235240</v>
      </c>
      <c r="L274" s="162"/>
      <c r="M274" s="162"/>
      <c r="N274" s="162"/>
      <c r="O274" s="165"/>
      <c r="P274" s="165"/>
      <c r="Q274" s="147"/>
      <c r="R274" s="151" t="s">
        <v>127</v>
      </c>
      <c r="S274" s="190" t="e">
        <f>_xlfn.IFNA(VLOOKUP(R274,#REF!,2,0),"BELUM ADA PO/SPK")</f>
        <v>#REF!</v>
      </c>
      <c r="T274" s="131" t="s">
        <v>128</v>
      </c>
      <c r="U274" s="131" t="s">
        <v>614</v>
      </c>
      <c r="V274" s="131" t="s">
        <v>615</v>
      </c>
      <c r="W274" s="131" t="s">
        <v>1142</v>
      </c>
      <c r="X274" s="122" t="s">
        <v>602</v>
      </c>
      <c r="Y274" s="122" t="s">
        <v>603</v>
      </c>
      <c r="Z274" s="157">
        <v>45700</v>
      </c>
      <c r="AA274" s="157">
        <v>45705</v>
      </c>
      <c r="AB274" s="164" t="s">
        <v>1187</v>
      </c>
      <c r="AC274" s="147"/>
      <c r="AD274" s="226">
        <v>45785</v>
      </c>
      <c r="AE274" s="167" t="s">
        <v>1177</v>
      </c>
      <c r="AF274" s="122" t="s">
        <v>1178</v>
      </c>
      <c r="AG274" s="158">
        <v>46161</v>
      </c>
      <c r="AH274" s="146"/>
      <c r="AI274" s="122"/>
      <c r="AJ274" s="122"/>
      <c r="AK274" s="122"/>
      <c r="AL274" s="122"/>
      <c r="AM274" s="122"/>
      <c r="AN274" s="147"/>
      <c r="AO274" s="152">
        <v>12</v>
      </c>
      <c r="AP274" s="130" t="s">
        <v>36</v>
      </c>
      <c r="AQ274" s="160">
        <v>186270</v>
      </c>
      <c r="AR274" s="161">
        <v>2235240</v>
      </c>
      <c r="AS274" s="162"/>
      <c r="AT274" s="162"/>
      <c r="AU274" s="162"/>
      <c r="AV274" s="165"/>
      <c r="AW274" s="165"/>
      <c r="AX274" s="147"/>
    </row>
    <row r="275" spans="1:50" s="125" customFormat="1" ht="14.45" customHeight="1" x14ac:dyDescent="0.25">
      <c r="A275" s="146" t="s">
        <v>504</v>
      </c>
      <c r="B275" s="122">
        <v>660000032</v>
      </c>
      <c r="C275" s="122" t="s">
        <v>40</v>
      </c>
      <c r="D275" s="122" t="s">
        <v>41</v>
      </c>
      <c r="E275" s="122" t="s">
        <v>330</v>
      </c>
      <c r="F275" s="122" t="s">
        <v>62</v>
      </c>
      <c r="G275" s="147" t="s">
        <v>68</v>
      </c>
      <c r="H275" s="152">
        <v>12</v>
      </c>
      <c r="I275" s="130" t="s">
        <v>36</v>
      </c>
      <c r="J275" s="129" t="s">
        <v>54</v>
      </c>
      <c r="K275" s="129" t="s">
        <v>55</v>
      </c>
      <c r="L275" s="122"/>
      <c r="M275" s="122"/>
      <c r="N275" s="122"/>
      <c r="O275" s="164"/>
      <c r="P275" s="164"/>
      <c r="Q275" s="147"/>
      <c r="R275" s="146"/>
      <c r="S275" s="167"/>
      <c r="T275" s="122"/>
      <c r="U275" s="122"/>
      <c r="V275" s="122"/>
      <c r="W275" s="122"/>
      <c r="X275" s="122"/>
      <c r="Y275" s="122"/>
      <c r="Z275" s="122"/>
      <c r="AA275" s="122"/>
      <c r="AB275" s="164"/>
      <c r="AC275" s="147"/>
      <c r="AD275" s="167"/>
      <c r="AE275" s="167"/>
      <c r="AF275" s="122"/>
      <c r="AG275" s="147"/>
      <c r="AH275" s="146"/>
      <c r="AI275" s="122"/>
      <c r="AJ275" s="122"/>
      <c r="AK275" s="122"/>
      <c r="AL275" s="122"/>
      <c r="AM275" s="122"/>
      <c r="AN275" s="147"/>
      <c r="AO275" s="152">
        <v>12</v>
      </c>
      <c r="AP275" s="130" t="s">
        <v>36</v>
      </c>
      <c r="AQ275" s="129" t="s">
        <v>54</v>
      </c>
      <c r="AR275" s="129" t="s">
        <v>55</v>
      </c>
      <c r="AS275" s="122"/>
      <c r="AT275" s="122"/>
      <c r="AU275" s="122"/>
      <c r="AV275" s="164"/>
      <c r="AW275" s="164"/>
      <c r="AX275" s="147"/>
    </row>
    <row r="276" spans="1:50" s="125" customFormat="1" ht="14.45" customHeight="1" x14ac:dyDescent="0.25">
      <c r="A276" s="146" t="s">
        <v>504</v>
      </c>
      <c r="B276" s="122">
        <v>660000015</v>
      </c>
      <c r="C276" s="122" t="s">
        <v>159</v>
      </c>
      <c r="D276" s="122" t="s">
        <v>160</v>
      </c>
      <c r="E276" s="122" t="s">
        <v>160</v>
      </c>
      <c r="F276" s="122" t="s">
        <v>51</v>
      </c>
      <c r="G276" s="147" t="s">
        <v>52</v>
      </c>
      <c r="H276" s="152">
        <v>12</v>
      </c>
      <c r="I276" s="130" t="s">
        <v>36</v>
      </c>
      <c r="J276" s="139">
        <v>1500000</v>
      </c>
      <c r="K276" s="141"/>
      <c r="L276" s="122"/>
      <c r="M276" s="122"/>
      <c r="N276" s="122"/>
      <c r="O276" s="164"/>
      <c r="P276" s="164"/>
      <c r="Q276" s="147"/>
      <c r="R276" s="146"/>
      <c r="S276" s="167"/>
      <c r="T276" s="122"/>
      <c r="U276" s="122"/>
      <c r="V276" s="122"/>
      <c r="W276" s="122"/>
      <c r="X276" s="122"/>
      <c r="Y276" s="122"/>
      <c r="Z276" s="122"/>
      <c r="AA276" s="122"/>
      <c r="AB276" s="164"/>
      <c r="AC276" s="147"/>
      <c r="AD276" s="167"/>
      <c r="AE276" s="167"/>
      <c r="AF276" s="122"/>
      <c r="AG276" s="147"/>
      <c r="AH276" s="146"/>
      <c r="AI276" s="122"/>
      <c r="AJ276" s="122"/>
      <c r="AK276" s="122"/>
      <c r="AL276" s="122"/>
      <c r="AM276" s="122"/>
      <c r="AN276" s="147"/>
      <c r="AO276" s="152">
        <v>12</v>
      </c>
      <c r="AP276" s="130" t="s">
        <v>36</v>
      </c>
      <c r="AQ276" s="139">
        <v>1500000</v>
      </c>
      <c r="AR276" s="141"/>
      <c r="AS276" s="122"/>
      <c r="AT276" s="122"/>
      <c r="AU276" s="122"/>
      <c r="AV276" s="164"/>
      <c r="AW276" s="164"/>
      <c r="AX276" s="147"/>
    </row>
    <row r="277" spans="1:50" s="125" customFormat="1" ht="14.45" customHeight="1" x14ac:dyDescent="0.25">
      <c r="A277" s="146" t="s">
        <v>504</v>
      </c>
      <c r="B277" s="122">
        <v>660000015</v>
      </c>
      <c r="C277" s="122" t="s">
        <v>159</v>
      </c>
      <c r="D277" s="122" t="s">
        <v>160</v>
      </c>
      <c r="E277" s="122" t="s">
        <v>161</v>
      </c>
      <c r="F277" s="122" t="s">
        <v>51</v>
      </c>
      <c r="G277" s="147" t="s">
        <v>52</v>
      </c>
      <c r="H277" s="152">
        <v>1</v>
      </c>
      <c r="I277" s="130" t="s">
        <v>53</v>
      </c>
      <c r="J277" s="129" t="s">
        <v>54</v>
      </c>
      <c r="K277" s="141"/>
      <c r="L277" s="122"/>
      <c r="M277" s="122"/>
      <c r="N277" s="122"/>
      <c r="O277" s="164"/>
      <c r="P277" s="164"/>
      <c r="Q277" s="147"/>
      <c r="R277" s="235"/>
      <c r="S277" s="236"/>
      <c r="T277" s="237"/>
      <c r="U277" s="237"/>
      <c r="V277" s="237"/>
      <c r="W277" s="237"/>
      <c r="X277" s="237"/>
      <c r="Y277" s="237"/>
      <c r="Z277" s="237"/>
      <c r="AA277" s="237"/>
      <c r="AB277" s="238"/>
      <c r="AC277" s="147"/>
      <c r="AD277" s="167"/>
      <c r="AE277" s="167"/>
      <c r="AF277" s="122"/>
      <c r="AG277" s="147"/>
      <c r="AH277" s="146"/>
      <c r="AI277" s="122"/>
      <c r="AJ277" s="122"/>
      <c r="AK277" s="122"/>
      <c r="AL277" s="122"/>
      <c r="AM277" s="122"/>
      <c r="AN277" s="147"/>
      <c r="AO277" s="152">
        <v>1</v>
      </c>
      <c r="AP277" s="130" t="s">
        <v>53</v>
      </c>
      <c r="AQ277" s="129" t="s">
        <v>54</v>
      </c>
      <c r="AR277" s="141"/>
      <c r="AS277" s="122"/>
      <c r="AT277" s="122"/>
      <c r="AU277" s="122"/>
      <c r="AV277" s="164"/>
      <c r="AW277" s="164"/>
      <c r="AX277" s="147"/>
    </row>
    <row r="278" spans="1:50" s="125" customFormat="1" ht="14.45" customHeight="1" x14ac:dyDescent="0.25">
      <c r="A278" s="146" t="s">
        <v>504</v>
      </c>
      <c r="B278" s="122">
        <v>660000022</v>
      </c>
      <c r="C278" s="122" t="s">
        <v>228</v>
      </c>
      <c r="D278" s="122" t="s">
        <v>229</v>
      </c>
      <c r="E278" s="122" t="s">
        <v>229</v>
      </c>
      <c r="F278" s="122" t="s">
        <v>51</v>
      </c>
      <c r="G278" s="147" t="s">
        <v>52</v>
      </c>
      <c r="H278" s="152">
        <v>12</v>
      </c>
      <c r="I278" s="130" t="s">
        <v>36</v>
      </c>
      <c r="J278" s="139">
        <v>500000</v>
      </c>
      <c r="K278" s="141"/>
      <c r="L278" s="122"/>
      <c r="M278" s="122"/>
      <c r="N278" s="122"/>
      <c r="O278" s="164"/>
      <c r="P278" s="164"/>
      <c r="Q278" s="147"/>
      <c r="R278" s="146"/>
      <c r="S278" s="122"/>
      <c r="T278" s="122"/>
      <c r="U278" s="122"/>
      <c r="V278" s="122"/>
      <c r="W278" s="122"/>
      <c r="X278" s="122"/>
      <c r="Y278" s="122"/>
      <c r="Z278" s="122"/>
      <c r="AA278" s="122"/>
      <c r="AB278" s="164"/>
      <c r="AC278" s="147"/>
      <c r="AD278" s="167"/>
      <c r="AE278" s="167"/>
      <c r="AF278" s="122"/>
      <c r="AG278" s="147"/>
      <c r="AH278" s="146"/>
      <c r="AI278" s="122"/>
      <c r="AJ278" s="122"/>
      <c r="AK278" s="122"/>
      <c r="AL278" s="122"/>
      <c r="AM278" s="122"/>
      <c r="AN278" s="147"/>
      <c r="AO278" s="152">
        <v>12</v>
      </c>
      <c r="AP278" s="130" t="s">
        <v>36</v>
      </c>
      <c r="AQ278" s="139">
        <v>500000</v>
      </c>
      <c r="AR278" s="141"/>
      <c r="AS278" s="122"/>
      <c r="AT278" s="122"/>
      <c r="AU278" s="122"/>
      <c r="AV278" s="164"/>
      <c r="AW278" s="164"/>
      <c r="AX278" s="147"/>
    </row>
    <row r="279" spans="1:50" s="125" customFormat="1" ht="14.45" customHeight="1" x14ac:dyDescent="0.25">
      <c r="A279" s="146" t="s">
        <v>504</v>
      </c>
      <c r="B279" s="122">
        <v>660000024</v>
      </c>
      <c r="C279" s="122" t="s">
        <v>228</v>
      </c>
      <c r="D279" s="122" t="s">
        <v>231</v>
      </c>
      <c r="E279" s="122" t="s">
        <v>231</v>
      </c>
      <c r="F279" s="122" t="s">
        <v>51</v>
      </c>
      <c r="G279" s="147" t="s">
        <v>52</v>
      </c>
      <c r="H279" s="152">
        <v>12</v>
      </c>
      <c r="I279" s="130" t="s">
        <v>36</v>
      </c>
      <c r="J279" s="139">
        <v>1000000</v>
      </c>
      <c r="K279" s="141"/>
      <c r="L279" s="122"/>
      <c r="M279" s="122"/>
      <c r="N279" s="122"/>
      <c r="O279" s="164"/>
      <c r="P279" s="164"/>
      <c r="Q279" s="147"/>
      <c r="R279" s="146"/>
      <c r="S279" s="122"/>
      <c r="T279" s="122"/>
      <c r="U279" s="122"/>
      <c r="V279" s="122"/>
      <c r="W279" s="122"/>
      <c r="X279" s="122"/>
      <c r="Y279" s="122"/>
      <c r="Z279" s="122"/>
      <c r="AA279" s="122"/>
      <c r="AB279" s="164"/>
      <c r="AC279" s="147"/>
      <c r="AD279" s="167"/>
      <c r="AE279" s="167"/>
      <c r="AF279" s="122"/>
      <c r="AG279" s="147"/>
      <c r="AH279" s="146"/>
      <c r="AI279" s="122"/>
      <c r="AJ279" s="122"/>
      <c r="AK279" s="122"/>
      <c r="AL279" s="122"/>
      <c r="AM279" s="122"/>
      <c r="AN279" s="147"/>
      <c r="AO279" s="152">
        <v>12</v>
      </c>
      <c r="AP279" s="130" t="s">
        <v>36</v>
      </c>
      <c r="AQ279" s="139">
        <v>1000000</v>
      </c>
      <c r="AR279" s="141"/>
      <c r="AS279" s="122"/>
      <c r="AT279" s="122"/>
      <c r="AU279" s="122"/>
      <c r="AV279" s="164"/>
      <c r="AW279" s="164"/>
      <c r="AX279" s="147"/>
    </row>
    <row r="280" spans="1:50" s="125" customFormat="1" ht="14.45" customHeight="1" x14ac:dyDescent="0.25">
      <c r="A280" s="146" t="s">
        <v>504</v>
      </c>
      <c r="B280" s="122">
        <v>660000014</v>
      </c>
      <c r="C280" s="122" t="s">
        <v>228</v>
      </c>
      <c r="D280" s="122" t="s">
        <v>240</v>
      </c>
      <c r="E280" s="122" t="s">
        <v>241</v>
      </c>
      <c r="F280" s="122" t="s">
        <v>51</v>
      </c>
      <c r="G280" s="147" t="s">
        <v>52</v>
      </c>
      <c r="H280" s="152">
        <v>2</v>
      </c>
      <c r="I280" s="130" t="s">
        <v>6</v>
      </c>
      <c r="J280" s="139">
        <v>3000000</v>
      </c>
      <c r="K280" s="138">
        <v>6000000</v>
      </c>
      <c r="L280" s="122"/>
      <c r="M280" s="122"/>
      <c r="N280" s="122"/>
      <c r="O280" s="164"/>
      <c r="P280" s="164"/>
      <c r="Q280" s="147"/>
      <c r="R280" s="239"/>
      <c r="S280" s="171"/>
      <c r="T280" s="172"/>
      <c r="U280" s="172"/>
      <c r="V280" s="172"/>
      <c r="W280" s="172"/>
      <c r="X280" s="172"/>
      <c r="Y280" s="172"/>
      <c r="Z280" s="172"/>
      <c r="AA280" s="172"/>
      <c r="AB280" s="257"/>
      <c r="AC280" s="147"/>
      <c r="AD280" s="167"/>
      <c r="AE280" s="167"/>
      <c r="AF280" s="122"/>
      <c r="AG280" s="147"/>
      <c r="AH280" s="146"/>
      <c r="AI280" s="122"/>
      <c r="AJ280" s="122"/>
      <c r="AK280" s="122"/>
      <c r="AL280" s="122"/>
      <c r="AM280" s="122"/>
      <c r="AN280" s="147"/>
      <c r="AO280" s="152">
        <v>2</v>
      </c>
      <c r="AP280" s="130" t="s">
        <v>6</v>
      </c>
      <c r="AQ280" s="139">
        <v>3000000</v>
      </c>
      <c r="AR280" s="138">
        <v>6000000</v>
      </c>
      <c r="AS280" s="122"/>
      <c r="AT280" s="122"/>
      <c r="AU280" s="122"/>
      <c r="AV280" s="164"/>
      <c r="AW280" s="164"/>
      <c r="AX280" s="147"/>
    </row>
    <row r="281" spans="1:50" s="125" customFormat="1" ht="14.45" customHeight="1" x14ac:dyDescent="0.25">
      <c r="A281" s="146" t="s">
        <v>504</v>
      </c>
      <c r="B281" s="122">
        <v>660000014</v>
      </c>
      <c r="C281" s="122" t="s">
        <v>228</v>
      </c>
      <c r="D281" s="122" t="s">
        <v>240</v>
      </c>
      <c r="E281" s="122" t="s">
        <v>243</v>
      </c>
      <c r="F281" s="122" t="s">
        <v>51</v>
      </c>
      <c r="G281" s="147" t="s">
        <v>52</v>
      </c>
      <c r="H281" s="152">
        <v>10</v>
      </c>
      <c r="I281" s="130" t="s">
        <v>6</v>
      </c>
      <c r="J281" s="139">
        <v>3815000</v>
      </c>
      <c r="K281" s="138">
        <v>38150000</v>
      </c>
      <c r="L281" s="122"/>
      <c r="M281" s="122"/>
      <c r="N281" s="122"/>
      <c r="O281" s="164"/>
      <c r="P281" s="164"/>
      <c r="Q281" s="147"/>
      <c r="R281" s="235"/>
      <c r="S281" s="236"/>
      <c r="T281" s="237"/>
      <c r="U281" s="237"/>
      <c r="V281" s="237"/>
      <c r="W281" s="237"/>
      <c r="X281" s="237"/>
      <c r="Y281" s="237"/>
      <c r="Z281" s="237"/>
      <c r="AA281" s="237"/>
      <c r="AB281" s="238"/>
      <c r="AC281" s="147"/>
      <c r="AD281" s="167"/>
      <c r="AE281" s="167"/>
      <c r="AF281" s="122"/>
      <c r="AG281" s="147"/>
      <c r="AH281" s="146"/>
      <c r="AI281" s="122"/>
      <c r="AJ281" s="122"/>
      <c r="AK281" s="122"/>
      <c r="AL281" s="122"/>
      <c r="AM281" s="122"/>
      <c r="AN281" s="147"/>
      <c r="AO281" s="152">
        <v>10</v>
      </c>
      <c r="AP281" s="130" t="s">
        <v>6</v>
      </c>
      <c r="AQ281" s="139">
        <v>3815000</v>
      </c>
      <c r="AR281" s="138">
        <v>38150000</v>
      </c>
      <c r="AS281" s="122"/>
      <c r="AT281" s="122"/>
      <c r="AU281" s="122"/>
      <c r="AV281" s="164"/>
      <c r="AW281" s="164"/>
      <c r="AX281" s="147"/>
    </row>
    <row r="282" spans="1:50" s="125" customFormat="1" ht="14.45" customHeight="1" x14ac:dyDescent="0.25">
      <c r="A282" s="146" t="s">
        <v>504</v>
      </c>
      <c r="B282" s="122">
        <v>660000014</v>
      </c>
      <c r="C282" s="122" t="s">
        <v>228</v>
      </c>
      <c r="D282" s="122" t="s">
        <v>240</v>
      </c>
      <c r="E282" s="122" t="s">
        <v>244</v>
      </c>
      <c r="F282" s="122" t="s">
        <v>51</v>
      </c>
      <c r="G282" s="147" t="s">
        <v>52</v>
      </c>
      <c r="H282" s="152">
        <v>1</v>
      </c>
      <c r="I282" s="130" t="s">
        <v>6</v>
      </c>
      <c r="J282" s="139">
        <v>1600000</v>
      </c>
      <c r="K282" s="138">
        <v>1600000</v>
      </c>
      <c r="L282" s="122"/>
      <c r="M282" s="122"/>
      <c r="N282" s="122"/>
      <c r="O282" s="122"/>
      <c r="P282" s="164"/>
      <c r="Q282" s="147"/>
      <c r="R282" s="146"/>
      <c r="S282" s="122"/>
      <c r="T282" s="122"/>
      <c r="U282" s="122"/>
      <c r="V282" s="122"/>
      <c r="W282" s="122"/>
      <c r="X282" s="122"/>
      <c r="Y282" s="122"/>
      <c r="Z282" s="122"/>
      <c r="AA282" s="122"/>
      <c r="AB282" s="164"/>
      <c r="AC282" s="147"/>
      <c r="AD282" s="167"/>
      <c r="AE282" s="167"/>
      <c r="AF282" s="122"/>
      <c r="AG282" s="147"/>
      <c r="AH282" s="146"/>
      <c r="AI282" s="122"/>
      <c r="AJ282" s="122"/>
      <c r="AK282" s="122"/>
      <c r="AL282" s="122"/>
      <c r="AM282" s="122"/>
      <c r="AN282" s="147"/>
      <c r="AO282" s="152">
        <v>1</v>
      </c>
      <c r="AP282" s="130" t="s">
        <v>6</v>
      </c>
      <c r="AQ282" s="139">
        <v>1600000</v>
      </c>
      <c r="AR282" s="138">
        <v>1600000</v>
      </c>
      <c r="AS282" s="122"/>
      <c r="AT282" s="122"/>
      <c r="AU282" s="122"/>
      <c r="AV282" s="122"/>
      <c r="AW282" s="164"/>
      <c r="AX282" s="147"/>
    </row>
    <row r="283" spans="1:50" s="125" customFormat="1" ht="14.45" customHeight="1" x14ac:dyDescent="0.25">
      <c r="A283" s="146" t="s">
        <v>504</v>
      </c>
      <c r="B283" s="122">
        <v>660000014</v>
      </c>
      <c r="C283" s="122" t="s">
        <v>228</v>
      </c>
      <c r="D283" s="122" t="s">
        <v>240</v>
      </c>
      <c r="E283" s="122" t="s">
        <v>279</v>
      </c>
      <c r="F283" s="122" t="s">
        <v>80</v>
      </c>
      <c r="G283" s="147" t="s">
        <v>82</v>
      </c>
      <c r="H283" s="152">
        <v>1</v>
      </c>
      <c r="I283" s="130" t="s">
        <v>6</v>
      </c>
      <c r="J283" s="139">
        <v>4050000</v>
      </c>
      <c r="K283" s="138">
        <v>4050000</v>
      </c>
      <c r="L283" s="122"/>
      <c r="M283" s="122"/>
      <c r="N283" s="122"/>
      <c r="O283" s="164"/>
      <c r="P283" s="164"/>
      <c r="Q283" s="147"/>
      <c r="R283" s="239"/>
      <c r="S283" s="171"/>
      <c r="T283" s="172"/>
      <c r="U283" s="172"/>
      <c r="V283" s="172"/>
      <c r="W283" s="172"/>
      <c r="X283" s="172"/>
      <c r="Y283" s="172"/>
      <c r="Z283" s="172"/>
      <c r="AA283" s="172"/>
      <c r="AB283" s="257"/>
      <c r="AC283" s="147"/>
      <c r="AD283" s="167"/>
      <c r="AE283" s="167"/>
      <c r="AF283" s="122"/>
      <c r="AG283" s="147"/>
      <c r="AH283" s="146"/>
      <c r="AI283" s="122"/>
      <c r="AJ283" s="122"/>
      <c r="AK283" s="122"/>
      <c r="AL283" s="122"/>
      <c r="AM283" s="122"/>
      <c r="AN283" s="147"/>
      <c r="AO283" s="152">
        <v>1</v>
      </c>
      <c r="AP283" s="130" t="s">
        <v>6</v>
      </c>
      <c r="AQ283" s="139">
        <v>4050000</v>
      </c>
      <c r="AR283" s="138">
        <v>4050000</v>
      </c>
      <c r="AS283" s="122"/>
      <c r="AT283" s="122"/>
      <c r="AU283" s="122"/>
      <c r="AV283" s="164"/>
      <c r="AW283" s="164"/>
      <c r="AX283" s="147"/>
    </row>
    <row r="284" spans="1:50" s="125" customFormat="1" ht="14.45" customHeight="1" x14ac:dyDescent="0.25">
      <c r="A284" s="146" t="s">
        <v>504</v>
      </c>
      <c r="B284" s="122">
        <v>660000014</v>
      </c>
      <c r="C284" s="122" t="s">
        <v>228</v>
      </c>
      <c r="D284" s="122" t="s">
        <v>240</v>
      </c>
      <c r="E284" s="122" t="s">
        <v>243</v>
      </c>
      <c r="F284" s="122" t="s">
        <v>80</v>
      </c>
      <c r="G284" s="147" t="s">
        <v>82</v>
      </c>
      <c r="H284" s="152">
        <v>1</v>
      </c>
      <c r="I284" s="130" t="s">
        <v>6</v>
      </c>
      <c r="J284" s="139">
        <v>3815000</v>
      </c>
      <c r="K284" s="138">
        <v>3815000</v>
      </c>
      <c r="L284" s="122"/>
      <c r="M284" s="122"/>
      <c r="N284" s="122"/>
      <c r="O284" s="164"/>
      <c r="P284" s="164"/>
      <c r="Q284" s="147"/>
      <c r="R284" s="146"/>
      <c r="S284" s="167"/>
      <c r="T284" s="122"/>
      <c r="U284" s="122"/>
      <c r="V284" s="122"/>
      <c r="W284" s="122"/>
      <c r="X284" s="122"/>
      <c r="Y284" s="122"/>
      <c r="Z284" s="122"/>
      <c r="AA284" s="122"/>
      <c r="AB284" s="164"/>
      <c r="AC284" s="147"/>
      <c r="AD284" s="167"/>
      <c r="AE284" s="167"/>
      <c r="AF284" s="122"/>
      <c r="AG284" s="147"/>
      <c r="AH284" s="146"/>
      <c r="AI284" s="122"/>
      <c r="AJ284" s="122"/>
      <c r="AK284" s="122"/>
      <c r="AL284" s="122"/>
      <c r="AM284" s="122"/>
      <c r="AN284" s="147"/>
      <c r="AO284" s="152">
        <v>1</v>
      </c>
      <c r="AP284" s="130" t="s">
        <v>6</v>
      </c>
      <c r="AQ284" s="139">
        <v>3815000</v>
      </c>
      <c r="AR284" s="138">
        <v>3815000</v>
      </c>
      <c r="AS284" s="122"/>
      <c r="AT284" s="122"/>
      <c r="AU284" s="122"/>
      <c r="AV284" s="164"/>
      <c r="AW284" s="164"/>
      <c r="AX284" s="147"/>
    </row>
    <row r="285" spans="1:50" s="125" customFormat="1" ht="14.45" customHeight="1" x14ac:dyDescent="0.25">
      <c r="A285" s="146" t="s">
        <v>504</v>
      </c>
      <c r="B285" s="122">
        <v>660000014</v>
      </c>
      <c r="C285" s="122" t="s">
        <v>228</v>
      </c>
      <c r="D285" s="122" t="s">
        <v>240</v>
      </c>
      <c r="E285" s="122" t="s">
        <v>279</v>
      </c>
      <c r="F285" s="122" t="s">
        <v>80</v>
      </c>
      <c r="G285" s="147" t="s">
        <v>88</v>
      </c>
      <c r="H285" s="152">
        <v>1</v>
      </c>
      <c r="I285" s="130" t="s">
        <v>6</v>
      </c>
      <c r="J285" s="139">
        <v>4050000</v>
      </c>
      <c r="K285" s="138">
        <v>4050000</v>
      </c>
      <c r="L285" s="122"/>
      <c r="M285" s="122"/>
      <c r="N285" s="122"/>
      <c r="O285" s="164"/>
      <c r="P285" s="164"/>
      <c r="Q285" s="147"/>
      <c r="R285" s="146"/>
      <c r="S285" s="167"/>
      <c r="T285" s="122"/>
      <c r="U285" s="122"/>
      <c r="V285" s="122"/>
      <c r="W285" s="122"/>
      <c r="X285" s="122"/>
      <c r="Y285" s="122"/>
      <c r="Z285" s="122"/>
      <c r="AA285" s="122"/>
      <c r="AB285" s="164"/>
      <c r="AC285" s="147"/>
      <c r="AD285" s="167"/>
      <c r="AE285" s="167"/>
      <c r="AF285" s="122"/>
      <c r="AG285" s="147"/>
      <c r="AH285" s="146"/>
      <c r="AI285" s="122"/>
      <c r="AJ285" s="122"/>
      <c r="AK285" s="122"/>
      <c r="AL285" s="122"/>
      <c r="AM285" s="122"/>
      <c r="AN285" s="147"/>
      <c r="AO285" s="152">
        <v>1</v>
      </c>
      <c r="AP285" s="130" t="s">
        <v>6</v>
      </c>
      <c r="AQ285" s="139">
        <v>4050000</v>
      </c>
      <c r="AR285" s="138">
        <v>4050000</v>
      </c>
      <c r="AS285" s="122"/>
      <c r="AT285" s="122"/>
      <c r="AU285" s="122"/>
      <c r="AV285" s="164"/>
      <c r="AW285" s="164"/>
      <c r="AX285" s="147"/>
    </row>
    <row r="286" spans="1:50" s="125" customFormat="1" ht="14.45" customHeight="1" x14ac:dyDescent="0.25">
      <c r="A286" s="146" t="s">
        <v>504</v>
      </c>
      <c r="B286" s="122">
        <v>660000013</v>
      </c>
      <c r="C286" s="122" t="s">
        <v>157</v>
      </c>
      <c r="D286" s="122" t="s">
        <v>158</v>
      </c>
      <c r="E286" s="122" t="s">
        <v>157</v>
      </c>
      <c r="F286" s="122" t="s">
        <v>51</v>
      </c>
      <c r="G286" s="147" t="s">
        <v>52</v>
      </c>
      <c r="H286" s="152">
        <v>1</v>
      </c>
      <c r="I286" s="130" t="s">
        <v>53</v>
      </c>
      <c r="J286" s="139">
        <v>98540000</v>
      </c>
      <c r="K286" s="141"/>
      <c r="L286" s="122"/>
      <c r="M286" s="122"/>
      <c r="N286" s="122"/>
      <c r="O286" s="164"/>
      <c r="P286" s="164"/>
      <c r="Q286" s="147"/>
      <c r="R286" s="146"/>
      <c r="S286" s="167"/>
      <c r="T286" s="122"/>
      <c r="U286" s="122"/>
      <c r="V286" s="122"/>
      <c r="W286" s="122"/>
      <c r="X286" s="122"/>
      <c r="Y286" s="122"/>
      <c r="Z286" s="122"/>
      <c r="AA286" s="122"/>
      <c r="AB286" s="164"/>
      <c r="AC286" s="147"/>
      <c r="AD286" s="167"/>
      <c r="AE286" s="167"/>
      <c r="AF286" s="122"/>
      <c r="AG286" s="147"/>
      <c r="AH286" s="146"/>
      <c r="AI286" s="122"/>
      <c r="AJ286" s="122"/>
      <c r="AK286" s="122"/>
      <c r="AL286" s="122"/>
      <c r="AM286" s="122"/>
      <c r="AN286" s="147"/>
      <c r="AO286" s="152">
        <v>1</v>
      </c>
      <c r="AP286" s="130" t="s">
        <v>53</v>
      </c>
      <c r="AQ286" s="139">
        <v>98540000</v>
      </c>
      <c r="AR286" s="141"/>
      <c r="AS286" s="122"/>
      <c r="AT286" s="122"/>
      <c r="AU286" s="122"/>
      <c r="AV286" s="164"/>
      <c r="AW286" s="164"/>
      <c r="AX286" s="147"/>
    </row>
    <row r="287" spans="1:50" s="125" customFormat="1" ht="14.45" customHeight="1" x14ac:dyDescent="0.25">
      <c r="A287" s="146" t="s">
        <v>504</v>
      </c>
      <c r="B287" s="122">
        <v>660000030</v>
      </c>
      <c r="C287" s="122" t="s">
        <v>219</v>
      </c>
      <c r="D287" s="122" t="s">
        <v>249</v>
      </c>
      <c r="E287" s="122" t="s">
        <v>109</v>
      </c>
      <c r="F287" s="122" t="s">
        <v>80</v>
      </c>
      <c r="G287" s="147" t="s">
        <v>81</v>
      </c>
      <c r="H287" s="152">
        <v>12</v>
      </c>
      <c r="I287" s="130" t="s">
        <v>36</v>
      </c>
      <c r="J287" s="160">
        <v>600000</v>
      </c>
      <c r="K287" s="161">
        <v>7200000</v>
      </c>
      <c r="L287" s="162"/>
      <c r="M287" s="162">
        <v>95904000</v>
      </c>
      <c r="N287" s="162"/>
      <c r="O287" s="165"/>
      <c r="P287" s="165"/>
      <c r="Q287" s="147"/>
      <c r="R287" s="270" t="s">
        <v>250</v>
      </c>
      <c r="S287" s="271" t="e">
        <f>_xlfn.IFNA(VLOOKUP(R287,#REF!,2,0),"BELUM ADA PO/SPK")</f>
        <v>#REF!</v>
      </c>
      <c r="T287" s="272" t="s">
        <v>111</v>
      </c>
      <c r="U287" s="272" t="s">
        <v>629</v>
      </c>
      <c r="V287" s="272" t="s">
        <v>1190</v>
      </c>
      <c r="W287" s="272"/>
      <c r="X287" s="237" t="s">
        <v>602</v>
      </c>
      <c r="Y287" s="237" t="s">
        <v>603</v>
      </c>
      <c r="Z287" s="273">
        <v>45990</v>
      </c>
      <c r="AA287" s="273">
        <v>46000</v>
      </c>
      <c r="AB287" s="238" t="s">
        <v>1187</v>
      </c>
      <c r="AC287" s="147"/>
      <c r="AD287" s="226">
        <v>46007</v>
      </c>
      <c r="AE287" s="167" t="s">
        <v>1202</v>
      </c>
      <c r="AF287" s="122" t="s">
        <v>632</v>
      </c>
      <c r="AG287" s="158">
        <v>46010</v>
      </c>
      <c r="AH287" s="146"/>
      <c r="AI287" s="122"/>
      <c r="AJ287" s="122"/>
      <c r="AK287" s="122"/>
      <c r="AL287" s="122"/>
      <c r="AM287" s="122"/>
      <c r="AN287" s="147"/>
      <c r="AO287" s="152">
        <v>12</v>
      </c>
      <c r="AP287" s="130" t="s">
        <v>36</v>
      </c>
      <c r="AQ287" s="160">
        <v>600000</v>
      </c>
      <c r="AR287" s="161">
        <v>7200000</v>
      </c>
      <c r="AS287" s="162"/>
      <c r="AT287" s="162">
        <v>95904000</v>
      </c>
      <c r="AU287" s="162"/>
      <c r="AV287" s="165"/>
      <c r="AW287" s="165"/>
      <c r="AX287" s="147"/>
    </row>
    <row r="288" spans="1:50" s="125" customFormat="1" ht="14.45" customHeight="1" x14ac:dyDescent="0.25">
      <c r="A288" s="146" t="s">
        <v>504</v>
      </c>
      <c r="B288" s="122">
        <v>660000030</v>
      </c>
      <c r="C288" s="122" t="s">
        <v>219</v>
      </c>
      <c r="D288" s="122" t="s">
        <v>220</v>
      </c>
      <c r="E288" s="122" t="s">
        <v>109</v>
      </c>
      <c r="F288" s="122" t="s">
        <v>51</v>
      </c>
      <c r="G288" s="147" t="s">
        <v>52</v>
      </c>
      <c r="H288" s="152">
        <v>12</v>
      </c>
      <c r="I288" s="130" t="s">
        <v>36</v>
      </c>
      <c r="J288" s="160">
        <v>5000000</v>
      </c>
      <c r="K288" s="161">
        <f>J288*H288</f>
        <v>60000000</v>
      </c>
      <c r="L288" s="162">
        <f>K288-(M288+M289)</f>
        <v>0</v>
      </c>
      <c r="M288" s="162">
        <v>45000000</v>
      </c>
      <c r="N288" s="162"/>
      <c r="O288" s="165"/>
      <c r="P288" s="165"/>
      <c r="Q288" s="163"/>
      <c r="R288" s="151" t="s">
        <v>221</v>
      </c>
      <c r="S288" s="131" t="e">
        <f>_xlfn.IFNA(VLOOKUP(R288,#REF!,2,0),"BELUM ADA PO/SPK")</f>
        <v>#REF!</v>
      </c>
      <c r="T288" s="131" t="s">
        <v>111</v>
      </c>
      <c r="U288" s="131" t="s">
        <v>629</v>
      </c>
      <c r="V288" s="131" t="s">
        <v>653</v>
      </c>
      <c r="W288" s="131" t="s">
        <v>815</v>
      </c>
      <c r="X288" s="122" t="s">
        <v>602</v>
      </c>
      <c r="Y288" s="122" t="s">
        <v>603</v>
      </c>
      <c r="Z288" s="157">
        <v>45625</v>
      </c>
      <c r="AA288" s="157">
        <v>45632</v>
      </c>
      <c r="AB288" s="164" t="s">
        <v>1187</v>
      </c>
      <c r="AC288" s="147"/>
      <c r="AD288" s="226">
        <v>45645</v>
      </c>
      <c r="AE288" s="220" t="s">
        <v>823</v>
      </c>
      <c r="AF288" s="169" t="s">
        <v>632</v>
      </c>
      <c r="AG288" s="158">
        <v>46022</v>
      </c>
      <c r="AH288" s="122"/>
      <c r="AI288" s="122"/>
      <c r="AJ288" s="122"/>
      <c r="AK288" s="122"/>
      <c r="AL288" s="122"/>
      <c r="AM288" s="122"/>
      <c r="AN288" s="147"/>
      <c r="AO288" s="152">
        <v>12</v>
      </c>
      <c r="AP288" s="130" t="s">
        <v>36</v>
      </c>
      <c r="AQ288" s="160">
        <v>5000000</v>
      </c>
      <c r="AR288" s="161">
        <f>AQ288*AO288</f>
        <v>60000000</v>
      </c>
      <c r="AS288" s="162">
        <f>AR288-(AT288+AT289)</f>
        <v>0</v>
      </c>
      <c r="AT288" s="162">
        <v>45000000</v>
      </c>
      <c r="AU288" s="162"/>
      <c r="AV288" s="165"/>
      <c r="AW288" s="165"/>
      <c r="AX288" s="163"/>
    </row>
    <row r="289" spans="1:50" s="125" customFormat="1" ht="14.45" customHeight="1" x14ac:dyDescent="0.25">
      <c r="A289" s="146" t="s">
        <v>504</v>
      </c>
      <c r="B289" s="122">
        <v>660000030</v>
      </c>
      <c r="C289" s="122" t="s">
        <v>219</v>
      </c>
      <c r="D289" s="122" t="s">
        <v>220</v>
      </c>
      <c r="E289" s="122" t="s">
        <v>109</v>
      </c>
      <c r="F289" s="122" t="s">
        <v>51</v>
      </c>
      <c r="G289" s="147" t="s">
        <v>52</v>
      </c>
      <c r="H289" s="152"/>
      <c r="I289" s="130"/>
      <c r="J289" s="160"/>
      <c r="K289" s="161"/>
      <c r="L289" s="162"/>
      <c r="M289" s="162">
        <v>15000000</v>
      </c>
      <c r="N289" s="162">
        <f>M289-O289</f>
        <v>10000000</v>
      </c>
      <c r="O289" s="165">
        <v>5000000</v>
      </c>
      <c r="P289" s="165">
        <f>M289-(O289+O290+O291)</f>
        <v>1509525</v>
      </c>
      <c r="Q289" s="163"/>
      <c r="R289" s="151" t="s">
        <v>1191</v>
      </c>
      <c r="S289" s="131" t="e">
        <f>_xlfn.IFNA(VLOOKUP(R289,#REF!,2,0),"BELUM ADA PO/SPK")</f>
        <v>#REF!</v>
      </c>
      <c r="T289" s="131" t="s">
        <v>111</v>
      </c>
      <c r="U289" s="131" t="s">
        <v>629</v>
      </c>
      <c r="V289" s="131" t="s">
        <v>653</v>
      </c>
      <c r="W289" s="131" t="s">
        <v>815</v>
      </c>
      <c r="X289" s="122" t="s">
        <v>602</v>
      </c>
      <c r="Y289" s="122" t="s">
        <v>603</v>
      </c>
      <c r="Z289" s="157">
        <v>45625</v>
      </c>
      <c r="AA289" s="157">
        <v>45632</v>
      </c>
      <c r="AB289" s="164" t="s">
        <v>1187</v>
      </c>
      <c r="AC289" s="147"/>
      <c r="AD289" s="226">
        <v>45645</v>
      </c>
      <c r="AE289" s="220" t="s">
        <v>816</v>
      </c>
      <c r="AF289" s="169" t="s">
        <v>632</v>
      </c>
      <c r="AG289" s="158"/>
      <c r="AH289" s="225">
        <v>45729</v>
      </c>
      <c r="AI289" s="122" t="s">
        <v>817</v>
      </c>
      <c r="AJ289" s="122" t="s">
        <v>55</v>
      </c>
      <c r="AK289" s="122" t="s">
        <v>818</v>
      </c>
      <c r="AL289" s="122"/>
      <c r="AM289" s="122"/>
      <c r="AN289" s="147"/>
      <c r="AO289" s="152"/>
      <c r="AP289" s="130"/>
      <c r="AQ289" s="160"/>
      <c r="AR289" s="161"/>
      <c r="AS289" s="162"/>
      <c r="AT289" s="162">
        <v>15000000</v>
      </c>
      <c r="AU289" s="162">
        <f>AT289-AV289</f>
        <v>10000000</v>
      </c>
      <c r="AV289" s="165">
        <v>5000000</v>
      </c>
      <c r="AW289" s="165">
        <f>AT289-(AV289+AV290+AV291)</f>
        <v>1509525</v>
      </c>
      <c r="AX289" s="163"/>
    </row>
    <row r="290" spans="1:50" s="125" customFormat="1" ht="14.45" customHeight="1" x14ac:dyDescent="0.25">
      <c r="A290" s="146" t="s">
        <v>504</v>
      </c>
      <c r="B290" s="122">
        <v>660000030</v>
      </c>
      <c r="C290" s="122" t="s">
        <v>219</v>
      </c>
      <c r="D290" s="122" t="s">
        <v>220</v>
      </c>
      <c r="E290" s="122" t="s">
        <v>109</v>
      </c>
      <c r="F290" s="122" t="s">
        <v>51</v>
      </c>
      <c r="G290" s="147" t="s">
        <v>52</v>
      </c>
      <c r="H290" s="152"/>
      <c r="I290" s="130"/>
      <c r="J290" s="160"/>
      <c r="K290" s="161"/>
      <c r="L290" s="162"/>
      <c r="M290" s="162"/>
      <c r="N290" s="162">
        <f>N289-O290</f>
        <v>6509525</v>
      </c>
      <c r="O290" s="165">
        <v>3490475</v>
      </c>
      <c r="P290" s="165"/>
      <c r="Q290" s="163"/>
      <c r="R290" s="151" t="s">
        <v>1191</v>
      </c>
      <c r="S290" s="131" t="e">
        <f>_xlfn.IFNA(VLOOKUP(R290,#REF!,2,0),"BELUM ADA PO/SPK")</f>
        <v>#REF!</v>
      </c>
      <c r="T290" s="131" t="s">
        <v>111</v>
      </c>
      <c r="U290" s="131" t="s">
        <v>629</v>
      </c>
      <c r="V290" s="131" t="s">
        <v>653</v>
      </c>
      <c r="W290" s="131" t="s">
        <v>815</v>
      </c>
      <c r="X290" s="122" t="s">
        <v>602</v>
      </c>
      <c r="Y290" s="122" t="s">
        <v>603</v>
      </c>
      <c r="Z290" s="157">
        <v>45625</v>
      </c>
      <c r="AA290" s="157">
        <v>45632</v>
      </c>
      <c r="AB290" s="164" t="s">
        <v>1187</v>
      </c>
      <c r="AC290" s="147"/>
      <c r="AD290" s="226">
        <v>45645</v>
      </c>
      <c r="AE290" s="220" t="s">
        <v>816</v>
      </c>
      <c r="AF290" s="169" t="s">
        <v>632</v>
      </c>
      <c r="AG290" s="158"/>
      <c r="AH290" s="225">
        <v>45742</v>
      </c>
      <c r="AI290" s="122" t="s">
        <v>819</v>
      </c>
      <c r="AJ290" s="122" t="s">
        <v>55</v>
      </c>
      <c r="AK290" s="122" t="s">
        <v>820</v>
      </c>
      <c r="AL290" s="122"/>
      <c r="AM290" s="122"/>
      <c r="AN290" s="147"/>
      <c r="AO290" s="152"/>
      <c r="AP290" s="130"/>
      <c r="AQ290" s="160"/>
      <c r="AR290" s="161"/>
      <c r="AS290" s="162"/>
      <c r="AT290" s="162"/>
      <c r="AU290" s="162">
        <f>AU289-AV290</f>
        <v>6509525</v>
      </c>
      <c r="AV290" s="165">
        <v>3490475</v>
      </c>
      <c r="AW290" s="165"/>
      <c r="AX290" s="163"/>
    </row>
    <row r="291" spans="1:50" s="125" customFormat="1" ht="14.45" customHeight="1" x14ac:dyDescent="0.25">
      <c r="A291" s="146" t="s">
        <v>504</v>
      </c>
      <c r="B291" s="122">
        <v>660000030</v>
      </c>
      <c r="C291" s="122" t="s">
        <v>219</v>
      </c>
      <c r="D291" s="122" t="s">
        <v>220</v>
      </c>
      <c r="E291" s="122" t="s">
        <v>109</v>
      </c>
      <c r="F291" s="122" t="s">
        <v>51</v>
      </c>
      <c r="G291" s="147" t="s">
        <v>52</v>
      </c>
      <c r="H291" s="152"/>
      <c r="I291" s="130"/>
      <c r="J291" s="160"/>
      <c r="K291" s="161"/>
      <c r="L291" s="162"/>
      <c r="M291" s="162"/>
      <c r="N291" s="162">
        <f>N290-O291</f>
        <v>1509525</v>
      </c>
      <c r="O291" s="165">
        <v>5000000</v>
      </c>
      <c r="P291" s="165"/>
      <c r="Q291" s="163"/>
      <c r="R291" s="151" t="s">
        <v>1191</v>
      </c>
      <c r="S291" s="131" t="e">
        <f>_xlfn.IFNA(VLOOKUP(R291,#REF!,2,0),"BELUM ADA PO/SPK")</f>
        <v>#REF!</v>
      </c>
      <c r="T291" s="131" t="s">
        <v>111</v>
      </c>
      <c r="U291" s="131" t="s">
        <v>629</v>
      </c>
      <c r="V291" s="131" t="s">
        <v>653</v>
      </c>
      <c r="W291" s="131" t="s">
        <v>815</v>
      </c>
      <c r="X291" s="122" t="s">
        <v>602</v>
      </c>
      <c r="Y291" s="122" t="s">
        <v>603</v>
      </c>
      <c r="Z291" s="157">
        <v>45625</v>
      </c>
      <c r="AA291" s="157">
        <v>45632</v>
      </c>
      <c r="AB291" s="164" t="s">
        <v>1187</v>
      </c>
      <c r="AC291" s="147"/>
      <c r="AD291" s="226">
        <v>45645</v>
      </c>
      <c r="AE291" s="220" t="s">
        <v>816</v>
      </c>
      <c r="AF291" s="169" t="s">
        <v>632</v>
      </c>
      <c r="AG291" s="158"/>
      <c r="AH291" s="276">
        <v>45797</v>
      </c>
      <c r="AI291" s="122" t="s">
        <v>821</v>
      </c>
      <c r="AJ291" s="122" t="s">
        <v>55</v>
      </c>
      <c r="AK291" s="122" t="s">
        <v>822</v>
      </c>
      <c r="AL291" s="122"/>
      <c r="AM291" s="122"/>
      <c r="AN291" s="147"/>
      <c r="AO291" s="152"/>
      <c r="AP291" s="130"/>
      <c r="AQ291" s="160"/>
      <c r="AR291" s="161"/>
      <c r="AS291" s="162"/>
      <c r="AT291" s="162"/>
      <c r="AU291" s="162">
        <f>AU290-AV291</f>
        <v>1509525</v>
      </c>
      <c r="AV291" s="165">
        <v>5000000</v>
      </c>
      <c r="AW291" s="165"/>
      <c r="AX291" s="163"/>
    </row>
    <row r="292" spans="1:50" s="125" customFormat="1" ht="14.45" customHeight="1" x14ac:dyDescent="0.25">
      <c r="A292" s="146" t="s">
        <v>504</v>
      </c>
      <c r="B292" s="122">
        <v>660000030</v>
      </c>
      <c r="C292" s="122" t="s">
        <v>219</v>
      </c>
      <c r="D292" s="122" t="s">
        <v>293</v>
      </c>
      <c r="E292" s="122" t="s">
        <v>294</v>
      </c>
      <c r="F292" s="122" t="s">
        <v>80</v>
      </c>
      <c r="G292" s="147" t="s">
        <v>118</v>
      </c>
      <c r="H292" s="152">
        <v>6</v>
      </c>
      <c r="I292" s="130" t="s">
        <v>295</v>
      </c>
      <c r="J292" s="139">
        <v>25000000</v>
      </c>
      <c r="K292" s="138">
        <v>150000000</v>
      </c>
      <c r="L292" s="122"/>
      <c r="M292" s="122"/>
      <c r="N292" s="122"/>
      <c r="O292" s="164"/>
      <c r="P292" s="164"/>
      <c r="Q292" s="147"/>
      <c r="R292" s="245"/>
      <c r="S292" s="246"/>
      <c r="T292" s="240"/>
      <c r="U292" s="240"/>
      <c r="V292" s="240"/>
      <c r="W292" s="240"/>
      <c r="X292" s="240"/>
      <c r="Y292" s="240"/>
      <c r="Z292" s="240"/>
      <c r="AA292" s="240"/>
      <c r="AB292" s="247"/>
      <c r="AC292" s="147"/>
      <c r="AD292" s="167"/>
      <c r="AE292" s="167"/>
      <c r="AF292" s="122"/>
      <c r="AG292" s="147"/>
      <c r="AH292" s="146"/>
      <c r="AI292" s="122"/>
      <c r="AJ292" s="122"/>
      <c r="AK292" s="122"/>
      <c r="AL292" s="122"/>
      <c r="AM292" s="122"/>
      <c r="AN292" s="147"/>
      <c r="AO292" s="152">
        <v>6</v>
      </c>
      <c r="AP292" s="130" t="s">
        <v>295</v>
      </c>
      <c r="AQ292" s="139">
        <v>25000000</v>
      </c>
      <c r="AR292" s="138">
        <v>150000000</v>
      </c>
      <c r="AS292" s="122"/>
      <c r="AT292" s="122"/>
      <c r="AU292" s="122"/>
      <c r="AV292" s="164"/>
      <c r="AW292" s="164"/>
      <c r="AX292" s="147"/>
    </row>
    <row r="293" spans="1:50" s="125" customFormat="1" ht="14.45" customHeight="1" x14ac:dyDescent="0.25">
      <c r="A293" s="146" t="s">
        <v>504</v>
      </c>
      <c r="B293" s="122">
        <v>660000030</v>
      </c>
      <c r="C293" s="122" t="s">
        <v>219</v>
      </c>
      <c r="D293" s="122" t="s">
        <v>249</v>
      </c>
      <c r="E293" s="122" t="s">
        <v>109</v>
      </c>
      <c r="F293" s="122" t="s">
        <v>80</v>
      </c>
      <c r="G293" s="147" t="s">
        <v>82</v>
      </c>
      <c r="H293" s="152">
        <v>12</v>
      </c>
      <c r="I293" s="130" t="s">
        <v>36</v>
      </c>
      <c r="J293" s="160">
        <v>600000</v>
      </c>
      <c r="K293" s="161">
        <v>7200000</v>
      </c>
      <c r="L293" s="162">
        <f>K293-M294</f>
        <v>5300000</v>
      </c>
      <c r="M293" s="162"/>
      <c r="N293" s="162"/>
      <c r="O293" s="165"/>
      <c r="P293" s="165"/>
      <c r="Q293" s="147"/>
      <c r="R293" s="151" t="s">
        <v>272</v>
      </c>
      <c r="S293" s="131" t="e">
        <f>_xlfn.IFNA(VLOOKUP(R293,#REF!,2,0),"BELUM ADA PO/SPK")</f>
        <v>#REF!</v>
      </c>
      <c r="T293" s="131" t="s">
        <v>111</v>
      </c>
      <c r="U293" s="131" t="s">
        <v>629</v>
      </c>
      <c r="V293" s="131" t="s">
        <v>1190</v>
      </c>
      <c r="W293" s="131" t="s">
        <v>1016</v>
      </c>
      <c r="X293" s="122" t="s">
        <v>915</v>
      </c>
      <c r="Y293" s="122" t="s">
        <v>603</v>
      </c>
      <c r="Z293" s="157">
        <v>45702</v>
      </c>
      <c r="AA293" s="157">
        <v>45714</v>
      </c>
      <c r="AB293" s="164" t="s">
        <v>774</v>
      </c>
      <c r="AC293" s="147" t="s">
        <v>1018</v>
      </c>
      <c r="AD293" s="167"/>
      <c r="AE293" s="167"/>
      <c r="AF293" s="122"/>
      <c r="AG293" s="147"/>
      <c r="AH293" s="146"/>
      <c r="AI293" s="122"/>
      <c r="AJ293" s="122"/>
      <c r="AK293" s="122"/>
      <c r="AL293" s="122"/>
      <c r="AM293" s="122"/>
      <c r="AN293" s="147"/>
      <c r="AO293" s="152">
        <v>12</v>
      </c>
      <c r="AP293" s="130" t="s">
        <v>36</v>
      </c>
      <c r="AQ293" s="160">
        <v>600000</v>
      </c>
      <c r="AR293" s="161">
        <v>7200000</v>
      </c>
      <c r="AS293" s="162">
        <f>AR293-AT294</f>
        <v>5300000</v>
      </c>
      <c r="AT293" s="162"/>
      <c r="AU293" s="162"/>
      <c r="AV293" s="165"/>
      <c r="AW293" s="165"/>
      <c r="AX293" s="147"/>
    </row>
    <row r="294" spans="1:50" s="125" customFormat="1" ht="14.45" customHeight="1" x14ac:dyDescent="0.25">
      <c r="A294" s="146" t="s">
        <v>504</v>
      </c>
      <c r="B294" s="122">
        <v>660000030</v>
      </c>
      <c r="C294" s="122" t="s">
        <v>219</v>
      </c>
      <c r="D294" s="122" t="s">
        <v>249</v>
      </c>
      <c r="E294" s="122" t="s">
        <v>109</v>
      </c>
      <c r="F294" s="122" t="s">
        <v>80</v>
      </c>
      <c r="G294" s="147" t="s">
        <v>82</v>
      </c>
      <c r="H294" s="152"/>
      <c r="I294" s="130"/>
      <c r="J294" s="160"/>
      <c r="K294" s="161"/>
      <c r="L294" s="162"/>
      <c r="M294" s="162">
        <v>1900000</v>
      </c>
      <c r="N294" s="162">
        <f>M294-O294</f>
        <v>1425000</v>
      </c>
      <c r="O294" s="165">
        <v>475000</v>
      </c>
      <c r="P294" s="165"/>
      <c r="Q294" s="147"/>
      <c r="R294" s="241" t="s">
        <v>1191</v>
      </c>
      <c r="S294" s="242"/>
      <c r="T294" s="243" t="s">
        <v>111</v>
      </c>
      <c r="U294" s="243"/>
      <c r="V294" s="243"/>
      <c r="W294" s="243"/>
      <c r="X294" s="172"/>
      <c r="Y294" s="172"/>
      <c r="Z294" s="244"/>
      <c r="AA294" s="244"/>
      <c r="AB294" s="257"/>
      <c r="AC294" s="147"/>
      <c r="AD294" s="167"/>
      <c r="AE294" s="224" t="s">
        <v>919</v>
      </c>
      <c r="AF294" s="122"/>
      <c r="AG294" s="147"/>
      <c r="AH294" s="276">
        <v>45735</v>
      </c>
      <c r="AI294" s="122" t="s">
        <v>920</v>
      </c>
      <c r="AJ294" s="122"/>
      <c r="AK294" s="122" t="s">
        <v>921</v>
      </c>
      <c r="AL294" s="122"/>
      <c r="AM294" s="122"/>
      <c r="AN294" s="147"/>
      <c r="AO294" s="152"/>
      <c r="AP294" s="130"/>
      <c r="AQ294" s="160"/>
      <c r="AR294" s="161"/>
      <c r="AS294" s="162"/>
      <c r="AT294" s="162">
        <v>1900000</v>
      </c>
      <c r="AU294" s="162">
        <f>AT294-AV294</f>
        <v>1425000</v>
      </c>
      <c r="AV294" s="165">
        <v>475000</v>
      </c>
      <c r="AW294" s="165"/>
      <c r="AX294" s="147"/>
    </row>
    <row r="295" spans="1:50" s="125" customFormat="1" ht="14.45" customHeight="1" x14ac:dyDescent="0.25">
      <c r="A295" s="146" t="s">
        <v>504</v>
      </c>
      <c r="B295" s="122">
        <v>660000030</v>
      </c>
      <c r="C295" s="122" t="s">
        <v>219</v>
      </c>
      <c r="D295" s="122" t="s">
        <v>249</v>
      </c>
      <c r="E295" s="122" t="s">
        <v>109</v>
      </c>
      <c r="F295" s="122" t="s">
        <v>80</v>
      </c>
      <c r="G295" s="147" t="s">
        <v>82</v>
      </c>
      <c r="H295" s="152"/>
      <c r="I295" s="130"/>
      <c r="J295" s="160"/>
      <c r="K295" s="161"/>
      <c r="L295" s="162"/>
      <c r="M295" s="162"/>
      <c r="N295" s="162">
        <f>N294-O295</f>
        <v>950000</v>
      </c>
      <c r="O295" s="165">
        <v>475000</v>
      </c>
      <c r="P295" s="165"/>
      <c r="Q295" s="147"/>
      <c r="R295" s="151" t="s">
        <v>1191</v>
      </c>
      <c r="S295" s="190"/>
      <c r="T295" s="131" t="s">
        <v>111</v>
      </c>
      <c r="U295" s="131"/>
      <c r="V295" s="131"/>
      <c r="W295" s="131"/>
      <c r="X295" s="122"/>
      <c r="Y295" s="122"/>
      <c r="Z295" s="157"/>
      <c r="AA295" s="157"/>
      <c r="AB295" s="164"/>
      <c r="AC295" s="147"/>
      <c r="AD295" s="167"/>
      <c r="AE295" s="224" t="s">
        <v>919</v>
      </c>
      <c r="AF295" s="122"/>
      <c r="AG295" s="147"/>
      <c r="AH295" s="276">
        <v>45768</v>
      </c>
      <c r="AI295" s="122" t="s">
        <v>922</v>
      </c>
      <c r="AJ295" s="122"/>
      <c r="AK295" s="122" t="s">
        <v>923</v>
      </c>
      <c r="AL295" s="122"/>
      <c r="AM295" s="122"/>
      <c r="AN295" s="147"/>
      <c r="AO295" s="152"/>
      <c r="AP295" s="130"/>
      <c r="AQ295" s="160"/>
      <c r="AR295" s="161"/>
      <c r="AS295" s="162"/>
      <c r="AT295" s="162"/>
      <c r="AU295" s="162">
        <f>AU294-AV295</f>
        <v>950000</v>
      </c>
      <c r="AV295" s="165">
        <v>475000</v>
      </c>
      <c r="AW295" s="165"/>
      <c r="AX295" s="147"/>
    </row>
    <row r="296" spans="1:50" s="125" customFormat="1" ht="14.45" customHeight="1" x14ac:dyDescent="0.25">
      <c r="A296" s="146" t="s">
        <v>504</v>
      </c>
      <c r="B296" s="122">
        <v>660000030</v>
      </c>
      <c r="C296" s="122" t="s">
        <v>219</v>
      </c>
      <c r="D296" s="122" t="s">
        <v>249</v>
      </c>
      <c r="E296" s="122" t="s">
        <v>109</v>
      </c>
      <c r="F296" s="122" t="s">
        <v>80</v>
      </c>
      <c r="G296" s="147" t="s">
        <v>82</v>
      </c>
      <c r="H296" s="152"/>
      <c r="I296" s="130"/>
      <c r="J296" s="160"/>
      <c r="K296" s="161"/>
      <c r="L296" s="162"/>
      <c r="M296" s="162"/>
      <c r="N296" s="162">
        <f>N295-O296</f>
        <v>475000</v>
      </c>
      <c r="O296" s="165">
        <v>475000</v>
      </c>
      <c r="P296" s="165"/>
      <c r="Q296" s="147"/>
      <c r="R296" s="151" t="s">
        <v>1191</v>
      </c>
      <c r="S296" s="190"/>
      <c r="T296" s="131" t="s">
        <v>111</v>
      </c>
      <c r="U296" s="131"/>
      <c r="V296" s="131"/>
      <c r="W296" s="131"/>
      <c r="X296" s="122"/>
      <c r="Y296" s="122"/>
      <c r="Z296" s="157"/>
      <c r="AA296" s="157"/>
      <c r="AB296" s="164"/>
      <c r="AC296" s="147"/>
      <c r="AD296" s="167"/>
      <c r="AE296" s="224" t="s">
        <v>919</v>
      </c>
      <c r="AF296" s="122"/>
      <c r="AG296" s="147"/>
      <c r="AH296" s="276">
        <v>45797</v>
      </c>
      <c r="AI296" s="122" t="s">
        <v>924</v>
      </c>
      <c r="AJ296" s="122"/>
      <c r="AK296" s="122" t="s">
        <v>925</v>
      </c>
      <c r="AL296" s="122"/>
      <c r="AM296" s="122"/>
      <c r="AN296" s="147"/>
      <c r="AO296" s="152"/>
      <c r="AP296" s="130"/>
      <c r="AQ296" s="160"/>
      <c r="AR296" s="161"/>
      <c r="AS296" s="162"/>
      <c r="AT296" s="162"/>
      <c r="AU296" s="162">
        <f>AU295-AV296</f>
        <v>475000</v>
      </c>
      <c r="AV296" s="165">
        <v>475000</v>
      </c>
      <c r="AW296" s="165"/>
      <c r="AX296" s="147"/>
    </row>
    <row r="297" spans="1:50" s="125" customFormat="1" x14ac:dyDescent="0.25">
      <c r="A297" s="146" t="s">
        <v>504</v>
      </c>
      <c r="B297" s="122">
        <v>660000030</v>
      </c>
      <c r="C297" s="122" t="s">
        <v>219</v>
      </c>
      <c r="D297" s="122" t="s">
        <v>249</v>
      </c>
      <c r="E297" s="122" t="s">
        <v>109</v>
      </c>
      <c r="F297" s="122" t="s">
        <v>80</v>
      </c>
      <c r="G297" s="147" t="s">
        <v>82</v>
      </c>
      <c r="H297" s="152"/>
      <c r="I297" s="130"/>
      <c r="J297" s="160"/>
      <c r="K297" s="161"/>
      <c r="L297" s="162"/>
      <c r="M297" s="162"/>
      <c r="N297" s="162">
        <f>N296-O297</f>
        <v>0</v>
      </c>
      <c r="O297" s="165">
        <v>475000</v>
      </c>
      <c r="P297" s="165"/>
      <c r="Q297" s="147"/>
      <c r="R297" s="270" t="s">
        <v>1191</v>
      </c>
      <c r="S297" s="271"/>
      <c r="T297" s="272" t="s">
        <v>111</v>
      </c>
      <c r="U297" s="272"/>
      <c r="V297" s="272"/>
      <c r="W297" s="272"/>
      <c r="X297" s="237"/>
      <c r="Y297" s="237"/>
      <c r="Z297" s="273"/>
      <c r="AA297" s="273"/>
      <c r="AB297" s="238"/>
      <c r="AC297" s="147"/>
      <c r="AD297" s="167"/>
      <c r="AE297" s="224" t="s">
        <v>919</v>
      </c>
      <c r="AF297" s="122"/>
      <c r="AG297" s="147"/>
      <c r="AH297" s="276">
        <v>45814</v>
      </c>
      <c r="AI297" s="122" t="s">
        <v>926</v>
      </c>
      <c r="AJ297" s="122"/>
      <c r="AK297" s="122" t="s">
        <v>927</v>
      </c>
      <c r="AL297" s="122"/>
      <c r="AM297" s="122"/>
      <c r="AN297" s="147"/>
      <c r="AO297" s="152"/>
      <c r="AP297" s="130"/>
      <c r="AQ297" s="160"/>
      <c r="AR297" s="161"/>
      <c r="AS297" s="162"/>
      <c r="AT297" s="162"/>
      <c r="AU297" s="162">
        <f>AU296-AV297</f>
        <v>0</v>
      </c>
      <c r="AV297" s="165">
        <v>475000</v>
      </c>
      <c r="AW297" s="165"/>
      <c r="AX297" s="147"/>
    </row>
    <row r="298" spans="1:50" s="125" customFormat="1" ht="14.45" customHeight="1" x14ac:dyDescent="0.25">
      <c r="A298" s="146" t="s">
        <v>504</v>
      </c>
      <c r="B298" s="122">
        <v>660000030</v>
      </c>
      <c r="C298" s="122" t="s">
        <v>219</v>
      </c>
      <c r="D298" s="122" t="s">
        <v>220</v>
      </c>
      <c r="E298" s="122" t="s">
        <v>109</v>
      </c>
      <c r="F298" s="122" t="s">
        <v>80</v>
      </c>
      <c r="G298" s="147" t="s">
        <v>83</v>
      </c>
      <c r="H298" s="152">
        <v>12</v>
      </c>
      <c r="I298" s="130" t="s">
        <v>36</v>
      </c>
      <c r="J298" s="160">
        <v>600000</v>
      </c>
      <c r="K298" s="161">
        <v>7200000</v>
      </c>
      <c r="L298" s="162"/>
      <c r="M298" s="162"/>
      <c r="N298" s="162"/>
      <c r="O298" s="165"/>
      <c r="P298" s="165"/>
      <c r="Q298" s="147"/>
      <c r="R298" s="151" t="s">
        <v>301</v>
      </c>
      <c r="S298" s="131" t="e">
        <f>_xlfn.IFNA(VLOOKUP(R298,#REF!,2,0),"BELUM ADA PO/SPK")</f>
        <v>#REF!</v>
      </c>
      <c r="T298" s="131" t="s">
        <v>111</v>
      </c>
      <c r="U298" s="131" t="s">
        <v>629</v>
      </c>
      <c r="V298" s="131" t="s">
        <v>1190</v>
      </c>
      <c r="W298" s="131" t="s">
        <v>1016</v>
      </c>
      <c r="X298" s="122" t="s">
        <v>915</v>
      </c>
      <c r="Y298" s="122" t="s">
        <v>603</v>
      </c>
      <c r="Z298" s="157"/>
      <c r="AA298" s="157"/>
      <c r="AB298" s="164" t="s">
        <v>1200</v>
      </c>
      <c r="AC298" s="147" t="s">
        <v>1203</v>
      </c>
      <c r="AD298" s="167"/>
      <c r="AE298" s="167"/>
      <c r="AF298" s="122"/>
      <c r="AG298" s="147"/>
      <c r="AH298" s="146"/>
      <c r="AI298" s="122"/>
      <c r="AJ298" s="122"/>
      <c r="AK298" s="122"/>
      <c r="AL298" s="122"/>
      <c r="AM298" s="122"/>
      <c r="AN298" s="147"/>
      <c r="AO298" s="152">
        <v>12</v>
      </c>
      <c r="AP298" s="130" t="s">
        <v>36</v>
      </c>
      <c r="AQ298" s="160">
        <v>600000</v>
      </c>
      <c r="AR298" s="161">
        <v>7200000</v>
      </c>
      <c r="AS298" s="162"/>
      <c r="AT298" s="162"/>
      <c r="AU298" s="162"/>
      <c r="AV298" s="165"/>
      <c r="AW298" s="165"/>
      <c r="AX298" s="147"/>
    </row>
    <row r="299" spans="1:50" s="125" customFormat="1" ht="14.45" customHeight="1" x14ac:dyDescent="0.25">
      <c r="A299" s="146" t="s">
        <v>504</v>
      </c>
      <c r="B299" s="122">
        <v>660000030</v>
      </c>
      <c r="C299" s="122" t="s">
        <v>219</v>
      </c>
      <c r="D299" s="122" t="s">
        <v>220</v>
      </c>
      <c r="E299" s="122" t="s">
        <v>109</v>
      </c>
      <c r="F299" s="122" t="s">
        <v>80</v>
      </c>
      <c r="G299" s="147" t="s">
        <v>83</v>
      </c>
      <c r="H299" s="152"/>
      <c r="I299" s="130"/>
      <c r="J299" s="160"/>
      <c r="K299" s="161"/>
      <c r="L299" s="162"/>
      <c r="M299" s="162">
        <v>1425000</v>
      </c>
      <c r="N299" s="162">
        <f>M299-O299</f>
        <v>950000</v>
      </c>
      <c r="O299" s="165">
        <v>475000</v>
      </c>
      <c r="P299" s="165"/>
      <c r="Q299" s="147"/>
      <c r="R299" s="241" t="s">
        <v>1191</v>
      </c>
      <c r="S299" s="242"/>
      <c r="T299" s="243" t="s">
        <v>111</v>
      </c>
      <c r="U299" s="243"/>
      <c r="V299" s="243"/>
      <c r="W299" s="243"/>
      <c r="X299" s="172"/>
      <c r="Y299" s="172"/>
      <c r="Z299" s="244"/>
      <c r="AA299" s="244"/>
      <c r="AB299" s="257"/>
      <c r="AC299" s="147"/>
      <c r="AD299" s="167"/>
      <c r="AE299" s="224" t="s">
        <v>956</v>
      </c>
      <c r="AF299" s="122"/>
      <c r="AG299" s="147"/>
      <c r="AH299" s="276">
        <v>45728</v>
      </c>
      <c r="AI299" s="122" t="s">
        <v>957</v>
      </c>
      <c r="AJ299" s="122"/>
      <c r="AK299" s="122" t="s">
        <v>958</v>
      </c>
      <c r="AL299" s="122"/>
      <c r="AM299" s="122"/>
      <c r="AN299" s="147"/>
      <c r="AO299" s="152"/>
      <c r="AP299" s="130"/>
      <c r="AQ299" s="160"/>
      <c r="AR299" s="161"/>
      <c r="AS299" s="162"/>
      <c r="AT299" s="162">
        <v>1425000</v>
      </c>
      <c r="AU299" s="162">
        <f>AT299-AV299</f>
        <v>950000</v>
      </c>
      <c r="AV299" s="165">
        <v>475000</v>
      </c>
      <c r="AW299" s="165"/>
      <c r="AX299" s="147"/>
    </row>
    <row r="300" spans="1:50" s="125" customFormat="1" ht="14.45" customHeight="1" x14ac:dyDescent="0.25">
      <c r="A300" s="146" t="s">
        <v>504</v>
      </c>
      <c r="B300" s="122">
        <v>660000030</v>
      </c>
      <c r="C300" s="122" t="s">
        <v>219</v>
      </c>
      <c r="D300" s="122" t="s">
        <v>220</v>
      </c>
      <c r="E300" s="122" t="s">
        <v>109</v>
      </c>
      <c r="F300" s="122" t="s">
        <v>80</v>
      </c>
      <c r="G300" s="147" t="s">
        <v>83</v>
      </c>
      <c r="H300" s="152"/>
      <c r="I300" s="130"/>
      <c r="J300" s="160"/>
      <c r="K300" s="161"/>
      <c r="L300" s="162"/>
      <c r="M300" s="162"/>
      <c r="N300" s="162">
        <f>N299-O300</f>
        <v>475000</v>
      </c>
      <c r="O300" s="165">
        <v>475000</v>
      </c>
      <c r="P300" s="165"/>
      <c r="Q300" s="147"/>
      <c r="R300" s="151" t="s">
        <v>1191</v>
      </c>
      <c r="S300" s="190"/>
      <c r="T300" s="131" t="s">
        <v>111</v>
      </c>
      <c r="U300" s="131"/>
      <c r="V300" s="131"/>
      <c r="W300" s="131"/>
      <c r="X300" s="122"/>
      <c r="Y300" s="122"/>
      <c r="Z300" s="157"/>
      <c r="AA300" s="157"/>
      <c r="AB300" s="164"/>
      <c r="AC300" s="147"/>
      <c r="AD300" s="167"/>
      <c r="AE300" s="224" t="s">
        <v>956</v>
      </c>
      <c r="AF300" s="122"/>
      <c r="AG300" s="147"/>
      <c r="AH300" s="276">
        <v>45768</v>
      </c>
      <c r="AI300" s="122" t="s">
        <v>959</v>
      </c>
      <c r="AJ300" s="122"/>
      <c r="AK300" s="122" t="s">
        <v>960</v>
      </c>
      <c r="AL300" s="122"/>
      <c r="AM300" s="122"/>
      <c r="AN300" s="147"/>
      <c r="AO300" s="152"/>
      <c r="AP300" s="130"/>
      <c r="AQ300" s="160"/>
      <c r="AR300" s="161"/>
      <c r="AS300" s="162"/>
      <c r="AT300" s="162"/>
      <c r="AU300" s="162">
        <f>AU299-AV300</f>
        <v>475000</v>
      </c>
      <c r="AV300" s="165">
        <v>475000</v>
      </c>
      <c r="AW300" s="165"/>
      <c r="AX300" s="147"/>
    </row>
    <row r="301" spans="1:50" s="125" customFormat="1" ht="14.45" customHeight="1" x14ac:dyDescent="0.25">
      <c r="A301" s="146" t="s">
        <v>504</v>
      </c>
      <c r="B301" s="122">
        <v>660000030</v>
      </c>
      <c r="C301" s="122" t="s">
        <v>219</v>
      </c>
      <c r="D301" s="122" t="s">
        <v>220</v>
      </c>
      <c r="E301" s="122" t="s">
        <v>109</v>
      </c>
      <c r="F301" s="122" t="s">
        <v>80</v>
      </c>
      <c r="G301" s="147" t="s">
        <v>83</v>
      </c>
      <c r="H301" s="152"/>
      <c r="I301" s="130"/>
      <c r="J301" s="160"/>
      <c r="K301" s="161"/>
      <c r="L301" s="162"/>
      <c r="M301" s="162"/>
      <c r="N301" s="162">
        <f>N300-O301</f>
        <v>0</v>
      </c>
      <c r="O301" s="165">
        <v>475000</v>
      </c>
      <c r="P301" s="165"/>
      <c r="Q301" s="147"/>
      <c r="R301" s="270" t="s">
        <v>1191</v>
      </c>
      <c r="S301" s="271"/>
      <c r="T301" s="272" t="s">
        <v>111</v>
      </c>
      <c r="U301" s="272"/>
      <c r="V301" s="272"/>
      <c r="W301" s="272"/>
      <c r="X301" s="237"/>
      <c r="Y301" s="237"/>
      <c r="Z301" s="273"/>
      <c r="AA301" s="273"/>
      <c r="AB301" s="238"/>
      <c r="AC301" s="147"/>
      <c r="AD301" s="167"/>
      <c r="AE301" s="224" t="s">
        <v>956</v>
      </c>
      <c r="AF301" s="122"/>
      <c r="AG301" s="147"/>
      <c r="AH301" s="276">
        <v>45817</v>
      </c>
      <c r="AI301" s="122" t="s">
        <v>961</v>
      </c>
      <c r="AJ301" s="122"/>
      <c r="AK301" s="122" t="s">
        <v>962</v>
      </c>
      <c r="AL301" s="122"/>
      <c r="AM301" s="122"/>
      <c r="AN301" s="147"/>
      <c r="AO301" s="152"/>
      <c r="AP301" s="130"/>
      <c r="AQ301" s="160"/>
      <c r="AR301" s="161"/>
      <c r="AS301" s="162"/>
      <c r="AT301" s="162"/>
      <c r="AU301" s="162">
        <f>AU300-AV301</f>
        <v>0</v>
      </c>
      <c r="AV301" s="165">
        <v>475000</v>
      </c>
      <c r="AW301" s="165"/>
      <c r="AX301" s="147"/>
    </row>
    <row r="302" spans="1:50" s="125" customFormat="1" ht="14.45" customHeight="1" x14ac:dyDescent="0.25">
      <c r="A302" s="146" t="s">
        <v>504</v>
      </c>
      <c r="B302" s="122">
        <v>660000030</v>
      </c>
      <c r="C302" s="122" t="s">
        <v>219</v>
      </c>
      <c r="D302" s="122" t="s">
        <v>220</v>
      </c>
      <c r="E302" s="122" t="s">
        <v>109</v>
      </c>
      <c r="F302" s="122" t="s">
        <v>80</v>
      </c>
      <c r="G302" s="147" t="s">
        <v>87</v>
      </c>
      <c r="H302" s="152">
        <v>12</v>
      </c>
      <c r="I302" s="130" t="s">
        <v>36</v>
      </c>
      <c r="J302" s="160">
        <v>3000000</v>
      </c>
      <c r="K302" s="161">
        <v>36000000</v>
      </c>
      <c r="L302" s="162">
        <f>K302-(M302+M307)</f>
        <v>-10000000</v>
      </c>
      <c r="M302" s="162">
        <v>36000000</v>
      </c>
      <c r="N302" s="162">
        <f>M302-O302</f>
        <v>34483650</v>
      </c>
      <c r="O302" s="165">
        <v>1516350</v>
      </c>
      <c r="P302" s="165"/>
      <c r="Q302" s="147"/>
      <c r="R302" s="146" t="s">
        <v>1191</v>
      </c>
      <c r="S302" s="122"/>
      <c r="T302" s="131" t="s">
        <v>111</v>
      </c>
      <c r="U302" s="122"/>
      <c r="V302" s="122"/>
      <c r="W302" s="122"/>
      <c r="X302" s="122"/>
      <c r="Y302" s="122"/>
      <c r="Z302" s="122"/>
      <c r="AA302" s="122"/>
      <c r="AB302" s="164"/>
      <c r="AC302" s="147"/>
      <c r="AD302" s="167"/>
      <c r="AE302" s="224" t="s">
        <v>1007</v>
      </c>
      <c r="AF302" s="122"/>
      <c r="AG302" s="147"/>
      <c r="AH302" s="276">
        <v>45727</v>
      </c>
      <c r="AI302" s="122" t="s">
        <v>1008</v>
      </c>
      <c r="AJ302" s="122"/>
      <c r="AK302" s="122" t="s">
        <v>1009</v>
      </c>
      <c r="AL302" s="122"/>
      <c r="AM302" s="122"/>
      <c r="AN302" s="147"/>
      <c r="AO302" s="152">
        <v>12</v>
      </c>
      <c r="AP302" s="130" t="s">
        <v>36</v>
      </c>
      <c r="AQ302" s="160">
        <v>3000000</v>
      </c>
      <c r="AR302" s="161">
        <v>36000000</v>
      </c>
      <c r="AS302" s="162">
        <f>AR302-(AT302+AT307)</f>
        <v>-10000000</v>
      </c>
      <c r="AT302" s="162">
        <v>36000000</v>
      </c>
      <c r="AU302" s="162">
        <f>AT302-AV302</f>
        <v>34483650</v>
      </c>
      <c r="AV302" s="165">
        <v>1516350</v>
      </c>
      <c r="AW302" s="165"/>
      <c r="AX302" s="147"/>
    </row>
    <row r="303" spans="1:50" s="125" customFormat="1" ht="14.45" customHeight="1" x14ac:dyDescent="0.25">
      <c r="A303" s="146" t="s">
        <v>504</v>
      </c>
      <c r="B303" s="122">
        <v>660000030</v>
      </c>
      <c r="C303" s="122" t="s">
        <v>219</v>
      </c>
      <c r="D303" s="122" t="s">
        <v>220</v>
      </c>
      <c r="E303" s="122" t="s">
        <v>109</v>
      </c>
      <c r="F303" s="122" t="s">
        <v>80</v>
      </c>
      <c r="G303" s="147" t="s">
        <v>87</v>
      </c>
      <c r="H303" s="152"/>
      <c r="I303" s="130"/>
      <c r="J303" s="160"/>
      <c r="K303" s="160"/>
      <c r="L303" s="162"/>
      <c r="M303" s="162"/>
      <c r="N303" s="162">
        <f>N302-O303</f>
        <v>32279925</v>
      </c>
      <c r="O303" s="165">
        <v>2203725</v>
      </c>
      <c r="P303" s="165"/>
      <c r="Q303" s="147"/>
      <c r="R303" s="239" t="s">
        <v>1191</v>
      </c>
      <c r="S303" s="171"/>
      <c r="T303" s="243" t="s">
        <v>111</v>
      </c>
      <c r="U303" s="172"/>
      <c r="V303" s="172"/>
      <c r="W303" s="172"/>
      <c r="X303" s="172"/>
      <c r="Y303" s="172"/>
      <c r="Z303" s="172"/>
      <c r="AA303" s="172"/>
      <c r="AB303" s="257"/>
      <c r="AC303" s="147"/>
      <c r="AD303" s="167"/>
      <c r="AE303" s="224" t="s">
        <v>1007</v>
      </c>
      <c r="AF303" s="122"/>
      <c r="AG303" s="147"/>
      <c r="AH303" s="276">
        <v>45768</v>
      </c>
      <c r="AI303" s="122" t="s">
        <v>1010</v>
      </c>
      <c r="AJ303" s="122"/>
      <c r="AK303" s="122" t="s">
        <v>1011</v>
      </c>
      <c r="AL303" s="122"/>
      <c r="AM303" s="122"/>
      <c r="AN303" s="147"/>
      <c r="AO303" s="152"/>
      <c r="AP303" s="130"/>
      <c r="AQ303" s="160"/>
      <c r="AR303" s="160"/>
      <c r="AS303" s="162"/>
      <c r="AT303" s="162"/>
      <c r="AU303" s="162">
        <f>AU302-AV303</f>
        <v>32279925</v>
      </c>
      <c r="AV303" s="165">
        <v>2203725</v>
      </c>
      <c r="AW303" s="165"/>
      <c r="AX303" s="147"/>
    </row>
    <row r="304" spans="1:50" s="125" customFormat="1" ht="14.45" customHeight="1" x14ac:dyDescent="0.25">
      <c r="A304" s="146" t="s">
        <v>504</v>
      </c>
      <c r="B304" s="122">
        <v>660000030</v>
      </c>
      <c r="C304" s="122" t="s">
        <v>219</v>
      </c>
      <c r="D304" s="122" t="s">
        <v>220</v>
      </c>
      <c r="E304" s="122" t="s">
        <v>109</v>
      </c>
      <c r="F304" s="122" t="s">
        <v>80</v>
      </c>
      <c r="G304" s="147" t="s">
        <v>87</v>
      </c>
      <c r="H304" s="152"/>
      <c r="I304" s="130"/>
      <c r="J304" s="160"/>
      <c r="K304" s="160"/>
      <c r="L304" s="162"/>
      <c r="M304" s="162"/>
      <c r="N304" s="162">
        <f>N303-O304</f>
        <v>30076200</v>
      </c>
      <c r="O304" s="165">
        <v>2203725</v>
      </c>
      <c r="P304" s="165"/>
      <c r="Q304" s="147"/>
      <c r="R304" s="146" t="s">
        <v>1191</v>
      </c>
      <c r="S304" s="167"/>
      <c r="T304" s="131" t="s">
        <v>111</v>
      </c>
      <c r="U304" s="122"/>
      <c r="V304" s="122"/>
      <c r="W304" s="122"/>
      <c r="X304" s="122"/>
      <c r="Y304" s="122"/>
      <c r="Z304" s="122"/>
      <c r="AA304" s="122"/>
      <c r="AB304" s="164"/>
      <c r="AC304" s="147"/>
      <c r="AD304" s="167"/>
      <c r="AE304" s="224" t="s">
        <v>1007</v>
      </c>
      <c r="AF304" s="122"/>
      <c r="AG304" s="147"/>
      <c r="AH304" s="276">
        <v>45797</v>
      </c>
      <c r="AI304" s="122" t="s">
        <v>1012</v>
      </c>
      <c r="AJ304" s="122"/>
      <c r="AK304" s="122" t="s">
        <v>1013</v>
      </c>
      <c r="AL304" s="122"/>
      <c r="AM304" s="122"/>
      <c r="AN304" s="147"/>
      <c r="AO304" s="152"/>
      <c r="AP304" s="130"/>
      <c r="AQ304" s="160"/>
      <c r="AR304" s="160"/>
      <c r="AS304" s="162"/>
      <c r="AT304" s="162"/>
      <c r="AU304" s="162">
        <f>AU303-AV304</f>
        <v>30076200</v>
      </c>
      <c r="AV304" s="165">
        <v>2203725</v>
      </c>
      <c r="AW304" s="165"/>
      <c r="AX304" s="147"/>
    </row>
    <row r="305" spans="1:50" s="125" customFormat="1" ht="14.45" customHeight="1" x14ac:dyDescent="0.25">
      <c r="A305" s="146" t="s">
        <v>504</v>
      </c>
      <c r="B305" s="122">
        <v>660000030</v>
      </c>
      <c r="C305" s="122" t="s">
        <v>219</v>
      </c>
      <c r="D305" s="122" t="s">
        <v>220</v>
      </c>
      <c r="E305" s="122" t="s">
        <v>109</v>
      </c>
      <c r="F305" s="122" t="s">
        <v>80</v>
      </c>
      <c r="G305" s="147" t="s">
        <v>87</v>
      </c>
      <c r="H305" s="152"/>
      <c r="I305" s="130"/>
      <c r="J305" s="160"/>
      <c r="K305" s="160"/>
      <c r="L305" s="162"/>
      <c r="M305" s="162"/>
      <c r="N305" s="162">
        <f>N304-O305</f>
        <v>28120275</v>
      </c>
      <c r="O305" s="165">
        <v>1955925</v>
      </c>
      <c r="P305" s="165"/>
      <c r="Q305" s="147"/>
      <c r="R305" s="146" t="s">
        <v>1191</v>
      </c>
      <c r="S305" s="167"/>
      <c r="T305" s="131" t="s">
        <v>111</v>
      </c>
      <c r="U305" s="122"/>
      <c r="V305" s="122"/>
      <c r="W305" s="122"/>
      <c r="X305" s="122"/>
      <c r="Y305" s="122"/>
      <c r="Z305" s="122"/>
      <c r="AA305" s="122"/>
      <c r="AB305" s="164"/>
      <c r="AC305" s="147"/>
      <c r="AD305" s="167"/>
      <c r="AE305" s="224" t="s">
        <v>1007</v>
      </c>
      <c r="AF305" s="122"/>
      <c r="AG305" s="147"/>
      <c r="AH305" s="276">
        <v>45814</v>
      </c>
      <c r="AI305" s="122" t="s">
        <v>1014</v>
      </c>
      <c r="AJ305" s="122"/>
      <c r="AK305" s="122" t="s">
        <v>1015</v>
      </c>
      <c r="AL305" s="122"/>
      <c r="AM305" s="122"/>
      <c r="AN305" s="147"/>
      <c r="AO305" s="152"/>
      <c r="AP305" s="130"/>
      <c r="AQ305" s="160"/>
      <c r="AR305" s="160"/>
      <c r="AS305" s="162"/>
      <c r="AT305" s="162"/>
      <c r="AU305" s="162">
        <f>AU304-AV305</f>
        <v>28120275</v>
      </c>
      <c r="AV305" s="165">
        <v>1955925</v>
      </c>
      <c r="AW305" s="165"/>
      <c r="AX305" s="147"/>
    </row>
    <row r="306" spans="1:50" s="125" customFormat="1" ht="14.45" customHeight="1" x14ac:dyDescent="0.25">
      <c r="A306" s="146" t="s">
        <v>504</v>
      </c>
      <c r="B306" s="122">
        <v>660000030</v>
      </c>
      <c r="C306" s="122" t="s">
        <v>219</v>
      </c>
      <c r="D306" s="122" t="s">
        <v>220</v>
      </c>
      <c r="E306" s="122" t="s">
        <v>109</v>
      </c>
      <c r="F306" s="122" t="s">
        <v>80</v>
      </c>
      <c r="G306" s="147" t="s">
        <v>87</v>
      </c>
      <c r="H306" s="152"/>
      <c r="I306" s="130"/>
      <c r="J306" s="160"/>
      <c r="K306" s="161"/>
      <c r="L306" s="162"/>
      <c r="M306" s="162"/>
      <c r="N306" s="162"/>
      <c r="O306" s="165"/>
      <c r="P306" s="165"/>
      <c r="Q306" s="147"/>
      <c r="R306" s="151" t="s">
        <v>312</v>
      </c>
      <c r="S306" s="190" t="e">
        <f>_xlfn.IFNA(VLOOKUP(R306,#REF!,2,0),"BELUM ADA PO/SPK")</f>
        <v>#REF!</v>
      </c>
      <c r="T306" s="131" t="s">
        <v>111</v>
      </c>
      <c r="U306" s="131" t="s">
        <v>629</v>
      </c>
      <c r="V306" s="131" t="s">
        <v>1190</v>
      </c>
      <c r="W306" s="131" t="s">
        <v>1016</v>
      </c>
      <c r="X306" s="122" t="s">
        <v>602</v>
      </c>
      <c r="Y306" s="122" t="s">
        <v>603</v>
      </c>
      <c r="Z306" s="157">
        <v>45702</v>
      </c>
      <c r="AA306" s="157">
        <v>45714</v>
      </c>
      <c r="AB306" s="164" t="s">
        <v>1017</v>
      </c>
      <c r="AC306" s="147" t="s">
        <v>1018</v>
      </c>
      <c r="AD306" s="167"/>
      <c r="AE306" s="167"/>
      <c r="AF306" s="122"/>
      <c r="AG306" s="147"/>
      <c r="AH306" s="146"/>
      <c r="AI306" s="122"/>
      <c r="AJ306" s="122"/>
      <c r="AK306" s="122"/>
      <c r="AL306" s="122"/>
      <c r="AM306" s="122"/>
      <c r="AN306" s="147"/>
      <c r="AO306" s="152"/>
      <c r="AP306" s="130"/>
      <c r="AQ306" s="160"/>
      <c r="AR306" s="161"/>
      <c r="AS306" s="162"/>
      <c r="AT306" s="162"/>
      <c r="AU306" s="162"/>
      <c r="AV306" s="165"/>
      <c r="AW306" s="165"/>
      <c r="AX306" s="147"/>
    </row>
    <row r="307" spans="1:50" s="125" customFormat="1" ht="14.45" customHeight="1" x14ac:dyDescent="0.25">
      <c r="A307" s="146" t="s">
        <v>504</v>
      </c>
      <c r="B307" s="122">
        <v>660000030</v>
      </c>
      <c r="C307" s="122" t="s">
        <v>219</v>
      </c>
      <c r="D307" s="122" t="s">
        <v>293</v>
      </c>
      <c r="E307" s="122" t="s">
        <v>313</v>
      </c>
      <c r="F307" s="122" t="s">
        <v>80</v>
      </c>
      <c r="G307" s="147" t="s">
        <v>327</v>
      </c>
      <c r="H307" s="152">
        <v>5</v>
      </c>
      <c r="I307" s="130" t="s">
        <v>53</v>
      </c>
      <c r="J307" s="160">
        <v>20000000</v>
      </c>
      <c r="K307" s="161">
        <v>100000000</v>
      </c>
      <c r="L307" s="162">
        <f>K307-(M307+M312)</f>
        <v>90000000</v>
      </c>
      <c r="M307" s="162">
        <v>10000000</v>
      </c>
      <c r="N307" s="162">
        <f>M307-O307</f>
        <v>0</v>
      </c>
      <c r="O307" s="165">
        <v>10000000</v>
      </c>
      <c r="P307" s="165"/>
      <c r="Q307" s="147"/>
      <c r="R307" s="270" t="s">
        <v>328</v>
      </c>
      <c r="S307" s="271" t="e">
        <f>_xlfn.IFNA(VLOOKUP(R307,#REF!,2,0),"BELUM ADA PO/SPK")</f>
        <v>#REF!</v>
      </c>
      <c r="T307" s="272" t="s">
        <v>329</v>
      </c>
      <c r="U307" s="272" t="s">
        <v>629</v>
      </c>
      <c r="V307" s="272" t="s">
        <v>1020</v>
      </c>
      <c r="W307" s="272" t="s">
        <v>616</v>
      </c>
      <c r="X307" s="237" t="s">
        <v>602</v>
      </c>
      <c r="Y307" s="237" t="s">
        <v>602</v>
      </c>
      <c r="Z307" s="273">
        <v>45617</v>
      </c>
      <c r="AA307" s="273">
        <v>45990</v>
      </c>
      <c r="AB307" s="238" t="s">
        <v>1187</v>
      </c>
      <c r="AC307" s="147"/>
      <c r="AD307" s="226">
        <v>46014</v>
      </c>
      <c r="AE307" s="224" t="s">
        <v>1021</v>
      </c>
      <c r="AF307" s="122" t="s">
        <v>1022</v>
      </c>
      <c r="AG307" s="158">
        <v>45716</v>
      </c>
      <c r="AH307" s="159">
        <v>45699</v>
      </c>
      <c r="AI307" s="122" t="s">
        <v>1023</v>
      </c>
      <c r="AJ307" s="122"/>
      <c r="AK307" s="122" t="s">
        <v>1024</v>
      </c>
      <c r="AL307" s="122"/>
      <c r="AM307" s="122"/>
      <c r="AN307" s="147"/>
      <c r="AO307" s="152">
        <v>5</v>
      </c>
      <c r="AP307" s="130" t="s">
        <v>53</v>
      </c>
      <c r="AQ307" s="160">
        <v>20000000</v>
      </c>
      <c r="AR307" s="161">
        <v>100000000</v>
      </c>
      <c r="AS307" s="162">
        <f>AR307-(AT307+AT312)</f>
        <v>90000000</v>
      </c>
      <c r="AT307" s="162">
        <v>10000000</v>
      </c>
      <c r="AU307" s="162">
        <f>AT307-AV307</f>
        <v>0</v>
      </c>
      <c r="AV307" s="165">
        <v>10000000</v>
      </c>
      <c r="AW307" s="165"/>
      <c r="AX307" s="147"/>
    </row>
    <row r="308" spans="1:50" s="125" customFormat="1" ht="14.45" customHeight="1" x14ac:dyDescent="0.25">
      <c r="A308" s="146" t="s">
        <v>504</v>
      </c>
      <c r="B308" s="122">
        <v>660000030</v>
      </c>
      <c r="C308" s="122" t="s">
        <v>219</v>
      </c>
      <c r="D308" s="122" t="s">
        <v>220</v>
      </c>
      <c r="E308" s="122" t="s">
        <v>109</v>
      </c>
      <c r="F308" s="122" t="s">
        <v>80</v>
      </c>
      <c r="G308" s="147" t="s">
        <v>88</v>
      </c>
      <c r="H308" s="152">
        <v>12</v>
      </c>
      <c r="I308" s="130" t="s">
        <v>36</v>
      </c>
      <c r="J308" s="160">
        <v>600000</v>
      </c>
      <c r="K308" s="161">
        <v>7200000</v>
      </c>
      <c r="L308" s="162">
        <f>K308-M308</f>
        <v>5775000</v>
      </c>
      <c r="M308" s="162">
        <v>1425000</v>
      </c>
      <c r="N308" s="162">
        <f>M308-O308</f>
        <v>950000</v>
      </c>
      <c r="O308" s="165">
        <v>475000</v>
      </c>
      <c r="P308" s="165"/>
      <c r="Q308" s="147"/>
      <c r="R308" s="146" t="s">
        <v>1191</v>
      </c>
      <c r="S308" s="122"/>
      <c r="T308" s="122" t="s">
        <v>111</v>
      </c>
      <c r="U308" s="122"/>
      <c r="V308" s="122"/>
      <c r="W308" s="122"/>
      <c r="X308" s="122"/>
      <c r="Y308" s="122"/>
      <c r="Z308" s="122"/>
      <c r="AA308" s="122"/>
      <c r="AB308" s="164"/>
      <c r="AC308" s="147"/>
      <c r="AD308" s="167"/>
      <c r="AE308" s="224" t="s">
        <v>1134</v>
      </c>
      <c r="AF308" s="122"/>
      <c r="AG308" s="147"/>
      <c r="AH308" s="276">
        <v>45735</v>
      </c>
      <c r="AI308" s="122" t="s">
        <v>1135</v>
      </c>
      <c r="AJ308" s="122"/>
      <c r="AK308" s="122" t="s">
        <v>1136</v>
      </c>
      <c r="AL308" s="122"/>
      <c r="AM308" s="122"/>
      <c r="AN308" s="147"/>
      <c r="AO308" s="152">
        <v>12</v>
      </c>
      <c r="AP308" s="130" t="s">
        <v>36</v>
      </c>
      <c r="AQ308" s="160">
        <v>600000</v>
      </c>
      <c r="AR308" s="161">
        <v>7200000</v>
      </c>
      <c r="AS308" s="162">
        <f>AR308-AT308</f>
        <v>5775000</v>
      </c>
      <c r="AT308" s="162">
        <v>1425000</v>
      </c>
      <c r="AU308" s="162">
        <f>AT308-AV308</f>
        <v>950000</v>
      </c>
      <c r="AV308" s="165">
        <v>475000</v>
      </c>
      <c r="AW308" s="165"/>
      <c r="AX308" s="147"/>
    </row>
    <row r="309" spans="1:50" s="125" customFormat="1" ht="14.45" customHeight="1" x14ac:dyDescent="0.25">
      <c r="A309" s="146" t="s">
        <v>504</v>
      </c>
      <c r="B309" s="122">
        <v>660000030</v>
      </c>
      <c r="C309" s="122" t="s">
        <v>219</v>
      </c>
      <c r="D309" s="122" t="s">
        <v>220</v>
      </c>
      <c r="E309" s="122" t="s">
        <v>109</v>
      </c>
      <c r="F309" s="122" t="s">
        <v>80</v>
      </c>
      <c r="G309" s="147" t="s">
        <v>88</v>
      </c>
      <c r="H309" s="152"/>
      <c r="I309" s="130"/>
      <c r="J309" s="160"/>
      <c r="K309" s="160"/>
      <c r="L309" s="162"/>
      <c r="M309" s="162"/>
      <c r="N309" s="162">
        <f>N308-O309</f>
        <v>475000</v>
      </c>
      <c r="O309" s="165">
        <v>475000</v>
      </c>
      <c r="P309" s="165"/>
      <c r="Q309" s="147"/>
      <c r="R309" s="239" t="s">
        <v>1191</v>
      </c>
      <c r="S309" s="171"/>
      <c r="T309" s="172" t="s">
        <v>111</v>
      </c>
      <c r="U309" s="172"/>
      <c r="V309" s="172"/>
      <c r="W309" s="172"/>
      <c r="X309" s="172"/>
      <c r="Y309" s="172"/>
      <c r="Z309" s="172"/>
      <c r="AA309" s="172"/>
      <c r="AB309" s="257"/>
      <c r="AC309" s="147"/>
      <c r="AD309" s="167"/>
      <c r="AE309" s="224" t="s">
        <v>1134</v>
      </c>
      <c r="AF309" s="122"/>
      <c r="AG309" s="147"/>
      <c r="AH309" s="276">
        <v>45772</v>
      </c>
      <c r="AI309" s="122" t="s">
        <v>1137</v>
      </c>
      <c r="AJ309" s="122"/>
      <c r="AK309" s="122" t="s">
        <v>1138</v>
      </c>
      <c r="AL309" s="122"/>
      <c r="AM309" s="122"/>
      <c r="AN309" s="147"/>
      <c r="AO309" s="152"/>
      <c r="AP309" s="130"/>
      <c r="AQ309" s="160"/>
      <c r="AR309" s="160"/>
      <c r="AS309" s="162"/>
      <c r="AT309" s="162"/>
      <c r="AU309" s="162">
        <f>AU308-AV309</f>
        <v>475000</v>
      </c>
      <c r="AV309" s="165">
        <v>475000</v>
      </c>
      <c r="AW309" s="165"/>
      <c r="AX309" s="147"/>
    </row>
    <row r="310" spans="1:50" s="125" customFormat="1" ht="14.45" customHeight="1" x14ac:dyDescent="0.25">
      <c r="A310" s="146" t="s">
        <v>504</v>
      </c>
      <c r="B310" s="122">
        <v>660000030</v>
      </c>
      <c r="C310" s="122" t="s">
        <v>219</v>
      </c>
      <c r="D310" s="122" t="s">
        <v>220</v>
      </c>
      <c r="E310" s="122" t="s">
        <v>109</v>
      </c>
      <c r="F310" s="122" t="s">
        <v>80</v>
      </c>
      <c r="G310" s="147" t="s">
        <v>88</v>
      </c>
      <c r="H310" s="152"/>
      <c r="I310" s="130"/>
      <c r="J310" s="160"/>
      <c r="K310" s="160"/>
      <c r="L310" s="162"/>
      <c r="M310" s="162"/>
      <c r="N310" s="162">
        <f>N309-O310</f>
        <v>0</v>
      </c>
      <c r="O310" s="165">
        <v>475000</v>
      </c>
      <c r="P310" s="165"/>
      <c r="Q310" s="147"/>
      <c r="R310" s="146" t="s">
        <v>1191</v>
      </c>
      <c r="S310" s="167"/>
      <c r="T310" s="122" t="s">
        <v>111</v>
      </c>
      <c r="U310" s="122"/>
      <c r="V310" s="122"/>
      <c r="W310" s="122"/>
      <c r="X310" s="122"/>
      <c r="Y310" s="122"/>
      <c r="Z310" s="122"/>
      <c r="AA310" s="122"/>
      <c r="AB310" s="164"/>
      <c r="AC310" s="147"/>
      <c r="AD310" s="167"/>
      <c r="AE310" s="224" t="s">
        <v>1134</v>
      </c>
      <c r="AF310" s="122"/>
      <c r="AG310" s="147"/>
      <c r="AH310" s="276">
        <v>45819</v>
      </c>
      <c r="AI310" s="122" t="s">
        <v>1139</v>
      </c>
      <c r="AJ310" s="122"/>
      <c r="AK310" s="122" t="s">
        <v>1140</v>
      </c>
      <c r="AL310" s="122"/>
      <c r="AM310" s="122"/>
      <c r="AN310" s="147"/>
      <c r="AO310" s="152"/>
      <c r="AP310" s="130"/>
      <c r="AQ310" s="160"/>
      <c r="AR310" s="160"/>
      <c r="AS310" s="162"/>
      <c r="AT310" s="162"/>
      <c r="AU310" s="162">
        <f>AU309-AV310</f>
        <v>0</v>
      </c>
      <c r="AV310" s="165">
        <v>475000</v>
      </c>
      <c r="AW310" s="165"/>
      <c r="AX310" s="147"/>
    </row>
    <row r="311" spans="1:50" s="125" customFormat="1" ht="14.45" customHeight="1" x14ac:dyDescent="0.25">
      <c r="A311" s="146" t="s">
        <v>504</v>
      </c>
      <c r="B311" s="122">
        <v>660000030</v>
      </c>
      <c r="C311" s="122" t="s">
        <v>219</v>
      </c>
      <c r="D311" s="122" t="s">
        <v>220</v>
      </c>
      <c r="E311" s="122" t="s">
        <v>109</v>
      </c>
      <c r="F311" s="122" t="s">
        <v>80</v>
      </c>
      <c r="G311" s="147" t="s">
        <v>88</v>
      </c>
      <c r="H311" s="152"/>
      <c r="I311" s="130"/>
      <c r="J311" s="160"/>
      <c r="K311" s="161"/>
      <c r="L311" s="162"/>
      <c r="M311" s="162"/>
      <c r="N311" s="162"/>
      <c r="O311" s="165"/>
      <c r="P311" s="165"/>
      <c r="Q311" s="147"/>
      <c r="R311" s="151" t="s">
        <v>333</v>
      </c>
      <c r="S311" s="190" t="e">
        <f>_xlfn.IFNA(VLOOKUP(R311,#REF!,2,0),"BELUM ADA PO/SPK")</f>
        <v>#REF!</v>
      </c>
      <c r="T311" s="131" t="s">
        <v>111</v>
      </c>
      <c r="U311" s="131" t="s">
        <v>629</v>
      </c>
      <c r="V311" s="131" t="s">
        <v>1190</v>
      </c>
      <c r="W311" s="131" t="s">
        <v>1016</v>
      </c>
      <c r="X311" s="122" t="s">
        <v>1200</v>
      </c>
      <c r="Y311" s="122" t="s">
        <v>603</v>
      </c>
      <c r="Z311" s="157">
        <v>45702</v>
      </c>
      <c r="AA311" s="157">
        <v>45707</v>
      </c>
      <c r="AB311" s="164" t="s">
        <v>1200</v>
      </c>
      <c r="AC311" s="147" t="s">
        <v>1203</v>
      </c>
      <c r="AD311" s="167"/>
      <c r="AE311" s="167"/>
      <c r="AF311" s="122"/>
      <c r="AG311" s="147"/>
      <c r="AH311" s="146"/>
      <c r="AI311" s="122"/>
      <c r="AJ311" s="122"/>
      <c r="AK311" s="122"/>
      <c r="AL311" s="122"/>
      <c r="AM311" s="122"/>
      <c r="AN311" s="147"/>
      <c r="AO311" s="152"/>
      <c r="AP311" s="130"/>
      <c r="AQ311" s="160"/>
      <c r="AR311" s="161"/>
      <c r="AS311" s="162"/>
      <c r="AT311" s="162"/>
      <c r="AU311" s="162"/>
      <c r="AV311" s="165"/>
      <c r="AW311" s="165"/>
      <c r="AX311" s="147"/>
    </row>
    <row r="312" spans="1:50" s="125" customFormat="1" ht="14.45" customHeight="1" x14ac:dyDescent="0.25">
      <c r="A312" s="146" t="s">
        <v>504</v>
      </c>
      <c r="B312" s="122"/>
      <c r="C312" s="122"/>
      <c r="D312" s="122"/>
      <c r="E312" s="122" t="s">
        <v>97</v>
      </c>
      <c r="F312" s="122" t="s">
        <v>80</v>
      </c>
      <c r="G312" s="147" t="s">
        <v>81</v>
      </c>
      <c r="H312" s="152">
        <v>1</v>
      </c>
      <c r="I312" s="130" t="s">
        <v>53</v>
      </c>
      <c r="J312" s="139">
        <v>62589186</v>
      </c>
      <c r="K312" s="129"/>
      <c r="L312" s="122"/>
      <c r="M312" s="122"/>
      <c r="N312" s="122"/>
      <c r="O312" s="164"/>
      <c r="P312" s="164"/>
      <c r="Q312" s="147"/>
      <c r="R312" s="146"/>
      <c r="S312" s="167"/>
      <c r="T312" s="122"/>
      <c r="U312" s="122"/>
      <c r="V312" s="122"/>
      <c r="W312" s="122"/>
      <c r="X312" s="122"/>
      <c r="Y312" s="122"/>
      <c r="Z312" s="122"/>
      <c r="AA312" s="122"/>
      <c r="AB312" s="164"/>
      <c r="AC312" s="147"/>
      <c r="AD312" s="167"/>
      <c r="AE312" s="167"/>
      <c r="AF312" s="122"/>
      <c r="AG312" s="147"/>
      <c r="AH312" s="146"/>
      <c r="AI312" s="122"/>
      <c r="AJ312" s="122"/>
      <c r="AK312" s="122"/>
      <c r="AL312" s="122"/>
      <c r="AM312" s="122"/>
      <c r="AN312" s="147"/>
      <c r="AO312" s="152">
        <v>1</v>
      </c>
      <c r="AP312" s="130" t="s">
        <v>53</v>
      </c>
      <c r="AQ312" s="139">
        <v>62589186</v>
      </c>
      <c r="AR312" s="129"/>
      <c r="AS312" s="122"/>
      <c r="AT312" s="122"/>
      <c r="AU312" s="122"/>
      <c r="AV312" s="164"/>
      <c r="AW312" s="164"/>
      <c r="AX312" s="147"/>
    </row>
    <row r="313" spans="1:50" s="125" customFormat="1" ht="14.45" customHeight="1" x14ac:dyDescent="0.25">
      <c r="A313" s="146" t="s">
        <v>504</v>
      </c>
      <c r="B313" s="122"/>
      <c r="C313" s="122"/>
      <c r="D313" s="122"/>
      <c r="E313" s="122" t="s">
        <v>106</v>
      </c>
      <c r="F313" s="122" t="s">
        <v>80</v>
      </c>
      <c r="G313" s="147" t="s">
        <v>81</v>
      </c>
      <c r="H313" s="152">
        <v>12</v>
      </c>
      <c r="I313" s="130" t="s">
        <v>36</v>
      </c>
      <c r="J313" s="139">
        <v>70000000</v>
      </c>
      <c r="K313" s="129"/>
      <c r="L313" s="122"/>
      <c r="M313" s="122"/>
      <c r="N313" s="122"/>
      <c r="O313" s="164"/>
      <c r="P313" s="164"/>
      <c r="Q313" s="147"/>
      <c r="R313" s="146"/>
      <c r="S313" s="167"/>
      <c r="T313" s="122"/>
      <c r="U313" s="122"/>
      <c r="V313" s="122"/>
      <c r="W313" s="122"/>
      <c r="X313" s="122"/>
      <c r="Y313" s="122"/>
      <c r="Z313" s="122"/>
      <c r="AA313" s="122"/>
      <c r="AB313" s="164"/>
      <c r="AC313" s="147"/>
      <c r="AD313" s="167"/>
      <c r="AE313" s="167"/>
      <c r="AF313" s="122"/>
      <c r="AG313" s="147"/>
      <c r="AH313" s="146"/>
      <c r="AI313" s="122"/>
      <c r="AJ313" s="122"/>
      <c r="AK313" s="122"/>
      <c r="AL313" s="122"/>
      <c r="AM313" s="122"/>
      <c r="AN313" s="147"/>
      <c r="AO313" s="152">
        <v>12</v>
      </c>
      <c r="AP313" s="130" t="s">
        <v>36</v>
      </c>
      <c r="AQ313" s="139">
        <v>70000000</v>
      </c>
      <c r="AR313" s="129"/>
      <c r="AS313" s="122"/>
      <c r="AT313" s="122"/>
      <c r="AU313" s="122"/>
      <c r="AV313" s="164"/>
      <c r="AW313" s="164"/>
      <c r="AX313" s="147"/>
    </row>
    <row r="314" spans="1:50" s="125" customFormat="1" ht="14.45" customHeight="1" x14ac:dyDescent="0.25">
      <c r="A314" s="146" t="s">
        <v>504</v>
      </c>
      <c r="B314" s="122"/>
      <c r="C314" s="122"/>
      <c r="D314" s="122"/>
      <c r="E314" s="122" t="s">
        <v>330</v>
      </c>
      <c r="F314" s="122" t="s">
        <v>80</v>
      </c>
      <c r="G314" s="147" t="s">
        <v>81</v>
      </c>
      <c r="H314" s="152">
        <v>12</v>
      </c>
      <c r="I314" s="130" t="s">
        <v>36</v>
      </c>
      <c r="J314" s="139">
        <v>1988415</v>
      </c>
      <c r="K314" s="138"/>
      <c r="L314" s="122"/>
      <c r="M314" s="122"/>
      <c r="N314" s="122"/>
      <c r="O314" s="164"/>
      <c r="P314" s="164"/>
      <c r="Q314" s="147"/>
      <c r="R314" s="146"/>
      <c r="S314" s="167"/>
      <c r="T314" s="122"/>
      <c r="U314" s="122"/>
      <c r="V314" s="122"/>
      <c r="W314" s="122"/>
      <c r="X314" s="122"/>
      <c r="Y314" s="122"/>
      <c r="Z314" s="122"/>
      <c r="AA314" s="122"/>
      <c r="AB314" s="164"/>
      <c r="AC314" s="147"/>
      <c r="AD314" s="167"/>
      <c r="AE314" s="167"/>
      <c r="AF314" s="122"/>
      <c r="AG314" s="147"/>
      <c r="AH314" s="146"/>
      <c r="AI314" s="122"/>
      <c r="AJ314" s="122"/>
      <c r="AK314" s="122"/>
      <c r="AL314" s="122"/>
      <c r="AM314" s="122"/>
      <c r="AN314" s="147"/>
      <c r="AO314" s="152">
        <v>12</v>
      </c>
      <c r="AP314" s="130" t="s">
        <v>36</v>
      </c>
      <c r="AQ314" s="139">
        <v>1988415</v>
      </c>
      <c r="AR314" s="138"/>
      <c r="AS314" s="122"/>
      <c r="AT314" s="122"/>
      <c r="AU314" s="122"/>
      <c r="AV314" s="164"/>
      <c r="AW314" s="164"/>
      <c r="AX314" s="147"/>
    </row>
    <row r="315" spans="1:50" s="125" customFormat="1" ht="14.45" customHeight="1" x14ac:dyDescent="0.25">
      <c r="A315" s="146" t="s">
        <v>504</v>
      </c>
      <c r="B315" s="122"/>
      <c r="C315" s="122"/>
      <c r="D315" s="122"/>
      <c r="E315" s="122" t="s">
        <v>57</v>
      </c>
      <c r="F315" s="122" t="s">
        <v>51</v>
      </c>
      <c r="G315" s="147" t="s">
        <v>52</v>
      </c>
      <c r="H315" s="152">
        <v>1</v>
      </c>
      <c r="I315" s="130" t="s">
        <v>53</v>
      </c>
      <c r="J315" s="139">
        <v>35000000</v>
      </c>
      <c r="K315" s="129"/>
      <c r="L315" s="122"/>
      <c r="M315" s="122"/>
      <c r="N315" s="122"/>
      <c r="O315" s="164"/>
      <c r="P315" s="164"/>
      <c r="Q315" s="147"/>
      <c r="R315" s="146"/>
      <c r="S315" s="167"/>
      <c r="T315" s="122"/>
      <c r="U315" s="122"/>
      <c r="V315" s="122"/>
      <c r="W315" s="122"/>
      <c r="X315" s="122"/>
      <c r="Y315" s="122"/>
      <c r="Z315" s="122"/>
      <c r="AA315" s="122"/>
      <c r="AB315" s="164"/>
      <c r="AC315" s="147"/>
      <c r="AD315" s="167"/>
      <c r="AE315" s="167"/>
      <c r="AF315" s="122"/>
      <c r="AG315" s="147"/>
      <c r="AH315" s="146"/>
      <c r="AI315" s="122"/>
      <c r="AJ315" s="122"/>
      <c r="AK315" s="122"/>
      <c r="AL315" s="122"/>
      <c r="AM315" s="122"/>
      <c r="AN315" s="147"/>
      <c r="AO315" s="152">
        <v>1</v>
      </c>
      <c r="AP315" s="130" t="s">
        <v>53</v>
      </c>
      <c r="AQ315" s="139">
        <v>35000000</v>
      </c>
      <c r="AR315" s="129"/>
      <c r="AS315" s="122"/>
      <c r="AT315" s="122"/>
      <c r="AU315" s="122"/>
      <c r="AV315" s="164"/>
      <c r="AW315" s="164"/>
      <c r="AX315" s="147"/>
    </row>
    <row r="316" spans="1:50" s="125" customFormat="1" ht="14.45" customHeight="1" x14ac:dyDescent="0.25">
      <c r="A316" s="146" t="s">
        <v>504</v>
      </c>
      <c r="B316" s="122"/>
      <c r="C316" s="122"/>
      <c r="D316" s="122"/>
      <c r="E316" s="122" t="s">
        <v>117</v>
      </c>
      <c r="F316" s="122" t="s">
        <v>51</v>
      </c>
      <c r="G316" s="147" t="s">
        <v>52</v>
      </c>
      <c r="H316" s="152">
        <v>1</v>
      </c>
      <c r="I316" s="130" t="s">
        <v>53</v>
      </c>
      <c r="J316" s="139">
        <v>262840931</v>
      </c>
      <c r="K316" s="139"/>
      <c r="L316" s="122"/>
      <c r="M316" s="122"/>
      <c r="N316" s="122"/>
      <c r="O316" s="164"/>
      <c r="P316" s="164"/>
      <c r="Q316" s="147"/>
      <c r="R316" s="146"/>
      <c r="S316" s="167"/>
      <c r="T316" s="122"/>
      <c r="U316" s="122"/>
      <c r="V316" s="122"/>
      <c r="W316" s="122"/>
      <c r="X316" s="122"/>
      <c r="Y316" s="122"/>
      <c r="Z316" s="122"/>
      <c r="AA316" s="122"/>
      <c r="AB316" s="164"/>
      <c r="AC316" s="147"/>
      <c r="AD316" s="167"/>
      <c r="AE316" s="167"/>
      <c r="AF316" s="122"/>
      <c r="AG316" s="147"/>
      <c r="AH316" s="146"/>
      <c r="AI316" s="122"/>
      <c r="AJ316" s="122"/>
      <c r="AK316" s="122"/>
      <c r="AL316" s="122"/>
      <c r="AM316" s="122"/>
      <c r="AN316" s="147"/>
      <c r="AO316" s="152">
        <v>1</v>
      </c>
      <c r="AP316" s="130" t="s">
        <v>53</v>
      </c>
      <c r="AQ316" s="139">
        <v>262840931</v>
      </c>
      <c r="AR316" s="139"/>
      <c r="AS316" s="122"/>
      <c r="AT316" s="122"/>
      <c r="AU316" s="122"/>
      <c r="AV316" s="164"/>
      <c r="AW316" s="164"/>
      <c r="AX316" s="147"/>
    </row>
    <row r="317" spans="1:50" s="125" customFormat="1" ht="14.45" customHeight="1" x14ac:dyDescent="0.25">
      <c r="A317" s="146" t="s">
        <v>504</v>
      </c>
      <c r="B317" s="122"/>
      <c r="C317" s="122"/>
      <c r="D317" s="122"/>
      <c r="E317" s="122" t="s">
        <v>162</v>
      </c>
      <c r="F317" s="122" t="s">
        <v>51</v>
      </c>
      <c r="G317" s="147" t="s">
        <v>52</v>
      </c>
      <c r="H317" s="152">
        <v>12</v>
      </c>
      <c r="I317" s="130" t="s">
        <v>36</v>
      </c>
      <c r="J317" s="139">
        <v>1080000</v>
      </c>
      <c r="K317" s="141"/>
      <c r="L317" s="122"/>
      <c r="M317" s="122"/>
      <c r="N317" s="122"/>
      <c r="O317" s="164"/>
      <c r="P317" s="164"/>
      <c r="Q317" s="147"/>
      <c r="R317" s="235"/>
      <c r="S317" s="236"/>
      <c r="T317" s="237"/>
      <c r="U317" s="237"/>
      <c r="V317" s="237"/>
      <c r="W317" s="237"/>
      <c r="X317" s="237"/>
      <c r="Y317" s="237"/>
      <c r="Z317" s="237"/>
      <c r="AA317" s="237"/>
      <c r="AB317" s="238"/>
      <c r="AC317" s="147"/>
      <c r="AD317" s="167"/>
      <c r="AE317" s="167"/>
      <c r="AF317" s="122"/>
      <c r="AG317" s="147"/>
      <c r="AH317" s="146"/>
      <c r="AI317" s="122"/>
      <c r="AJ317" s="122"/>
      <c r="AK317" s="122"/>
      <c r="AL317" s="122"/>
      <c r="AM317" s="122"/>
      <c r="AN317" s="147"/>
      <c r="AO317" s="152">
        <v>12</v>
      </c>
      <c r="AP317" s="130" t="s">
        <v>36</v>
      </c>
      <c r="AQ317" s="139">
        <v>1080000</v>
      </c>
      <c r="AR317" s="141"/>
      <c r="AS317" s="122"/>
      <c r="AT317" s="122"/>
      <c r="AU317" s="122"/>
      <c r="AV317" s="164"/>
      <c r="AW317" s="164"/>
      <c r="AX317" s="147"/>
    </row>
    <row r="318" spans="1:50" s="125" customFormat="1" ht="14.45" customHeight="1" x14ac:dyDescent="0.25">
      <c r="A318" s="146" t="s">
        <v>504</v>
      </c>
      <c r="B318" s="122"/>
      <c r="C318" s="122"/>
      <c r="D318" s="122"/>
      <c r="E318" s="122" t="s">
        <v>201</v>
      </c>
      <c r="F318" s="122" t="s">
        <v>51</v>
      </c>
      <c r="G318" s="147" t="s">
        <v>52</v>
      </c>
      <c r="H318" s="152">
        <v>1</v>
      </c>
      <c r="I318" s="130" t="s">
        <v>53</v>
      </c>
      <c r="J318" s="139">
        <v>13547520</v>
      </c>
      <c r="K318" s="141"/>
      <c r="L318" s="122"/>
      <c r="M318" s="122"/>
      <c r="N318" s="122"/>
      <c r="O318" s="122"/>
      <c r="P318" s="164"/>
      <c r="Q318" s="147"/>
      <c r="R318" s="146"/>
      <c r="S318" s="122"/>
      <c r="T318" s="122"/>
      <c r="U318" s="122"/>
      <c r="V318" s="122"/>
      <c r="W318" s="122"/>
      <c r="X318" s="122"/>
      <c r="Y318" s="122"/>
      <c r="Z318" s="122"/>
      <c r="AA318" s="122"/>
      <c r="AB318" s="164"/>
      <c r="AC318" s="147"/>
      <c r="AD318" s="167"/>
      <c r="AE318" s="167"/>
      <c r="AF318" s="122"/>
      <c r="AG318" s="147"/>
      <c r="AH318" s="122"/>
      <c r="AI318" s="122"/>
      <c r="AJ318" s="122"/>
      <c r="AK318" s="122"/>
      <c r="AL318" s="122"/>
      <c r="AM318" s="122"/>
      <c r="AN318" s="147"/>
      <c r="AO318" s="152">
        <v>1</v>
      </c>
      <c r="AP318" s="130" t="s">
        <v>53</v>
      </c>
      <c r="AQ318" s="139">
        <v>13547520</v>
      </c>
      <c r="AR318" s="141"/>
      <c r="AS318" s="122"/>
      <c r="AT318" s="122"/>
      <c r="AU318" s="122"/>
      <c r="AV318" s="122"/>
      <c r="AW318" s="164"/>
      <c r="AX318" s="147"/>
    </row>
    <row r="319" spans="1:50" s="125" customFormat="1" ht="14.45" customHeight="1" x14ac:dyDescent="0.25">
      <c r="A319" s="146" t="s">
        <v>504</v>
      </c>
      <c r="B319" s="122"/>
      <c r="C319" s="122"/>
      <c r="D319" s="122"/>
      <c r="E319" s="122" t="s">
        <v>205</v>
      </c>
      <c r="F319" s="122" t="s">
        <v>51</v>
      </c>
      <c r="G319" s="147" t="s">
        <v>52</v>
      </c>
      <c r="H319" s="152">
        <v>1</v>
      </c>
      <c r="I319" s="130" t="s">
        <v>53</v>
      </c>
      <c r="J319" s="139">
        <v>15000000</v>
      </c>
      <c r="K319" s="141"/>
      <c r="L319" s="122"/>
      <c r="M319" s="122"/>
      <c r="N319" s="122"/>
      <c r="O319" s="122"/>
      <c r="P319" s="164"/>
      <c r="Q319" s="147"/>
      <c r="R319" s="146"/>
      <c r="S319" s="122"/>
      <c r="T319" s="122"/>
      <c r="U319" s="122"/>
      <c r="V319" s="122"/>
      <c r="W319" s="122"/>
      <c r="X319" s="122"/>
      <c r="Y319" s="122"/>
      <c r="Z319" s="122"/>
      <c r="AA319" s="122"/>
      <c r="AB319" s="164"/>
      <c r="AC319" s="147"/>
      <c r="AD319" s="167"/>
      <c r="AE319" s="167"/>
      <c r="AF319" s="122"/>
      <c r="AG319" s="147"/>
      <c r="AH319" s="122"/>
      <c r="AI319" s="122"/>
      <c r="AJ319" s="122"/>
      <c r="AK319" s="122"/>
      <c r="AL319" s="122"/>
      <c r="AM319" s="122"/>
      <c r="AN319" s="147"/>
      <c r="AO319" s="152">
        <v>1</v>
      </c>
      <c r="AP319" s="130" t="s">
        <v>53</v>
      </c>
      <c r="AQ319" s="139">
        <v>15000000</v>
      </c>
      <c r="AR319" s="141"/>
      <c r="AS319" s="122"/>
      <c r="AT319" s="122"/>
      <c r="AU319" s="122"/>
      <c r="AV319" s="122"/>
      <c r="AW319" s="164"/>
      <c r="AX319" s="147"/>
    </row>
    <row r="320" spans="1:50" s="125" customFormat="1" ht="14.45" customHeight="1" x14ac:dyDescent="0.25">
      <c r="A320" s="146" t="s">
        <v>504</v>
      </c>
      <c r="B320" s="122"/>
      <c r="C320" s="122"/>
      <c r="D320" s="122"/>
      <c r="E320" s="122" t="s">
        <v>208</v>
      </c>
      <c r="F320" s="122" t="s">
        <v>51</v>
      </c>
      <c r="G320" s="147" t="s">
        <v>52</v>
      </c>
      <c r="H320" s="152">
        <v>12</v>
      </c>
      <c r="I320" s="130" t="s">
        <v>36</v>
      </c>
      <c r="J320" s="139">
        <v>150000</v>
      </c>
      <c r="K320" s="141"/>
      <c r="L320" s="122"/>
      <c r="M320" s="122"/>
      <c r="N320" s="122"/>
      <c r="O320" s="122"/>
      <c r="P320" s="164"/>
      <c r="Q320" s="147"/>
      <c r="R320" s="146"/>
      <c r="S320" s="122"/>
      <c r="T320" s="122"/>
      <c r="U320" s="122"/>
      <c r="V320" s="122"/>
      <c r="W320" s="122"/>
      <c r="X320" s="122"/>
      <c r="Y320" s="122"/>
      <c r="Z320" s="122"/>
      <c r="AA320" s="122"/>
      <c r="AB320" s="164"/>
      <c r="AC320" s="147"/>
      <c r="AD320" s="167"/>
      <c r="AE320" s="167"/>
      <c r="AF320" s="122"/>
      <c r="AG320" s="147"/>
      <c r="AH320" s="122"/>
      <c r="AI320" s="122"/>
      <c r="AJ320" s="122"/>
      <c r="AK320" s="122"/>
      <c r="AL320" s="122"/>
      <c r="AM320" s="122"/>
      <c r="AN320" s="147"/>
      <c r="AO320" s="152">
        <v>12</v>
      </c>
      <c r="AP320" s="130" t="s">
        <v>36</v>
      </c>
      <c r="AQ320" s="139">
        <v>150000</v>
      </c>
      <c r="AR320" s="141"/>
      <c r="AS320" s="122"/>
      <c r="AT320" s="122"/>
      <c r="AU320" s="122"/>
      <c r="AV320" s="122"/>
      <c r="AW320" s="164"/>
      <c r="AX320" s="147"/>
    </row>
    <row r="321" spans="1:50" s="125" customFormat="1" ht="14.45" customHeight="1" x14ac:dyDescent="0.25">
      <c r="A321" s="146" t="s">
        <v>504</v>
      </c>
      <c r="B321" s="122"/>
      <c r="C321" s="122"/>
      <c r="D321" s="122"/>
      <c r="E321" s="122" t="s">
        <v>210</v>
      </c>
      <c r="F321" s="122" t="s">
        <v>51</v>
      </c>
      <c r="G321" s="147" t="s">
        <v>52</v>
      </c>
      <c r="H321" s="152">
        <v>12</v>
      </c>
      <c r="I321" s="130" t="s">
        <v>36</v>
      </c>
      <c r="J321" s="139">
        <v>500000</v>
      </c>
      <c r="K321" s="141"/>
      <c r="L321" s="122"/>
      <c r="M321" s="122"/>
      <c r="N321" s="122"/>
      <c r="O321" s="164"/>
      <c r="P321" s="164"/>
      <c r="Q321" s="147"/>
      <c r="R321" s="146"/>
      <c r="S321" s="122"/>
      <c r="T321" s="122"/>
      <c r="U321" s="122"/>
      <c r="V321" s="122"/>
      <c r="W321" s="122"/>
      <c r="X321" s="122"/>
      <c r="Y321" s="122"/>
      <c r="Z321" s="122"/>
      <c r="AA321" s="122"/>
      <c r="AB321" s="164"/>
      <c r="AC321" s="147"/>
      <c r="AD321" s="167"/>
      <c r="AE321" s="167"/>
      <c r="AF321" s="122"/>
      <c r="AG321" s="147"/>
      <c r="AH321" s="146"/>
      <c r="AI321" s="122"/>
      <c r="AJ321" s="122"/>
      <c r="AK321" s="122"/>
      <c r="AL321" s="122"/>
      <c r="AM321" s="122"/>
      <c r="AN321" s="147"/>
      <c r="AO321" s="152">
        <v>12</v>
      </c>
      <c r="AP321" s="130" t="s">
        <v>36</v>
      </c>
      <c r="AQ321" s="139">
        <v>500000</v>
      </c>
      <c r="AR321" s="141"/>
      <c r="AS321" s="122"/>
      <c r="AT321" s="122"/>
      <c r="AU321" s="122"/>
      <c r="AV321" s="164"/>
      <c r="AW321" s="164"/>
      <c r="AX321" s="147"/>
    </row>
    <row r="322" spans="1:50" s="125" customFormat="1" ht="14.45" customHeight="1" x14ac:dyDescent="0.25">
      <c r="A322" s="146" t="s">
        <v>504</v>
      </c>
      <c r="B322" s="122"/>
      <c r="C322" s="122"/>
      <c r="D322" s="122"/>
      <c r="E322" s="122" t="s">
        <v>211</v>
      </c>
      <c r="F322" s="122" t="s">
        <v>51</v>
      </c>
      <c r="G322" s="147" t="s">
        <v>52</v>
      </c>
      <c r="H322" s="152">
        <v>12</v>
      </c>
      <c r="I322" s="130" t="s">
        <v>36</v>
      </c>
      <c r="J322" s="139">
        <v>5000000</v>
      </c>
      <c r="K322" s="141"/>
      <c r="L322" s="122"/>
      <c r="M322" s="122"/>
      <c r="N322" s="122"/>
      <c r="O322" s="164"/>
      <c r="P322" s="164"/>
      <c r="Q322" s="147"/>
      <c r="R322" s="146"/>
      <c r="S322" s="122"/>
      <c r="T322" s="122"/>
      <c r="U322" s="122"/>
      <c r="V322" s="122"/>
      <c r="W322" s="122"/>
      <c r="X322" s="122"/>
      <c r="Y322" s="122"/>
      <c r="Z322" s="122"/>
      <c r="AA322" s="122"/>
      <c r="AB322" s="164"/>
      <c r="AC322" s="147"/>
      <c r="AD322" s="167"/>
      <c r="AE322" s="167"/>
      <c r="AF322" s="122"/>
      <c r="AG322" s="147"/>
      <c r="AH322" s="122"/>
      <c r="AI322" s="122"/>
      <c r="AJ322" s="122"/>
      <c r="AK322" s="122"/>
      <c r="AL322" s="122"/>
      <c r="AM322" s="122"/>
      <c r="AN322" s="147"/>
      <c r="AO322" s="152">
        <v>12</v>
      </c>
      <c r="AP322" s="130" t="s">
        <v>36</v>
      </c>
      <c r="AQ322" s="139">
        <v>5000000</v>
      </c>
      <c r="AR322" s="141"/>
      <c r="AS322" s="122"/>
      <c r="AT322" s="122"/>
      <c r="AU322" s="122"/>
      <c r="AV322" s="164"/>
      <c r="AW322" s="164"/>
      <c r="AX322" s="147"/>
    </row>
    <row r="323" spans="1:50" s="125" customFormat="1" ht="14.45" customHeight="1" x14ac:dyDescent="0.25">
      <c r="A323" s="146" t="s">
        <v>504</v>
      </c>
      <c r="B323" s="122"/>
      <c r="C323" s="122"/>
      <c r="D323" s="122"/>
      <c r="E323" s="122" t="s">
        <v>212</v>
      </c>
      <c r="F323" s="122" t="s">
        <v>51</v>
      </c>
      <c r="G323" s="147" t="s">
        <v>52</v>
      </c>
      <c r="H323" s="152">
        <v>12</v>
      </c>
      <c r="I323" s="130" t="s">
        <v>36</v>
      </c>
      <c r="J323" s="139">
        <v>150000</v>
      </c>
      <c r="K323" s="141"/>
      <c r="L323" s="122"/>
      <c r="M323" s="122"/>
      <c r="N323" s="122"/>
      <c r="O323" s="164"/>
      <c r="P323" s="164"/>
      <c r="Q323" s="147"/>
      <c r="R323" s="146"/>
      <c r="S323" s="122"/>
      <c r="T323" s="122"/>
      <c r="U323" s="122"/>
      <c r="V323" s="122"/>
      <c r="W323" s="122"/>
      <c r="X323" s="122"/>
      <c r="Y323" s="122"/>
      <c r="Z323" s="122"/>
      <c r="AA323" s="122"/>
      <c r="AB323" s="164"/>
      <c r="AC323" s="147"/>
      <c r="AD323" s="167"/>
      <c r="AE323" s="167"/>
      <c r="AF323" s="122"/>
      <c r="AG323" s="147"/>
      <c r="AH323" s="122"/>
      <c r="AI323" s="122"/>
      <c r="AJ323" s="122"/>
      <c r="AK323" s="122"/>
      <c r="AL323" s="122"/>
      <c r="AM323" s="122"/>
      <c r="AN323" s="147"/>
      <c r="AO323" s="152">
        <v>12</v>
      </c>
      <c r="AP323" s="130" t="s">
        <v>36</v>
      </c>
      <c r="AQ323" s="139">
        <v>150000</v>
      </c>
      <c r="AR323" s="141"/>
      <c r="AS323" s="122"/>
      <c r="AT323" s="122"/>
      <c r="AU323" s="122"/>
      <c r="AV323" s="164"/>
      <c r="AW323" s="164"/>
      <c r="AX323" s="147"/>
    </row>
    <row r="324" spans="1:50" s="125" customFormat="1" ht="14.45" customHeight="1" x14ac:dyDescent="0.25">
      <c r="A324" s="146" t="s">
        <v>504</v>
      </c>
      <c r="B324" s="122"/>
      <c r="C324" s="122"/>
      <c r="D324" s="122"/>
      <c r="E324" s="122" t="s">
        <v>213</v>
      </c>
      <c r="F324" s="122" t="s">
        <v>51</v>
      </c>
      <c r="G324" s="147" t="s">
        <v>52</v>
      </c>
      <c r="H324" s="152">
        <v>12</v>
      </c>
      <c r="I324" s="130" t="s">
        <v>36</v>
      </c>
      <c r="J324" s="139">
        <v>150000</v>
      </c>
      <c r="K324" s="141"/>
      <c r="L324" s="122"/>
      <c r="M324" s="122"/>
      <c r="N324" s="122"/>
      <c r="O324" s="164"/>
      <c r="P324" s="164"/>
      <c r="Q324" s="147"/>
      <c r="R324" s="146"/>
      <c r="S324" s="122"/>
      <c r="T324" s="122"/>
      <c r="U324" s="122"/>
      <c r="V324" s="122"/>
      <c r="W324" s="122"/>
      <c r="X324" s="122"/>
      <c r="Y324" s="122"/>
      <c r="Z324" s="122"/>
      <c r="AA324" s="122"/>
      <c r="AB324" s="164"/>
      <c r="AC324" s="147"/>
      <c r="AD324" s="167"/>
      <c r="AE324" s="167"/>
      <c r="AF324" s="122"/>
      <c r="AG324" s="147"/>
      <c r="AH324" s="122"/>
      <c r="AI324" s="122"/>
      <c r="AJ324" s="122"/>
      <c r="AK324" s="122"/>
      <c r="AL324" s="122"/>
      <c r="AM324" s="122"/>
      <c r="AN324" s="147"/>
      <c r="AO324" s="152">
        <v>12</v>
      </c>
      <c r="AP324" s="130" t="s">
        <v>36</v>
      </c>
      <c r="AQ324" s="139">
        <v>150000</v>
      </c>
      <c r="AR324" s="141"/>
      <c r="AS324" s="122"/>
      <c r="AT324" s="122"/>
      <c r="AU324" s="122"/>
      <c r="AV324" s="164"/>
      <c r="AW324" s="164"/>
      <c r="AX324" s="147"/>
    </row>
    <row r="325" spans="1:50" s="125" customFormat="1" ht="14.45" customHeight="1" x14ac:dyDescent="0.25">
      <c r="A325" s="146" t="s">
        <v>504</v>
      </c>
      <c r="B325" s="122"/>
      <c r="C325" s="122"/>
      <c r="D325" s="122"/>
      <c r="E325" s="122" t="s">
        <v>106</v>
      </c>
      <c r="F325" s="122" t="s">
        <v>51</v>
      </c>
      <c r="G325" s="147" t="s">
        <v>52</v>
      </c>
      <c r="H325" s="152">
        <v>12</v>
      </c>
      <c r="I325" s="130" t="s">
        <v>36</v>
      </c>
      <c r="J325" s="139">
        <v>50000000</v>
      </c>
      <c r="K325" s="141"/>
      <c r="L325" s="122"/>
      <c r="M325" s="122"/>
      <c r="N325" s="122"/>
      <c r="O325" s="164"/>
      <c r="P325" s="164"/>
      <c r="Q325" s="147"/>
      <c r="R325" s="146"/>
      <c r="S325" s="122"/>
      <c r="T325" s="122"/>
      <c r="U325" s="122"/>
      <c r="V325" s="122"/>
      <c r="W325" s="122"/>
      <c r="X325" s="122"/>
      <c r="Y325" s="122"/>
      <c r="Z325" s="122"/>
      <c r="AA325" s="122"/>
      <c r="AB325" s="164"/>
      <c r="AC325" s="147"/>
      <c r="AD325" s="167"/>
      <c r="AE325" s="167"/>
      <c r="AF325" s="122"/>
      <c r="AG325" s="147"/>
      <c r="AH325" s="122"/>
      <c r="AI325" s="122"/>
      <c r="AJ325" s="122"/>
      <c r="AK325" s="122"/>
      <c r="AL325" s="122"/>
      <c r="AM325" s="122"/>
      <c r="AN325" s="147"/>
      <c r="AO325" s="152">
        <v>12</v>
      </c>
      <c r="AP325" s="130" t="s">
        <v>36</v>
      </c>
      <c r="AQ325" s="139">
        <v>50000000</v>
      </c>
      <c r="AR325" s="141"/>
      <c r="AS325" s="122"/>
      <c r="AT325" s="122"/>
      <c r="AU325" s="122"/>
      <c r="AV325" s="164"/>
      <c r="AW325" s="164"/>
      <c r="AX325" s="147"/>
    </row>
    <row r="326" spans="1:50" s="125" customFormat="1" x14ac:dyDescent="0.25">
      <c r="A326" s="146" t="s">
        <v>504</v>
      </c>
      <c r="B326" s="122"/>
      <c r="C326" s="122"/>
      <c r="D326" s="122"/>
      <c r="E326" s="122" t="s">
        <v>230</v>
      </c>
      <c r="F326" s="122" t="s">
        <v>51</v>
      </c>
      <c r="G326" s="147" t="s">
        <v>52</v>
      </c>
      <c r="H326" s="152">
        <v>1</v>
      </c>
      <c r="I326" s="130" t="s">
        <v>53</v>
      </c>
      <c r="J326" s="139">
        <v>12000000</v>
      </c>
      <c r="K326" s="141"/>
      <c r="L326" s="122"/>
      <c r="M326" s="122"/>
      <c r="N326" s="122"/>
      <c r="O326" s="164"/>
      <c r="P326" s="164"/>
      <c r="Q326" s="147"/>
      <c r="R326" s="245"/>
      <c r="S326" s="246"/>
      <c r="T326" s="240"/>
      <c r="U326" s="240"/>
      <c r="V326" s="240"/>
      <c r="W326" s="240"/>
      <c r="X326" s="240"/>
      <c r="Y326" s="240"/>
      <c r="Z326" s="240"/>
      <c r="AA326" s="240"/>
      <c r="AB326" s="247"/>
      <c r="AC326" s="147"/>
      <c r="AD326" s="167"/>
      <c r="AE326" s="167"/>
      <c r="AF326" s="122"/>
      <c r="AG326" s="147"/>
      <c r="AH326" s="146"/>
      <c r="AI326" s="122"/>
      <c r="AJ326" s="122"/>
      <c r="AK326" s="122"/>
      <c r="AL326" s="122"/>
      <c r="AM326" s="122"/>
      <c r="AN326" s="147"/>
      <c r="AO326" s="152">
        <v>1</v>
      </c>
      <c r="AP326" s="130" t="s">
        <v>53</v>
      </c>
      <c r="AQ326" s="139">
        <v>12000000</v>
      </c>
      <c r="AR326" s="141"/>
      <c r="AS326" s="122"/>
      <c r="AT326" s="122"/>
      <c r="AU326" s="122"/>
      <c r="AV326" s="164"/>
      <c r="AW326" s="164"/>
      <c r="AX326" s="147"/>
    </row>
    <row r="327" spans="1:50" s="125" customFormat="1" ht="14.45" customHeight="1" x14ac:dyDescent="0.25">
      <c r="A327" s="146" t="s">
        <v>504</v>
      </c>
      <c r="B327" s="122"/>
      <c r="C327" s="122"/>
      <c r="D327" s="122"/>
      <c r="E327" s="122" t="s">
        <v>330</v>
      </c>
      <c r="F327" s="122" t="s">
        <v>51</v>
      </c>
      <c r="G327" s="147" t="s">
        <v>52</v>
      </c>
      <c r="H327" s="152">
        <v>12</v>
      </c>
      <c r="I327" s="130" t="s">
        <v>36</v>
      </c>
      <c r="J327" s="139">
        <v>7341840</v>
      </c>
      <c r="K327" s="138"/>
      <c r="L327" s="122"/>
      <c r="M327" s="122"/>
      <c r="N327" s="122"/>
      <c r="O327" s="122"/>
      <c r="P327" s="164"/>
      <c r="Q327" s="147"/>
      <c r="R327" s="146"/>
      <c r="S327" s="122"/>
      <c r="T327" s="122"/>
      <c r="U327" s="122"/>
      <c r="V327" s="122"/>
      <c r="W327" s="122"/>
      <c r="X327" s="122"/>
      <c r="Y327" s="122"/>
      <c r="Z327" s="122"/>
      <c r="AA327" s="122"/>
      <c r="AB327" s="164"/>
      <c r="AC327" s="147"/>
      <c r="AD327" s="167"/>
      <c r="AE327" s="167"/>
      <c r="AF327" s="122"/>
      <c r="AG327" s="147"/>
      <c r="AH327" s="122"/>
      <c r="AI327" s="122"/>
      <c r="AJ327" s="122"/>
      <c r="AK327" s="122"/>
      <c r="AL327" s="122"/>
      <c r="AM327" s="122"/>
      <c r="AN327" s="147"/>
      <c r="AO327" s="152">
        <v>12</v>
      </c>
      <c r="AP327" s="130" t="s">
        <v>36</v>
      </c>
      <c r="AQ327" s="139">
        <v>7341840</v>
      </c>
      <c r="AR327" s="138"/>
      <c r="AS327" s="122"/>
      <c r="AT327" s="122"/>
      <c r="AU327" s="122"/>
      <c r="AV327" s="122"/>
      <c r="AW327" s="164"/>
      <c r="AX327" s="147"/>
    </row>
    <row r="328" spans="1:50" s="125" customFormat="1" ht="14.45" customHeight="1" x14ac:dyDescent="0.25">
      <c r="A328" s="146" t="s">
        <v>504</v>
      </c>
      <c r="B328" s="122"/>
      <c r="C328" s="122"/>
      <c r="D328" s="122"/>
      <c r="E328" s="122" t="s">
        <v>117</v>
      </c>
      <c r="F328" s="122" t="s">
        <v>80</v>
      </c>
      <c r="G328" s="147" t="s">
        <v>118</v>
      </c>
      <c r="H328" s="152">
        <v>1</v>
      </c>
      <c r="I328" s="130" t="s">
        <v>53</v>
      </c>
      <c r="J328" s="129" t="s">
        <v>54</v>
      </c>
      <c r="K328" s="139"/>
      <c r="L328" s="122"/>
      <c r="M328" s="122"/>
      <c r="N328" s="122"/>
      <c r="O328" s="122"/>
      <c r="P328" s="164"/>
      <c r="Q328" s="147"/>
      <c r="R328" s="146"/>
      <c r="S328" s="122"/>
      <c r="T328" s="122"/>
      <c r="U328" s="122"/>
      <c r="V328" s="122"/>
      <c r="W328" s="122"/>
      <c r="X328" s="122"/>
      <c r="Y328" s="122"/>
      <c r="Z328" s="122"/>
      <c r="AA328" s="122"/>
      <c r="AB328" s="164"/>
      <c r="AC328" s="147"/>
      <c r="AD328" s="167"/>
      <c r="AE328" s="167"/>
      <c r="AF328" s="122"/>
      <c r="AG328" s="147"/>
      <c r="AH328" s="122"/>
      <c r="AI328" s="122"/>
      <c r="AJ328" s="122"/>
      <c r="AK328" s="122"/>
      <c r="AL328" s="122"/>
      <c r="AM328" s="122"/>
      <c r="AN328" s="147"/>
      <c r="AO328" s="152">
        <v>1</v>
      </c>
      <c r="AP328" s="130" t="s">
        <v>53</v>
      </c>
      <c r="AQ328" s="129" t="s">
        <v>54</v>
      </c>
      <c r="AR328" s="139"/>
      <c r="AS328" s="122"/>
      <c r="AT328" s="122"/>
      <c r="AU328" s="122"/>
      <c r="AV328" s="122"/>
      <c r="AW328" s="164"/>
      <c r="AX328" s="147"/>
    </row>
    <row r="329" spans="1:50" s="125" customFormat="1" ht="14.45" customHeight="1" x14ac:dyDescent="0.25">
      <c r="A329" s="146" t="s">
        <v>504</v>
      </c>
      <c r="B329" s="122"/>
      <c r="C329" s="122"/>
      <c r="D329" s="122"/>
      <c r="E329" s="122" t="s">
        <v>274</v>
      </c>
      <c r="F329" s="122" t="s">
        <v>80</v>
      </c>
      <c r="G329" s="147" t="s">
        <v>118</v>
      </c>
      <c r="H329" s="152">
        <v>12</v>
      </c>
      <c r="I329" s="130" t="s">
        <v>36</v>
      </c>
      <c r="J329" s="139">
        <v>2660000</v>
      </c>
      <c r="K329" s="129"/>
      <c r="L329" s="122"/>
      <c r="M329" s="122"/>
      <c r="N329" s="122"/>
      <c r="O329" s="122"/>
      <c r="P329" s="164"/>
      <c r="Q329" s="147"/>
      <c r="R329" s="146"/>
      <c r="S329" s="122"/>
      <c r="T329" s="122"/>
      <c r="U329" s="122"/>
      <c r="V329" s="122"/>
      <c r="W329" s="122"/>
      <c r="X329" s="122"/>
      <c r="Y329" s="122"/>
      <c r="Z329" s="122"/>
      <c r="AA329" s="122"/>
      <c r="AB329" s="164"/>
      <c r="AC329" s="147"/>
      <c r="AD329" s="167"/>
      <c r="AE329" s="167"/>
      <c r="AF329" s="122"/>
      <c r="AG329" s="147"/>
      <c r="AH329" s="122"/>
      <c r="AI329" s="122"/>
      <c r="AJ329" s="122"/>
      <c r="AK329" s="122"/>
      <c r="AL329" s="122"/>
      <c r="AM329" s="122"/>
      <c r="AN329" s="147"/>
      <c r="AO329" s="152">
        <v>12</v>
      </c>
      <c r="AP329" s="130" t="s">
        <v>36</v>
      </c>
      <c r="AQ329" s="139">
        <v>2660000</v>
      </c>
      <c r="AR329" s="129"/>
      <c r="AS329" s="122"/>
      <c r="AT329" s="122"/>
      <c r="AU329" s="122"/>
      <c r="AV329" s="122"/>
      <c r="AW329" s="164"/>
      <c r="AX329" s="147"/>
    </row>
    <row r="330" spans="1:50" s="125" customFormat="1" ht="14.45" customHeight="1" x14ac:dyDescent="0.25">
      <c r="A330" s="146" t="s">
        <v>504</v>
      </c>
      <c r="B330" s="122"/>
      <c r="C330" s="122"/>
      <c r="D330" s="122"/>
      <c r="E330" s="122" t="s">
        <v>296</v>
      </c>
      <c r="F330" s="122" t="s">
        <v>80</v>
      </c>
      <c r="G330" s="147" t="s">
        <v>118</v>
      </c>
      <c r="H330" s="152">
        <v>12</v>
      </c>
      <c r="I330" s="130" t="s">
        <v>36</v>
      </c>
      <c r="J330" s="139">
        <v>10400000</v>
      </c>
      <c r="K330" s="129"/>
      <c r="L330" s="122"/>
      <c r="M330" s="122"/>
      <c r="N330" s="122"/>
      <c r="O330" s="122"/>
      <c r="P330" s="164"/>
      <c r="Q330" s="147"/>
      <c r="R330" s="146"/>
      <c r="S330" s="122"/>
      <c r="T330" s="122"/>
      <c r="U330" s="122"/>
      <c r="V330" s="122"/>
      <c r="W330" s="122"/>
      <c r="X330" s="122"/>
      <c r="Y330" s="122"/>
      <c r="Z330" s="122"/>
      <c r="AA330" s="122"/>
      <c r="AB330" s="164"/>
      <c r="AC330" s="147"/>
      <c r="AD330" s="167"/>
      <c r="AE330" s="167"/>
      <c r="AF330" s="122"/>
      <c r="AG330" s="147"/>
      <c r="AH330" s="122"/>
      <c r="AI330" s="122"/>
      <c r="AJ330" s="122"/>
      <c r="AK330" s="122"/>
      <c r="AL330" s="122"/>
      <c r="AM330" s="122"/>
      <c r="AN330" s="147"/>
      <c r="AO330" s="152">
        <v>12</v>
      </c>
      <c r="AP330" s="130" t="s">
        <v>36</v>
      </c>
      <c r="AQ330" s="139">
        <v>10400000</v>
      </c>
      <c r="AR330" s="129"/>
      <c r="AS330" s="122"/>
      <c r="AT330" s="122"/>
      <c r="AU330" s="122"/>
      <c r="AV330" s="122"/>
      <c r="AW330" s="164"/>
      <c r="AX330" s="147"/>
    </row>
    <row r="331" spans="1:50" s="125" customFormat="1" ht="14.45" customHeight="1" x14ac:dyDescent="0.25">
      <c r="A331" s="146" t="s">
        <v>504</v>
      </c>
      <c r="B331" s="122"/>
      <c r="C331" s="122"/>
      <c r="D331" s="122"/>
      <c r="E331" s="122" t="s">
        <v>330</v>
      </c>
      <c r="F331" s="122" t="s">
        <v>80</v>
      </c>
      <c r="G331" s="147" t="s">
        <v>118</v>
      </c>
      <c r="H331" s="152">
        <v>12</v>
      </c>
      <c r="I331" s="130" t="s">
        <v>36</v>
      </c>
      <c r="J331" s="129" t="s">
        <v>54</v>
      </c>
      <c r="K331" s="129"/>
      <c r="L331" s="122"/>
      <c r="M331" s="122"/>
      <c r="N331" s="122"/>
      <c r="O331" s="164"/>
      <c r="P331" s="164"/>
      <c r="Q331" s="147"/>
      <c r="R331" s="239"/>
      <c r="S331" s="171"/>
      <c r="T331" s="172"/>
      <c r="U331" s="172"/>
      <c r="V331" s="172"/>
      <c r="W331" s="172"/>
      <c r="X331" s="172"/>
      <c r="Y331" s="172"/>
      <c r="Z331" s="172"/>
      <c r="AA331" s="172"/>
      <c r="AB331" s="257"/>
      <c r="AC331" s="147"/>
      <c r="AD331" s="167"/>
      <c r="AE331" s="167"/>
      <c r="AF331" s="122"/>
      <c r="AG331" s="147"/>
      <c r="AH331" s="146"/>
      <c r="AI331" s="122"/>
      <c r="AJ331" s="122"/>
      <c r="AK331" s="122"/>
      <c r="AL331" s="122"/>
      <c r="AM331" s="122"/>
      <c r="AN331" s="147"/>
      <c r="AO331" s="152">
        <v>12</v>
      </c>
      <c r="AP331" s="130" t="s">
        <v>36</v>
      </c>
      <c r="AQ331" s="129" t="s">
        <v>54</v>
      </c>
      <c r="AR331" s="129"/>
      <c r="AS331" s="122"/>
      <c r="AT331" s="122"/>
      <c r="AU331" s="122"/>
      <c r="AV331" s="164"/>
      <c r="AW331" s="164"/>
      <c r="AX331" s="147"/>
    </row>
    <row r="332" spans="1:50" s="125" customFormat="1" x14ac:dyDescent="0.25">
      <c r="A332" s="146" t="s">
        <v>504</v>
      </c>
      <c r="B332" s="122"/>
      <c r="C332" s="122"/>
      <c r="D332" s="122"/>
      <c r="E332" s="122" t="s">
        <v>97</v>
      </c>
      <c r="F332" s="122" t="s">
        <v>80</v>
      </c>
      <c r="G332" s="147" t="s">
        <v>82</v>
      </c>
      <c r="H332" s="152">
        <v>1</v>
      </c>
      <c r="I332" s="130" t="s">
        <v>53</v>
      </c>
      <c r="J332" s="139">
        <v>82779246</v>
      </c>
      <c r="K332" s="129"/>
      <c r="L332" s="122"/>
      <c r="M332" s="122"/>
      <c r="N332" s="122"/>
      <c r="O332" s="164"/>
      <c r="P332" s="164"/>
      <c r="Q332" s="147"/>
      <c r="R332" s="146"/>
      <c r="S332" s="167"/>
      <c r="T332" s="122"/>
      <c r="U332" s="122"/>
      <c r="V332" s="122"/>
      <c r="W332" s="122"/>
      <c r="X332" s="122"/>
      <c r="Y332" s="122"/>
      <c r="Z332" s="122"/>
      <c r="AA332" s="122"/>
      <c r="AB332" s="164"/>
      <c r="AC332" s="147"/>
      <c r="AD332" s="167"/>
      <c r="AE332" s="167"/>
      <c r="AF332" s="122"/>
      <c r="AG332" s="147"/>
      <c r="AH332" s="146"/>
      <c r="AI332" s="122"/>
      <c r="AJ332" s="122"/>
      <c r="AK332" s="122"/>
      <c r="AL332" s="122"/>
      <c r="AM332" s="122"/>
      <c r="AN332" s="147"/>
      <c r="AO332" s="152">
        <v>1</v>
      </c>
      <c r="AP332" s="130" t="s">
        <v>53</v>
      </c>
      <c r="AQ332" s="139">
        <v>82779246</v>
      </c>
      <c r="AR332" s="129"/>
      <c r="AS332" s="122"/>
      <c r="AT332" s="122"/>
      <c r="AU332" s="122"/>
      <c r="AV332" s="164"/>
      <c r="AW332" s="164"/>
      <c r="AX332" s="147"/>
    </row>
    <row r="333" spans="1:50" s="125" customFormat="1" ht="14.45" customHeight="1" x14ac:dyDescent="0.25">
      <c r="A333" s="146" t="s">
        <v>504</v>
      </c>
      <c r="B333" s="122"/>
      <c r="C333" s="122"/>
      <c r="D333" s="122"/>
      <c r="E333" s="122" t="s">
        <v>106</v>
      </c>
      <c r="F333" s="122" t="s">
        <v>80</v>
      </c>
      <c r="G333" s="147" t="s">
        <v>82</v>
      </c>
      <c r="H333" s="152">
        <v>12</v>
      </c>
      <c r="I333" s="130" t="s">
        <v>36</v>
      </c>
      <c r="J333" s="139">
        <v>50000000</v>
      </c>
      <c r="K333" s="129"/>
      <c r="L333" s="122"/>
      <c r="M333" s="122"/>
      <c r="N333" s="122"/>
      <c r="O333" s="164"/>
      <c r="P333" s="164"/>
      <c r="Q333" s="147"/>
      <c r="R333" s="146"/>
      <c r="S333" s="167"/>
      <c r="T333" s="122"/>
      <c r="U333" s="122"/>
      <c r="V333" s="122"/>
      <c r="W333" s="122"/>
      <c r="X333" s="122"/>
      <c r="Y333" s="122"/>
      <c r="Z333" s="122"/>
      <c r="AA333" s="122"/>
      <c r="AB333" s="164"/>
      <c r="AC333" s="147"/>
      <c r="AD333" s="167"/>
      <c r="AE333" s="167"/>
      <c r="AF333" s="122"/>
      <c r="AG333" s="147"/>
      <c r="AH333" s="146"/>
      <c r="AI333" s="122"/>
      <c r="AJ333" s="122"/>
      <c r="AK333" s="122"/>
      <c r="AL333" s="122"/>
      <c r="AM333" s="122"/>
      <c r="AN333" s="147"/>
      <c r="AO333" s="152">
        <v>12</v>
      </c>
      <c r="AP333" s="130" t="s">
        <v>36</v>
      </c>
      <c r="AQ333" s="139">
        <v>50000000</v>
      </c>
      <c r="AR333" s="129"/>
      <c r="AS333" s="122"/>
      <c r="AT333" s="122"/>
      <c r="AU333" s="122"/>
      <c r="AV333" s="164"/>
      <c r="AW333" s="164"/>
      <c r="AX333" s="147"/>
    </row>
    <row r="334" spans="1:50" s="125" customFormat="1" ht="14.45" customHeight="1" x14ac:dyDescent="0.25">
      <c r="A334" s="146" t="s">
        <v>504</v>
      </c>
      <c r="B334" s="122"/>
      <c r="C334" s="122"/>
      <c r="D334" s="122"/>
      <c r="E334" s="122" t="s">
        <v>274</v>
      </c>
      <c r="F334" s="122" t="s">
        <v>80</v>
      </c>
      <c r="G334" s="147" t="s">
        <v>82</v>
      </c>
      <c r="H334" s="152">
        <v>12</v>
      </c>
      <c r="I334" s="130" t="s">
        <v>36</v>
      </c>
      <c r="J334" s="139">
        <v>5964000</v>
      </c>
      <c r="K334" s="129"/>
      <c r="L334" s="122"/>
      <c r="M334" s="122"/>
      <c r="N334" s="122"/>
      <c r="O334" s="164"/>
      <c r="P334" s="164"/>
      <c r="Q334" s="147"/>
      <c r="R334" s="146"/>
      <c r="S334" s="167"/>
      <c r="T334" s="122"/>
      <c r="U334" s="122"/>
      <c r="V334" s="122"/>
      <c r="W334" s="122"/>
      <c r="X334" s="122"/>
      <c r="Y334" s="122"/>
      <c r="Z334" s="122"/>
      <c r="AA334" s="122"/>
      <c r="AB334" s="164"/>
      <c r="AC334" s="147"/>
      <c r="AD334" s="167"/>
      <c r="AE334" s="167"/>
      <c r="AF334" s="122"/>
      <c r="AG334" s="147"/>
      <c r="AH334" s="146"/>
      <c r="AI334" s="122"/>
      <c r="AJ334" s="122"/>
      <c r="AK334" s="122"/>
      <c r="AL334" s="122"/>
      <c r="AM334" s="122"/>
      <c r="AN334" s="147"/>
      <c r="AO334" s="152">
        <v>12</v>
      </c>
      <c r="AP334" s="130" t="s">
        <v>36</v>
      </c>
      <c r="AQ334" s="139">
        <v>5964000</v>
      </c>
      <c r="AR334" s="129"/>
      <c r="AS334" s="122"/>
      <c r="AT334" s="122"/>
      <c r="AU334" s="122"/>
      <c r="AV334" s="164"/>
      <c r="AW334" s="164"/>
      <c r="AX334" s="147"/>
    </row>
    <row r="335" spans="1:50" s="125" customFormat="1" ht="14.45" customHeight="1" x14ac:dyDescent="0.25">
      <c r="A335" s="146" t="s">
        <v>504</v>
      </c>
      <c r="B335" s="122"/>
      <c r="C335" s="122"/>
      <c r="D335" s="122"/>
      <c r="E335" s="122" t="s">
        <v>298</v>
      </c>
      <c r="F335" s="122" t="s">
        <v>80</v>
      </c>
      <c r="G335" s="147" t="s">
        <v>82</v>
      </c>
      <c r="H335" s="152">
        <v>12</v>
      </c>
      <c r="I335" s="130" t="s">
        <v>36</v>
      </c>
      <c r="J335" s="139">
        <v>1312500</v>
      </c>
      <c r="K335" s="129"/>
      <c r="L335" s="122"/>
      <c r="M335" s="122"/>
      <c r="N335" s="122"/>
      <c r="O335" s="164"/>
      <c r="P335" s="164"/>
      <c r="Q335" s="147"/>
      <c r="R335" s="146"/>
      <c r="S335" s="167"/>
      <c r="T335" s="122"/>
      <c r="U335" s="122"/>
      <c r="V335" s="122"/>
      <c r="W335" s="122"/>
      <c r="X335" s="122"/>
      <c r="Y335" s="122"/>
      <c r="Z335" s="122"/>
      <c r="AA335" s="122"/>
      <c r="AB335" s="164"/>
      <c r="AC335" s="147"/>
      <c r="AD335" s="167"/>
      <c r="AE335" s="167"/>
      <c r="AF335" s="122"/>
      <c r="AG335" s="147"/>
      <c r="AH335" s="146"/>
      <c r="AI335" s="122"/>
      <c r="AJ335" s="122"/>
      <c r="AK335" s="122"/>
      <c r="AL335" s="122"/>
      <c r="AM335" s="122"/>
      <c r="AN335" s="147"/>
      <c r="AO335" s="152">
        <v>12</v>
      </c>
      <c r="AP335" s="130" t="s">
        <v>36</v>
      </c>
      <c r="AQ335" s="139">
        <v>1312500</v>
      </c>
      <c r="AR335" s="129"/>
      <c r="AS335" s="122"/>
      <c r="AT335" s="122"/>
      <c r="AU335" s="122"/>
      <c r="AV335" s="164"/>
      <c r="AW335" s="164"/>
      <c r="AX335" s="147"/>
    </row>
    <row r="336" spans="1:50" s="125" customFormat="1" ht="14.45" customHeight="1" x14ac:dyDescent="0.25">
      <c r="A336" s="146" t="s">
        <v>504</v>
      </c>
      <c r="B336" s="122"/>
      <c r="C336" s="122"/>
      <c r="D336" s="122"/>
      <c r="E336" s="122" t="s">
        <v>316</v>
      </c>
      <c r="F336" s="122" t="s">
        <v>80</v>
      </c>
      <c r="G336" s="147" t="s">
        <v>82</v>
      </c>
      <c r="H336" s="152">
        <v>12</v>
      </c>
      <c r="I336" s="130" t="s">
        <v>36</v>
      </c>
      <c r="J336" s="139">
        <v>2607780</v>
      </c>
      <c r="K336" s="129"/>
      <c r="L336" s="122"/>
      <c r="M336" s="122"/>
      <c r="N336" s="122"/>
      <c r="O336" s="164"/>
      <c r="P336" s="164"/>
      <c r="Q336" s="147"/>
      <c r="R336" s="146"/>
      <c r="S336" s="167"/>
      <c r="T336" s="122"/>
      <c r="U336" s="122"/>
      <c r="V336" s="122"/>
      <c r="W336" s="122"/>
      <c r="X336" s="122"/>
      <c r="Y336" s="122"/>
      <c r="Z336" s="122"/>
      <c r="AA336" s="122"/>
      <c r="AB336" s="164"/>
      <c r="AC336" s="147"/>
      <c r="AD336" s="167"/>
      <c r="AE336" s="167"/>
      <c r="AF336" s="122"/>
      <c r="AG336" s="147"/>
      <c r="AH336" s="146"/>
      <c r="AI336" s="122"/>
      <c r="AJ336" s="122"/>
      <c r="AK336" s="122"/>
      <c r="AL336" s="122"/>
      <c r="AM336" s="122"/>
      <c r="AN336" s="147"/>
      <c r="AO336" s="152">
        <v>12</v>
      </c>
      <c r="AP336" s="130" t="s">
        <v>36</v>
      </c>
      <c r="AQ336" s="139">
        <v>2607780</v>
      </c>
      <c r="AR336" s="129"/>
      <c r="AS336" s="122"/>
      <c r="AT336" s="122"/>
      <c r="AU336" s="122"/>
      <c r="AV336" s="164"/>
      <c r="AW336" s="164"/>
      <c r="AX336" s="147"/>
    </row>
    <row r="337" spans="1:50" s="125" customFormat="1" ht="14.45" customHeight="1" x14ac:dyDescent="0.25">
      <c r="A337" s="146" t="s">
        <v>504</v>
      </c>
      <c r="B337" s="122"/>
      <c r="C337" s="122"/>
      <c r="D337" s="122"/>
      <c r="E337" s="122" t="s">
        <v>330</v>
      </c>
      <c r="F337" s="122" t="s">
        <v>80</v>
      </c>
      <c r="G337" s="147" t="s">
        <v>82</v>
      </c>
      <c r="H337" s="152">
        <v>12</v>
      </c>
      <c r="I337" s="130" t="s">
        <v>36</v>
      </c>
      <c r="J337" s="139">
        <v>2141370</v>
      </c>
      <c r="K337" s="138"/>
      <c r="L337" s="122"/>
      <c r="M337" s="122"/>
      <c r="N337" s="122"/>
      <c r="O337" s="164"/>
      <c r="P337" s="164"/>
      <c r="Q337" s="147"/>
      <c r="R337" s="146"/>
      <c r="S337" s="167"/>
      <c r="T337" s="122"/>
      <c r="U337" s="122"/>
      <c r="V337" s="122"/>
      <c r="W337" s="122"/>
      <c r="X337" s="122"/>
      <c r="Y337" s="122"/>
      <c r="Z337" s="122"/>
      <c r="AA337" s="122"/>
      <c r="AB337" s="164"/>
      <c r="AC337" s="147"/>
      <c r="AD337" s="167"/>
      <c r="AE337" s="167"/>
      <c r="AF337" s="122"/>
      <c r="AG337" s="147"/>
      <c r="AH337" s="146"/>
      <c r="AI337" s="122"/>
      <c r="AJ337" s="122"/>
      <c r="AK337" s="122"/>
      <c r="AL337" s="122"/>
      <c r="AM337" s="122"/>
      <c r="AN337" s="147"/>
      <c r="AO337" s="152">
        <v>12</v>
      </c>
      <c r="AP337" s="130" t="s">
        <v>36</v>
      </c>
      <c r="AQ337" s="139">
        <v>2141370</v>
      </c>
      <c r="AR337" s="138"/>
      <c r="AS337" s="122"/>
      <c r="AT337" s="122"/>
      <c r="AU337" s="122"/>
      <c r="AV337" s="164"/>
      <c r="AW337" s="164"/>
      <c r="AX337" s="147"/>
    </row>
    <row r="338" spans="1:50" s="125" customFormat="1" ht="14.45" customHeight="1" x14ac:dyDescent="0.25">
      <c r="A338" s="146" t="s">
        <v>504</v>
      </c>
      <c r="B338" s="122"/>
      <c r="C338" s="122"/>
      <c r="D338" s="122"/>
      <c r="E338" s="122" t="s">
        <v>97</v>
      </c>
      <c r="F338" s="122" t="s">
        <v>80</v>
      </c>
      <c r="G338" s="147" t="s">
        <v>83</v>
      </c>
      <c r="H338" s="152">
        <v>1</v>
      </c>
      <c r="I338" s="130" t="s">
        <v>53</v>
      </c>
      <c r="J338" s="139">
        <v>66627198</v>
      </c>
      <c r="K338" s="129"/>
      <c r="L338" s="122"/>
      <c r="M338" s="122"/>
      <c r="N338" s="122"/>
      <c r="O338" s="164"/>
      <c r="P338" s="164"/>
      <c r="Q338" s="147"/>
      <c r="R338" s="146"/>
      <c r="S338" s="167"/>
      <c r="T338" s="122"/>
      <c r="U338" s="122"/>
      <c r="V338" s="122"/>
      <c r="W338" s="122"/>
      <c r="X338" s="122"/>
      <c r="Y338" s="122"/>
      <c r="Z338" s="122"/>
      <c r="AA338" s="122"/>
      <c r="AB338" s="164"/>
      <c r="AC338" s="147"/>
      <c r="AD338" s="167"/>
      <c r="AE338" s="167"/>
      <c r="AF338" s="122"/>
      <c r="AG338" s="147"/>
      <c r="AH338" s="146"/>
      <c r="AI338" s="122"/>
      <c r="AJ338" s="122"/>
      <c r="AK338" s="122"/>
      <c r="AL338" s="122"/>
      <c r="AM338" s="122"/>
      <c r="AN338" s="147"/>
      <c r="AO338" s="152">
        <v>1</v>
      </c>
      <c r="AP338" s="130" t="s">
        <v>53</v>
      </c>
      <c r="AQ338" s="139">
        <v>66627198</v>
      </c>
      <c r="AR338" s="129"/>
      <c r="AS338" s="122"/>
      <c r="AT338" s="122"/>
      <c r="AU338" s="122"/>
      <c r="AV338" s="164"/>
      <c r="AW338" s="164"/>
      <c r="AX338" s="147"/>
    </row>
    <row r="339" spans="1:50" s="125" customFormat="1" ht="14.45" customHeight="1" x14ac:dyDescent="0.25">
      <c r="A339" s="146" t="s">
        <v>504</v>
      </c>
      <c r="B339" s="122"/>
      <c r="C339" s="122"/>
      <c r="D339" s="122"/>
      <c r="E339" s="122" t="s">
        <v>106</v>
      </c>
      <c r="F339" s="122" t="s">
        <v>80</v>
      </c>
      <c r="G339" s="147" t="s">
        <v>83</v>
      </c>
      <c r="H339" s="152">
        <v>12</v>
      </c>
      <c r="I339" s="130" t="s">
        <v>36</v>
      </c>
      <c r="J339" s="139">
        <v>50000000</v>
      </c>
      <c r="K339" s="129"/>
      <c r="L339" s="122"/>
      <c r="M339" s="122"/>
      <c r="N339" s="122"/>
      <c r="O339" s="164"/>
      <c r="P339" s="164"/>
      <c r="Q339" s="147"/>
      <c r="R339" s="235"/>
      <c r="S339" s="236"/>
      <c r="T339" s="237"/>
      <c r="U339" s="237"/>
      <c r="V339" s="237"/>
      <c r="W339" s="237"/>
      <c r="X339" s="237"/>
      <c r="Y339" s="237"/>
      <c r="Z339" s="237"/>
      <c r="AA339" s="237"/>
      <c r="AB339" s="238"/>
      <c r="AC339" s="147"/>
      <c r="AD339" s="167"/>
      <c r="AE339" s="167"/>
      <c r="AF339" s="122"/>
      <c r="AG339" s="147"/>
      <c r="AH339" s="146"/>
      <c r="AI339" s="122"/>
      <c r="AJ339" s="122"/>
      <c r="AK339" s="122"/>
      <c r="AL339" s="122"/>
      <c r="AM339" s="122"/>
      <c r="AN339" s="147"/>
      <c r="AO339" s="152">
        <v>12</v>
      </c>
      <c r="AP339" s="130" t="s">
        <v>36</v>
      </c>
      <c r="AQ339" s="139">
        <v>50000000</v>
      </c>
      <c r="AR339" s="129"/>
      <c r="AS339" s="122"/>
      <c r="AT339" s="122"/>
      <c r="AU339" s="122"/>
      <c r="AV339" s="164"/>
      <c r="AW339" s="164"/>
      <c r="AX339" s="147"/>
    </row>
    <row r="340" spans="1:50" s="125" customFormat="1" ht="14.45" customHeight="1" x14ac:dyDescent="0.25">
      <c r="A340" s="146" t="s">
        <v>504</v>
      </c>
      <c r="B340" s="122"/>
      <c r="C340" s="122"/>
      <c r="D340" s="122"/>
      <c r="E340" s="122" t="s">
        <v>330</v>
      </c>
      <c r="F340" s="122" t="s">
        <v>80</v>
      </c>
      <c r="G340" s="147" t="s">
        <v>83</v>
      </c>
      <c r="H340" s="152">
        <v>12</v>
      </c>
      <c r="I340" s="130" t="s">
        <v>36</v>
      </c>
      <c r="J340" s="139">
        <v>1070685</v>
      </c>
      <c r="K340" s="129"/>
      <c r="L340" s="122"/>
      <c r="M340" s="122"/>
      <c r="N340" s="122"/>
      <c r="O340" s="164"/>
      <c r="P340" s="164"/>
      <c r="Q340" s="147"/>
      <c r="R340" s="146"/>
      <c r="S340" s="122"/>
      <c r="T340" s="122"/>
      <c r="U340" s="122"/>
      <c r="V340" s="122"/>
      <c r="W340" s="122"/>
      <c r="X340" s="122"/>
      <c r="Y340" s="122"/>
      <c r="Z340" s="122"/>
      <c r="AA340" s="122"/>
      <c r="AB340" s="164"/>
      <c r="AC340" s="147"/>
      <c r="AD340" s="167"/>
      <c r="AE340" s="167"/>
      <c r="AF340" s="122"/>
      <c r="AG340" s="147"/>
      <c r="AH340" s="122"/>
      <c r="AI340" s="122"/>
      <c r="AJ340" s="122"/>
      <c r="AK340" s="122"/>
      <c r="AL340" s="122"/>
      <c r="AM340" s="122"/>
      <c r="AN340" s="147"/>
      <c r="AO340" s="152">
        <v>12</v>
      </c>
      <c r="AP340" s="130" t="s">
        <v>36</v>
      </c>
      <c r="AQ340" s="139">
        <v>1070685</v>
      </c>
      <c r="AR340" s="129"/>
      <c r="AS340" s="122"/>
      <c r="AT340" s="122"/>
      <c r="AU340" s="122"/>
      <c r="AV340" s="164"/>
      <c r="AW340" s="164"/>
      <c r="AX340" s="147"/>
    </row>
    <row r="341" spans="1:50" s="125" customFormat="1" ht="14.45" customHeight="1" x14ac:dyDescent="0.25">
      <c r="A341" s="146" t="s">
        <v>504</v>
      </c>
      <c r="B341" s="122"/>
      <c r="C341" s="122"/>
      <c r="D341" s="122"/>
      <c r="E341" s="122" t="s">
        <v>97</v>
      </c>
      <c r="F341" s="122" t="s">
        <v>80</v>
      </c>
      <c r="G341" s="147" t="s">
        <v>87</v>
      </c>
      <c r="H341" s="152">
        <v>1</v>
      </c>
      <c r="I341" s="130" t="s">
        <v>53</v>
      </c>
      <c r="J341" s="139">
        <v>143349426</v>
      </c>
      <c r="K341" s="129"/>
      <c r="L341" s="122"/>
      <c r="M341" s="122"/>
      <c r="N341" s="122"/>
      <c r="O341" s="164"/>
      <c r="P341" s="164"/>
      <c r="Q341" s="147"/>
      <c r="R341" s="146"/>
      <c r="S341" s="122"/>
      <c r="T341" s="122"/>
      <c r="U341" s="122"/>
      <c r="V341" s="122"/>
      <c r="W341" s="122"/>
      <c r="X341" s="122"/>
      <c r="Y341" s="122"/>
      <c r="Z341" s="122"/>
      <c r="AA341" s="122"/>
      <c r="AB341" s="164"/>
      <c r="AC341" s="147"/>
      <c r="AD341" s="167"/>
      <c r="AE341" s="167"/>
      <c r="AF341" s="122"/>
      <c r="AG341" s="147"/>
      <c r="AH341" s="122"/>
      <c r="AI341" s="122"/>
      <c r="AJ341" s="122"/>
      <c r="AK341" s="122"/>
      <c r="AL341" s="122"/>
      <c r="AM341" s="122"/>
      <c r="AN341" s="147"/>
      <c r="AO341" s="152">
        <v>1</v>
      </c>
      <c r="AP341" s="130" t="s">
        <v>53</v>
      </c>
      <c r="AQ341" s="139">
        <v>143349426</v>
      </c>
      <c r="AR341" s="129"/>
      <c r="AS341" s="122"/>
      <c r="AT341" s="122"/>
      <c r="AU341" s="122"/>
      <c r="AV341" s="164"/>
      <c r="AW341" s="164"/>
      <c r="AX341" s="147"/>
    </row>
    <row r="342" spans="1:50" s="125" customFormat="1" ht="14.45" customHeight="1" x14ac:dyDescent="0.25">
      <c r="A342" s="146" t="s">
        <v>504</v>
      </c>
      <c r="B342" s="122"/>
      <c r="C342" s="122"/>
      <c r="D342" s="122"/>
      <c r="E342" s="122" t="s">
        <v>117</v>
      </c>
      <c r="F342" s="122" t="s">
        <v>80</v>
      </c>
      <c r="G342" s="147" t="s">
        <v>87</v>
      </c>
      <c r="H342" s="152">
        <v>1</v>
      </c>
      <c r="I342" s="130" t="s">
        <v>53</v>
      </c>
      <c r="J342" s="139">
        <v>66324347</v>
      </c>
      <c r="K342" s="139"/>
      <c r="L342" s="122"/>
      <c r="M342" s="122"/>
      <c r="N342" s="122"/>
      <c r="O342" s="164"/>
      <c r="P342" s="164"/>
      <c r="Q342" s="147"/>
      <c r="R342" s="245"/>
      <c r="S342" s="246"/>
      <c r="T342" s="240"/>
      <c r="U342" s="240"/>
      <c r="V342" s="240"/>
      <c r="W342" s="240"/>
      <c r="X342" s="240"/>
      <c r="Y342" s="240"/>
      <c r="Z342" s="240"/>
      <c r="AA342" s="240"/>
      <c r="AB342" s="247"/>
      <c r="AC342" s="147"/>
      <c r="AD342" s="167"/>
      <c r="AE342" s="167"/>
      <c r="AF342" s="122"/>
      <c r="AG342" s="147"/>
      <c r="AH342" s="146"/>
      <c r="AI342" s="122"/>
      <c r="AJ342" s="122"/>
      <c r="AK342" s="122"/>
      <c r="AL342" s="122"/>
      <c r="AM342" s="122"/>
      <c r="AN342" s="147"/>
      <c r="AO342" s="152">
        <v>1</v>
      </c>
      <c r="AP342" s="130" t="s">
        <v>53</v>
      </c>
      <c r="AQ342" s="139">
        <v>66324347</v>
      </c>
      <c r="AR342" s="139"/>
      <c r="AS342" s="122"/>
      <c r="AT342" s="122"/>
      <c r="AU342" s="122"/>
      <c r="AV342" s="164"/>
      <c r="AW342" s="164"/>
      <c r="AX342" s="147"/>
    </row>
    <row r="343" spans="1:50" s="125" customFormat="1" ht="14.45" customHeight="1" x14ac:dyDescent="0.25">
      <c r="A343" s="146" t="s">
        <v>504</v>
      </c>
      <c r="B343" s="122"/>
      <c r="C343" s="122"/>
      <c r="D343" s="122"/>
      <c r="E343" s="122" t="s">
        <v>176</v>
      </c>
      <c r="F343" s="122" t="s">
        <v>80</v>
      </c>
      <c r="G343" s="147" t="s">
        <v>87</v>
      </c>
      <c r="H343" s="152">
        <v>1</v>
      </c>
      <c r="I343" s="130" t="s">
        <v>53</v>
      </c>
      <c r="J343" s="139">
        <v>200000000</v>
      </c>
      <c r="K343" s="141"/>
      <c r="L343" s="122"/>
      <c r="M343" s="122"/>
      <c r="N343" s="122"/>
      <c r="O343" s="164"/>
      <c r="P343" s="164"/>
      <c r="Q343" s="147"/>
      <c r="R343" s="146"/>
      <c r="S343" s="122"/>
      <c r="T343" s="122"/>
      <c r="U343" s="122"/>
      <c r="V343" s="122"/>
      <c r="W343" s="122"/>
      <c r="X343" s="122"/>
      <c r="Y343" s="122"/>
      <c r="Z343" s="122"/>
      <c r="AA343" s="122"/>
      <c r="AB343" s="164"/>
      <c r="AC343" s="147"/>
      <c r="AD343" s="167"/>
      <c r="AE343" s="167"/>
      <c r="AF343" s="122"/>
      <c r="AG343" s="147"/>
      <c r="AH343" s="146"/>
      <c r="AI343" s="122"/>
      <c r="AJ343" s="122"/>
      <c r="AK343" s="122"/>
      <c r="AL343" s="122"/>
      <c r="AM343" s="122"/>
      <c r="AN343" s="147"/>
      <c r="AO343" s="152">
        <v>1</v>
      </c>
      <c r="AP343" s="130" t="s">
        <v>53</v>
      </c>
      <c r="AQ343" s="139">
        <v>200000000</v>
      </c>
      <c r="AR343" s="141"/>
      <c r="AS343" s="122"/>
      <c r="AT343" s="122"/>
      <c r="AU343" s="122"/>
      <c r="AV343" s="164"/>
      <c r="AW343" s="164"/>
      <c r="AX343" s="147"/>
    </row>
    <row r="344" spans="1:50" s="125" customFormat="1" ht="14.45" customHeight="1" x14ac:dyDescent="0.25">
      <c r="A344" s="146" t="s">
        <v>504</v>
      </c>
      <c r="B344" s="122"/>
      <c r="C344" s="122"/>
      <c r="D344" s="122"/>
      <c r="E344" s="122" t="s">
        <v>238</v>
      </c>
      <c r="F344" s="122" t="s">
        <v>80</v>
      </c>
      <c r="G344" s="147" t="s">
        <v>87</v>
      </c>
      <c r="H344" s="152">
        <v>12</v>
      </c>
      <c r="I344" s="130" t="s">
        <v>239</v>
      </c>
      <c r="J344" s="139">
        <v>15000000</v>
      </c>
      <c r="K344" s="129"/>
      <c r="L344" s="122"/>
      <c r="M344" s="122"/>
      <c r="N344" s="122"/>
      <c r="O344" s="164"/>
      <c r="P344" s="164"/>
      <c r="Q344" s="147"/>
      <c r="R344" s="245"/>
      <c r="S344" s="246"/>
      <c r="T344" s="240"/>
      <c r="U344" s="240"/>
      <c r="V344" s="240"/>
      <c r="W344" s="240"/>
      <c r="X344" s="240"/>
      <c r="Y344" s="240"/>
      <c r="Z344" s="240"/>
      <c r="AA344" s="240"/>
      <c r="AB344" s="247"/>
      <c r="AC344" s="147"/>
      <c r="AD344" s="167"/>
      <c r="AE344" s="167"/>
      <c r="AF344" s="122"/>
      <c r="AG344" s="147"/>
      <c r="AH344" s="146"/>
      <c r="AI344" s="122"/>
      <c r="AJ344" s="122"/>
      <c r="AK344" s="122"/>
      <c r="AL344" s="122"/>
      <c r="AM344" s="122"/>
      <c r="AN344" s="147"/>
      <c r="AO344" s="152">
        <v>12</v>
      </c>
      <c r="AP344" s="130" t="s">
        <v>239</v>
      </c>
      <c r="AQ344" s="139">
        <v>15000000</v>
      </c>
      <c r="AR344" s="129"/>
      <c r="AS344" s="122"/>
      <c r="AT344" s="122"/>
      <c r="AU344" s="122"/>
      <c r="AV344" s="164"/>
      <c r="AW344" s="164"/>
      <c r="AX344" s="147"/>
    </row>
    <row r="345" spans="1:50" s="125" customFormat="1" ht="14.45" customHeight="1" x14ac:dyDescent="0.25">
      <c r="A345" s="146" t="s">
        <v>504</v>
      </c>
      <c r="B345" s="122"/>
      <c r="C345" s="122"/>
      <c r="D345" s="122"/>
      <c r="E345" s="122" t="s">
        <v>253</v>
      </c>
      <c r="F345" s="122" t="s">
        <v>80</v>
      </c>
      <c r="G345" s="147" t="s">
        <v>87</v>
      </c>
      <c r="H345" s="152">
        <v>12</v>
      </c>
      <c r="I345" s="130" t="s">
        <v>239</v>
      </c>
      <c r="J345" s="139"/>
      <c r="K345" s="138"/>
      <c r="L345" s="122"/>
      <c r="M345" s="122"/>
      <c r="N345" s="122"/>
      <c r="O345" s="164"/>
      <c r="P345" s="164"/>
      <c r="Q345" s="147"/>
      <c r="R345" s="146"/>
      <c r="S345" s="122"/>
      <c r="T345" s="122"/>
      <c r="U345" s="122"/>
      <c r="V345" s="122"/>
      <c r="W345" s="122"/>
      <c r="X345" s="122"/>
      <c r="Y345" s="122"/>
      <c r="Z345" s="122"/>
      <c r="AA345" s="122"/>
      <c r="AB345" s="164"/>
      <c r="AC345" s="147"/>
      <c r="AD345" s="167"/>
      <c r="AE345" s="167"/>
      <c r="AF345" s="122"/>
      <c r="AG345" s="147"/>
      <c r="AH345" s="146"/>
      <c r="AI345" s="122"/>
      <c r="AJ345" s="122"/>
      <c r="AK345" s="122"/>
      <c r="AL345" s="122"/>
      <c r="AM345" s="122"/>
      <c r="AN345" s="147"/>
      <c r="AO345" s="152">
        <v>12</v>
      </c>
      <c r="AP345" s="130" t="s">
        <v>239</v>
      </c>
      <c r="AQ345" s="139"/>
      <c r="AR345" s="138"/>
      <c r="AS345" s="122"/>
      <c r="AT345" s="122"/>
      <c r="AU345" s="122"/>
      <c r="AV345" s="164"/>
      <c r="AW345" s="164"/>
      <c r="AX345" s="147"/>
    </row>
    <row r="346" spans="1:50" s="125" customFormat="1" ht="14.45" customHeight="1" x14ac:dyDescent="0.25">
      <c r="A346" s="146" t="s">
        <v>504</v>
      </c>
      <c r="B346" s="122"/>
      <c r="C346" s="122"/>
      <c r="D346" s="122"/>
      <c r="E346" s="122" t="s">
        <v>268</v>
      </c>
      <c r="F346" s="122" t="s">
        <v>80</v>
      </c>
      <c r="G346" s="147" t="s">
        <v>87</v>
      </c>
      <c r="H346" s="152">
        <v>12</v>
      </c>
      <c r="I346" s="130" t="s">
        <v>239</v>
      </c>
      <c r="J346" s="139">
        <v>2800000</v>
      </c>
      <c r="K346" s="129"/>
      <c r="L346" s="122"/>
      <c r="M346" s="122"/>
      <c r="N346" s="122"/>
      <c r="O346" s="164"/>
      <c r="P346" s="164"/>
      <c r="Q346" s="147"/>
      <c r="R346" s="146"/>
      <c r="S346" s="122"/>
      <c r="T346" s="122"/>
      <c r="U346" s="122"/>
      <c r="V346" s="122"/>
      <c r="W346" s="122"/>
      <c r="X346" s="122"/>
      <c r="Y346" s="122"/>
      <c r="Z346" s="122"/>
      <c r="AA346" s="122"/>
      <c r="AB346" s="164"/>
      <c r="AC346" s="147"/>
      <c r="AD346" s="167"/>
      <c r="AE346" s="167"/>
      <c r="AF346" s="122"/>
      <c r="AG346" s="147"/>
      <c r="AH346" s="146"/>
      <c r="AI346" s="122"/>
      <c r="AJ346" s="122"/>
      <c r="AK346" s="122"/>
      <c r="AL346" s="122"/>
      <c r="AM346" s="122"/>
      <c r="AN346" s="147"/>
      <c r="AO346" s="152">
        <v>12</v>
      </c>
      <c r="AP346" s="130" t="s">
        <v>239</v>
      </c>
      <c r="AQ346" s="139">
        <v>2800000</v>
      </c>
      <c r="AR346" s="129"/>
      <c r="AS346" s="122"/>
      <c r="AT346" s="122"/>
      <c r="AU346" s="122"/>
      <c r="AV346" s="164"/>
      <c r="AW346" s="164"/>
      <c r="AX346" s="147"/>
    </row>
    <row r="347" spans="1:50" s="125" customFormat="1" ht="14.45" customHeight="1" x14ac:dyDescent="0.25">
      <c r="A347" s="146" t="s">
        <v>504</v>
      </c>
      <c r="B347" s="122"/>
      <c r="C347" s="122"/>
      <c r="D347" s="122"/>
      <c r="E347" s="122" t="s">
        <v>106</v>
      </c>
      <c r="F347" s="122" t="s">
        <v>80</v>
      </c>
      <c r="G347" s="147" t="s">
        <v>87</v>
      </c>
      <c r="H347" s="152">
        <v>12</v>
      </c>
      <c r="I347" s="130" t="s">
        <v>36</v>
      </c>
      <c r="J347" s="139">
        <v>90000000</v>
      </c>
      <c r="K347" s="138"/>
      <c r="L347" s="122"/>
      <c r="M347" s="122"/>
      <c r="N347" s="122"/>
      <c r="O347" s="164"/>
      <c r="P347" s="164"/>
      <c r="Q347" s="147"/>
      <c r="R347" s="146"/>
      <c r="S347" s="122"/>
      <c r="T347" s="122"/>
      <c r="U347" s="122"/>
      <c r="V347" s="122"/>
      <c r="W347" s="122"/>
      <c r="X347" s="122"/>
      <c r="Y347" s="122"/>
      <c r="Z347" s="122"/>
      <c r="AA347" s="122"/>
      <c r="AB347" s="164"/>
      <c r="AC347" s="147"/>
      <c r="AD347" s="167"/>
      <c r="AE347" s="167"/>
      <c r="AF347" s="122"/>
      <c r="AG347" s="147"/>
      <c r="AH347" s="146"/>
      <c r="AI347" s="122"/>
      <c r="AJ347" s="122"/>
      <c r="AK347" s="122"/>
      <c r="AL347" s="122"/>
      <c r="AM347" s="122"/>
      <c r="AN347" s="147"/>
      <c r="AO347" s="152">
        <v>12</v>
      </c>
      <c r="AP347" s="130" t="s">
        <v>36</v>
      </c>
      <c r="AQ347" s="139">
        <v>90000000</v>
      </c>
      <c r="AR347" s="138"/>
      <c r="AS347" s="122"/>
      <c r="AT347" s="122"/>
      <c r="AU347" s="122"/>
      <c r="AV347" s="164"/>
      <c r="AW347" s="164"/>
      <c r="AX347" s="147"/>
    </row>
    <row r="348" spans="1:50" s="125" customFormat="1" ht="14.45" customHeight="1" x14ac:dyDescent="0.25">
      <c r="A348" s="146" t="s">
        <v>504</v>
      </c>
      <c r="B348" s="122"/>
      <c r="C348" s="122"/>
      <c r="D348" s="122"/>
      <c r="E348" s="122" t="s">
        <v>313</v>
      </c>
      <c r="F348" s="122" t="s">
        <v>80</v>
      </c>
      <c r="G348" s="147" t="s">
        <v>87</v>
      </c>
      <c r="H348" s="152">
        <v>5</v>
      </c>
      <c r="I348" s="130" t="s">
        <v>53</v>
      </c>
      <c r="J348" s="139">
        <v>20000000</v>
      </c>
      <c r="K348" s="129"/>
      <c r="L348" s="122"/>
      <c r="M348" s="122"/>
      <c r="N348" s="122"/>
      <c r="O348" s="164"/>
      <c r="P348" s="164"/>
      <c r="Q348" s="147"/>
      <c r="R348" s="239"/>
      <c r="S348" s="171"/>
      <c r="T348" s="172"/>
      <c r="U348" s="172"/>
      <c r="V348" s="172"/>
      <c r="W348" s="172"/>
      <c r="X348" s="172"/>
      <c r="Y348" s="172"/>
      <c r="Z348" s="172"/>
      <c r="AA348" s="172"/>
      <c r="AB348" s="257"/>
      <c r="AC348" s="147"/>
      <c r="AD348" s="167"/>
      <c r="AE348" s="167"/>
      <c r="AF348" s="122"/>
      <c r="AG348" s="147"/>
      <c r="AH348" s="146"/>
      <c r="AI348" s="122"/>
      <c r="AJ348" s="122"/>
      <c r="AK348" s="122"/>
      <c r="AL348" s="122"/>
      <c r="AM348" s="122"/>
      <c r="AN348" s="147"/>
      <c r="AO348" s="152">
        <v>5</v>
      </c>
      <c r="AP348" s="130" t="s">
        <v>53</v>
      </c>
      <c r="AQ348" s="139">
        <v>20000000</v>
      </c>
      <c r="AR348" s="129"/>
      <c r="AS348" s="122"/>
      <c r="AT348" s="122"/>
      <c r="AU348" s="122"/>
      <c r="AV348" s="164"/>
      <c r="AW348" s="164"/>
      <c r="AX348" s="147"/>
    </row>
    <row r="349" spans="1:50" s="125" customFormat="1" ht="14.45" customHeight="1" x14ac:dyDescent="0.25">
      <c r="A349" s="146" t="s">
        <v>504</v>
      </c>
      <c r="B349" s="122"/>
      <c r="C349" s="122"/>
      <c r="D349" s="122"/>
      <c r="E349" s="122"/>
      <c r="F349" s="122" t="s">
        <v>80</v>
      </c>
      <c r="G349" s="147" t="s">
        <v>87</v>
      </c>
      <c r="H349" s="152"/>
      <c r="I349" s="130"/>
      <c r="J349" s="129"/>
      <c r="K349" s="129"/>
      <c r="L349" s="122"/>
      <c r="M349" s="122"/>
      <c r="N349" s="122"/>
      <c r="O349" s="164"/>
      <c r="P349" s="164"/>
      <c r="Q349" s="147"/>
      <c r="R349" s="146"/>
      <c r="S349" s="167"/>
      <c r="T349" s="122"/>
      <c r="U349" s="122"/>
      <c r="V349" s="122"/>
      <c r="W349" s="122"/>
      <c r="X349" s="122"/>
      <c r="Y349" s="122"/>
      <c r="Z349" s="122"/>
      <c r="AA349" s="122"/>
      <c r="AB349" s="164"/>
      <c r="AC349" s="147"/>
      <c r="AD349" s="167"/>
      <c r="AE349" s="167"/>
      <c r="AF349" s="122"/>
      <c r="AG349" s="147"/>
      <c r="AH349" s="146"/>
      <c r="AI349" s="122"/>
      <c r="AJ349" s="122"/>
      <c r="AK349" s="122"/>
      <c r="AL349" s="122"/>
      <c r="AM349" s="122"/>
      <c r="AN349" s="147"/>
      <c r="AO349" s="152"/>
      <c r="AP349" s="130"/>
      <c r="AQ349" s="129"/>
      <c r="AR349" s="129"/>
      <c r="AS349" s="122"/>
      <c r="AT349" s="122"/>
      <c r="AU349" s="122"/>
      <c r="AV349" s="164"/>
      <c r="AW349" s="164"/>
      <c r="AX349" s="147"/>
    </row>
    <row r="350" spans="1:50" s="125" customFormat="1" ht="14.45" customHeight="1" x14ac:dyDescent="0.25">
      <c r="A350" s="146" t="s">
        <v>504</v>
      </c>
      <c r="B350" s="122"/>
      <c r="C350" s="122"/>
      <c r="D350" s="122"/>
      <c r="E350" s="122" t="s">
        <v>320</v>
      </c>
      <c r="F350" s="122" t="s">
        <v>80</v>
      </c>
      <c r="G350" s="147" t="s">
        <v>87</v>
      </c>
      <c r="H350" s="152">
        <v>1</v>
      </c>
      <c r="I350" s="130" t="s">
        <v>53</v>
      </c>
      <c r="J350" s="139">
        <v>420000000</v>
      </c>
      <c r="K350" s="129"/>
      <c r="L350" s="122"/>
      <c r="M350" s="122"/>
      <c r="N350" s="122"/>
      <c r="O350" s="164"/>
      <c r="P350" s="164"/>
      <c r="Q350" s="147"/>
      <c r="R350" s="146"/>
      <c r="S350" s="167"/>
      <c r="T350" s="122"/>
      <c r="U350" s="122"/>
      <c r="V350" s="122"/>
      <c r="W350" s="122"/>
      <c r="X350" s="122"/>
      <c r="Y350" s="122"/>
      <c r="Z350" s="122"/>
      <c r="AA350" s="122"/>
      <c r="AB350" s="164"/>
      <c r="AC350" s="147"/>
      <c r="AD350" s="167"/>
      <c r="AE350" s="167"/>
      <c r="AF350" s="122"/>
      <c r="AG350" s="147"/>
      <c r="AH350" s="146"/>
      <c r="AI350" s="122"/>
      <c r="AJ350" s="122"/>
      <c r="AK350" s="122"/>
      <c r="AL350" s="122"/>
      <c r="AM350" s="122"/>
      <c r="AN350" s="147"/>
      <c r="AO350" s="152">
        <v>1</v>
      </c>
      <c r="AP350" s="130" t="s">
        <v>53</v>
      </c>
      <c r="AQ350" s="139">
        <v>420000000</v>
      </c>
      <c r="AR350" s="129"/>
      <c r="AS350" s="122"/>
      <c r="AT350" s="122"/>
      <c r="AU350" s="122"/>
      <c r="AV350" s="164"/>
      <c r="AW350" s="164"/>
      <c r="AX350" s="147"/>
    </row>
    <row r="351" spans="1:50" s="125" customFormat="1" ht="14.45" customHeight="1" x14ac:dyDescent="0.25">
      <c r="A351" s="146" t="s">
        <v>504</v>
      </c>
      <c r="B351" s="122"/>
      <c r="C351" s="122"/>
      <c r="D351" s="122"/>
      <c r="E351" s="122" t="s">
        <v>322</v>
      </c>
      <c r="F351" s="122" t="s">
        <v>80</v>
      </c>
      <c r="G351" s="147" t="s">
        <v>87</v>
      </c>
      <c r="H351" s="152">
        <v>3</v>
      </c>
      <c r="I351" s="130" t="s">
        <v>36</v>
      </c>
      <c r="J351" s="139">
        <v>162186420</v>
      </c>
      <c r="K351" s="129"/>
      <c r="L351" s="122"/>
      <c r="M351" s="122"/>
      <c r="N351" s="122"/>
      <c r="O351" s="164"/>
      <c r="P351" s="164"/>
      <c r="Q351" s="147"/>
      <c r="R351" s="146"/>
      <c r="S351" s="167"/>
      <c r="T351" s="122"/>
      <c r="U351" s="122"/>
      <c r="V351" s="122"/>
      <c r="W351" s="122"/>
      <c r="X351" s="122"/>
      <c r="Y351" s="122"/>
      <c r="Z351" s="122"/>
      <c r="AA351" s="122"/>
      <c r="AB351" s="164"/>
      <c r="AC351" s="147"/>
      <c r="AD351" s="167"/>
      <c r="AE351" s="167"/>
      <c r="AF351" s="122"/>
      <c r="AG351" s="147"/>
      <c r="AH351" s="146"/>
      <c r="AI351" s="122"/>
      <c r="AJ351" s="122"/>
      <c r="AK351" s="122"/>
      <c r="AL351" s="122"/>
      <c r="AM351" s="122"/>
      <c r="AN351" s="147"/>
      <c r="AO351" s="152">
        <v>3</v>
      </c>
      <c r="AP351" s="130" t="s">
        <v>36</v>
      </c>
      <c r="AQ351" s="139">
        <v>162186420</v>
      </c>
      <c r="AR351" s="129"/>
      <c r="AS351" s="122"/>
      <c r="AT351" s="122"/>
      <c r="AU351" s="122"/>
      <c r="AV351" s="164"/>
      <c r="AW351" s="164"/>
      <c r="AX351" s="147"/>
    </row>
    <row r="352" spans="1:50" s="125" customFormat="1" ht="14.45" customHeight="1" x14ac:dyDescent="0.25">
      <c r="A352" s="146" t="s">
        <v>504</v>
      </c>
      <c r="B352" s="122"/>
      <c r="C352" s="122"/>
      <c r="D352" s="122"/>
      <c r="E352" s="122" t="s">
        <v>324</v>
      </c>
      <c r="F352" s="122" t="s">
        <v>80</v>
      </c>
      <c r="G352" s="147" t="s">
        <v>87</v>
      </c>
      <c r="H352" s="152">
        <v>1</v>
      </c>
      <c r="I352" s="130" t="s">
        <v>53</v>
      </c>
      <c r="J352" s="139">
        <v>300000000</v>
      </c>
      <c r="K352" s="129"/>
      <c r="L352" s="122"/>
      <c r="M352" s="122"/>
      <c r="N352" s="122"/>
      <c r="O352" s="164"/>
      <c r="P352" s="164"/>
      <c r="Q352" s="147"/>
      <c r="R352" s="146"/>
      <c r="S352" s="167"/>
      <c r="T352" s="122"/>
      <c r="U352" s="122"/>
      <c r="V352" s="122"/>
      <c r="W352" s="122"/>
      <c r="X352" s="122"/>
      <c r="Y352" s="122"/>
      <c r="Z352" s="122"/>
      <c r="AA352" s="122"/>
      <c r="AB352" s="164"/>
      <c r="AC352" s="147"/>
      <c r="AD352" s="167"/>
      <c r="AE352" s="167"/>
      <c r="AF352" s="122"/>
      <c r="AG352" s="147"/>
      <c r="AH352" s="146"/>
      <c r="AI352" s="122"/>
      <c r="AJ352" s="122"/>
      <c r="AK352" s="122"/>
      <c r="AL352" s="122"/>
      <c r="AM352" s="122"/>
      <c r="AN352" s="147"/>
      <c r="AO352" s="152">
        <v>1</v>
      </c>
      <c r="AP352" s="130" t="s">
        <v>53</v>
      </c>
      <c r="AQ352" s="139">
        <v>300000000</v>
      </c>
      <c r="AR352" s="129"/>
      <c r="AS352" s="122"/>
      <c r="AT352" s="122"/>
      <c r="AU352" s="122"/>
      <c r="AV352" s="164"/>
      <c r="AW352" s="164"/>
      <c r="AX352" s="147"/>
    </row>
    <row r="353" spans="1:50" s="125" customFormat="1" ht="14.45" customHeight="1" x14ac:dyDescent="0.25">
      <c r="A353" s="146" t="s">
        <v>504</v>
      </c>
      <c r="B353" s="122"/>
      <c r="C353" s="122"/>
      <c r="D353" s="122"/>
      <c r="E353" s="122" t="s">
        <v>330</v>
      </c>
      <c r="F353" s="122" t="s">
        <v>80</v>
      </c>
      <c r="G353" s="147" t="s">
        <v>87</v>
      </c>
      <c r="H353" s="152">
        <v>12</v>
      </c>
      <c r="I353" s="130" t="s">
        <v>36</v>
      </c>
      <c r="J353" s="139">
        <v>5506380</v>
      </c>
      <c r="K353" s="129"/>
      <c r="L353" s="122"/>
      <c r="M353" s="122"/>
      <c r="N353" s="122"/>
      <c r="O353" s="164"/>
      <c r="P353" s="164"/>
      <c r="Q353" s="147"/>
      <c r="R353" s="146"/>
      <c r="S353" s="167"/>
      <c r="T353" s="122"/>
      <c r="U353" s="122"/>
      <c r="V353" s="122"/>
      <c r="W353" s="122"/>
      <c r="X353" s="122"/>
      <c r="Y353" s="122"/>
      <c r="Z353" s="122"/>
      <c r="AA353" s="122"/>
      <c r="AB353" s="164"/>
      <c r="AC353" s="147"/>
      <c r="AD353" s="167"/>
      <c r="AE353" s="167"/>
      <c r="AF353" s="122"/>
      <c r="AG353" s="147"/>
      <c r="AH353" s="146"/>
      <c r="AI353" s="122"/>
      <c r="AJ353" s="122"/>
      <c r="AK353" s="122"/>
      <c r="AL353" s="122"/>
      <c r="AM353" s="122"/>
      <c r="AN353" s="147"/>
      <c r="AO353" s="152">
        <v>12</v>
      </c>
      <c r="AP353" s="130" t="s">
        <v>36</v>
      </c>
      <c r="AQ353" s="139">
        <v>5506380</v>
      </c>
      <c r="AR353" s="129"/>
      <c r="AS353" s="122"/>
      <c r="AT353" s="122"/>
      <c r="AU353" s="122"/>
      <c r="AV353" s="164"/>
      <c r="AW353" s="164"/>
      <c r="AX353" s="147"/>
    </row>
    <row r="354" spans="1:50" s="125" customFormat="1" ht="14.45" customHeight="1" x14ac:dyDescent="0.25">
      <c r="A354" s="146" t="s">
        <v>504</v>
      </c>
      <c r="B354" s="122"/>
      <c r="C354" s="122"/>
      <c r="D354" s="122"/>
      <c r="E354" s="122" t="s">
        <v>97</v>
      </c>
      <c r="F354" s="122" t="s">
        <v>80</v>
      </c>
      <c r="G354" s="147" t="s">
        <v>88</v>
      </c>
      <c r="H354" s="152">
        <v>1</v>
      </c>
      <c r="I354" s="130" t="s">
        <v>53</v>
      </c>
      <c r="J354" s="139">
        <v>92874276</v>
      </c>
      <c r="K354" s="129"/>
      <c r="L354" s="122"/>
      <c r="M354" s="122"/>
      <c r="N354" s="122"/>
      <c r="O354" s="164"/>
      <c r="P354" s="164"/>
      <c r="Q354" s="147"/>
      <c r="R354" s="146"/>
      <c r="S354" s="167"/>
      <c r="T354" s="122"/>
      <c r="U354" s="122"/>
      <c r="V354" s="122"/>
      <c r="W354" s="122"/>
      <c r="X354" s="122"/>
      <c r="Y354" s="122"/>
      <c r="Z354" s="122"/>
      <c r="AA354" s="122"/>
      <c r="AB354" s="164"/>
      <c r="AC354" s="147"/>
      <c r="AD354" s="167"/>
      <c r="AE354" s="167"/>
      <c r="AF354" s="122"/>
      <c r="AG354" s="147"/>
      <c r="AH354" s="146"/>
      <c r="AI354" s="122"/>
      <c r="AJ354" s="122"/>
      <c r="AK354" s="122"/>
      <c r="AL354" s="122"/>
      <c r="AM354" s="122"/>
      <c r="AN354" s="147"/>
      <c r="AO354" s="152">
        <v>1</v>
      </c>
      <c r="AP354" s="130" t="s">
        <v>53</v>
      </c>
      <c r="AQ354" s="139">
        <v>92874276</v>
      </c>
      <c r="AR354" s="129"/>
      <c r="AS354" s="122"/>
      <c r="AT354" s="122"/>
      <c r="AU354" s="122"/>
      <c r="AV354" s="164"/>
      <c r="AW354" s="164"/>
      <c r="AX354" s="147"/>
    </row>
    <row r="355" spans="1:50" s="125" customFormat="1" ht="14.45" customHeight="1" x14ac:dyDescent="0.25">
      <c r="A355" s="146" t="s">
        <v>504</v>
      </c>
      <c r="B355" s="122"/>
      <c r="C355" s="122"/>
      <c r="D355" s="122"/>
      <c r="E355" s="122" t="s">
        <v>117</v>
      </c>
      <c r="F355" s="122" t="s">
        <v>80</v>
      </c>
      <c r="G355" s="147" t="s">
        <v>88</v>
      </c>
      <c r="H355" s="152">
        <v>1</v>
      </c>
      <c r="I355" s="130" t="s">
        <v>53</v>
      </c>
      <c r="J355" s="139">
        <v>100714749</v>
      </c>
      <c r="K355" s="139"/>
      <c r="L355" s="122"/>
      <c r="M355" s="122"/>
      <c r="N355" s="122"/>
      <c r="O355" s="164"/>
      <c r="P355" s="164"/>
      <c r="Q355" s="147"/>
      <c r="R355" s="146"/>
      <c r="S355" s="167"/>
      <c r="T355" s="122"/>
      <c r="U355" s="122"/>
      <c r="V355" s="122"/>
      <c r="W355" s="122"/>
      <c r="X355" s="122"/>
      <c r="Y355" s="122"/>
      <c r="Z355" s="122"/>
      <c r="AA355" s="122"/>
      <c r="AB355" s="164"/>
      <c r="AC355" s="147"/>
      <c r="AD355" s="167"/>
      <c r="AE355" s="167"/>
      <c r="AF355" s="122"/>
      <c r="AG355" s="147"/>
      <c r="AH355" s="146"/>
      <c r="AI355" s="122"/>
      <c r="AJ355" s="122"/>
      <c r="AK355" s="122"/>
      <c r="AL355" s="122"/>
      <c r="AM355" s="122"/>
      <c r="AN355" s="147"/>
      <c r="AO355" s="152">
        <v>1</v>
      </c>
      <c r="AP355" s="130" t="s">
        <v>53</v>
      </c>
      <c r="AQ355" s="139">
        <v>100714749</v>
      </c>
      <c r="AR355" s="139"/>
      <c r="AS355" s="122"/>
      <c r="AT355" s="122"/>
      <c r="AU355" s="122"/>
      <c r="AV355" s="164"/>
      <c r="AW355" s="164"/>
      <c r="AX355" s="147"/>
    </row>
    <row r="356" spans="1:50" s="125" customFormat="1" ht="14.45" customHeight="1" x14ac:dyDescent="0.25">
      <c r="A356" s="146" t="s">
        <v>504</v>
      </c>
      <c r="B356" s="122"/>
      <c r="C356" s="122"/>
      <c r="D356" s="122"/>
      <c r="E356" s="122" t="s">
        <v>106</v>
      </c>
      <c r="F356" s="122" t="s">
        <v>80</v>
      </c>
      <c r="G356" s="147" t="s">
        <v>88</v>
      </c>
      <c r="H356" s="152">
        <v>12</v>
      </c>
      <c r="I356" s="130" t="s">
        <v>36</v>
      </c>
      <c r="J356" s="139">
        <v>70000000</v>
      </c>
      <c r="K356" s="129"/>
      <c r="L356" s="122"/>
      <c r="M356" s="122"/>
      <c r="N356" s="122"/>
      <c r="O356" s="164"/>
      <c r="P356" s="164"/>
      <c r="Q356" s="147"/>
      <c r="R356" s="235"/>
      <c r="S356" s="236"/>
      <c r="T356" s="237"/>
      <c r="U356" s="237"/>
      <c r="V356" s="237"/>
      <c r="W356" s="237"/>
      <c r="X356" s="237"/>
      <c r="Y356" s="237"/>
      <c r="Z356" s="237"/>
      <c r="AA356" s="237"/>
      <c r="AB356" s="238"/>
      <c r="AC356" s="147"/>
      <c r="AD356" s="167"/>
      <c r="AE356" s="167"/>
      <c r="AF356" s="122"/>
      <c r="AG356" s="147"/>
      <c r="AH356" s="146"/>
      <c r="AI356" s="122"/>
      <c r="AJ356" s="122"/>
      <c r="AK356" s="122"/>
      <c r="AL356" s="122"/>
      <c r="AM356" s="122"/>
      <c r="AN356" s="147"/>
      <c r="AO356" s="152">
        <v>12</v>
      </c>
      <c r="AP356" s="130" t="s">
        <v>36</v>
      </c>
      <c r="AQ356" s="139">
        <v>70000000</v>
      </c>
      <c r="AR356" s="129"/>
      <c r="AS356" s="122"/>
      <c r="AT356" s="122"/>
      <c r="AU356" s="122"/>
      <c r="AV356" s="164"/>
      <c r="AW356" s="164"/>
      <c r="AX356" s="147"/>
    </row>
    <row r="357" spans="1:50" s="125" customFormat="1" ht="14.45" customHeight="1" x14ac:dyDescent="0.25">
      <c r="A357" s="146" t="s">
        <v>504</v>
      </c>
      <c r="B357" s="122"/>
      <c r="C357" s="122"/>
      <c r="D357" s="122"/>
      <c r="E357" s="122"/>
      <c r="F357" s="122" t="s">
        <v>80</v>
      </c>
      <c r="G357" s="147" t="s">
        <v>88</v>
      </c>
      <c r="H357" s="152"/>
      <c r="I357" s="130"/>
      <c r="J357" s="129"/>
      <c r="K357" s="129"/>
      <c r="L357" s="122"/>
      <c r="M357" s="122"/>
      <c r="N357" s="122"/>
      <c r="O357" s="164"/>
      <c r="P357" s="164"/>
      <c r="Q357" s="147"/>
      <c r="R357" s="146"/>
      <c r="S357" s="122"/>
      <c r="T357" s="122"/>
      <c r="U357" s="122"/>
      <c r="V357" s="122"/>
      <c r="W357" s="122"/>
      <c r="X357" s="122"/>
      <c r="Y357" s="122"/>
      <c r="Z357" s="122"/>
      <c r="AA357" s="122"/>
      <c r="AB357" s="164"/>
      <c r="AC357" s="147"/>
      <c r="AD357" s="167"/>
      <c r="AE357" s="167"/>
      <c r="AF357" s="122"/>
      <c r="AG357" s="147"/>
      <c r="AH357" s="146"/>
      <c r="AI357" s="122"/>
      <c r="AJ357" s="122"/>
      <c r="AK357" s="122"/>
      <c r="AL357" s="122"/>
      <c r="AM357" s="122"/>
      <c r="AN357" s="147"/>
      <c r="AO357" s="152"/>
      <c r="AP357" s="130"/>
      <c r="AQ357" s="129"/>
      <c r="AR357" s="129"/>
      <c r="AS357" s="122"/>
      <c r="AT357" s="122"/>
      <c r="AU357" s="122"/>
      <c r="AV357" s="164"/>
      <c r="AW357" s="164"/>
      <c r="AX357" s="147"/>
    </row>
    <row r="358" spans="1:50" s="125" customFormat="1" ht="14.45" customHeight="1" x14ac:dyDescent="0.25">
      <c r="A358" s="146" t="s">
        <v>504</v>
      </c>
      <c r="B358" s="122"/>
      <c r="C358" s="122"/>
      <c r="D358" s="122"/>
      <c r="E358" s="122" t="s">
        <v>330</v>
      </c>
      <c r="F358" s="122" t="s">
        <v>80</v>
      </c>
      <c r="G358" s="147" t="s">
        <v>88</v>
      </c>
      <c r="H358" s="152">
        <v>12</v>
      </c>
      <c r="I358" s="130" t="s">
        <v>36</v>
      </c>
      <c r="J358" s="139">
        <v>3365010</v>
      </c>
      <c r="K358" s="129"/>
      <c r="L358" s="122"/>
      <c r="M358" s="122"/>
      <c r="N358" s="122"/>
      <c r="O358" s="164"/>
      <c r="P358" s="164"/>
      <c r="Q358" s="147"/>
      <c r="R358" s="239"/>
      <c r="S358" s="171"/>
      <c r="T358" s="172"/>
      <c r="U358" s="172"/>
      <c r="V358" s="172"/>
      <c r="W358" s="172"/>
      <c r="X358" s="172"/>
      <c r="Y358" s="172"/>
      <c r="Z358" s="172"/>
      <c r="AA358" s="172"/>
      <c r="AB358" s="257"/>
      <c r="AC358" s="147"/>
      <c r="AD358" s="167"/>
      <c r="AE358" s="167"/>
      <c r="AF358" s="122"/>
      <c r="AG358" s="147"/>
      <c r="AH358" s="146"/>
      <c r="AI358" s="122"/>
      <c r="AJ358" s="122"/>
      <c r="AK358" s="122"/>
      <c r="AL358" s="122"/>
      <c r="AM358" s="122"/>
      <c r="AN358" s="147"/>
      <c r="AO358" s="152">
        <v>12</v>
      </c>
      <c r="AP358" s="130" t="s">
        <v>36</v>
      </c>
      <c r="AQ358" s="139">
        <v>3365010</v>
      </c>
      <c r="AR358" s="129"/>
      <c r="AS358" s="122"/>
      <c r="AT358" s="122"/>
      <c r="AU358" s="122"/>
      <c r="AV358" s="164"/>
      <c r="AW358" s="164"/>
      <c r="AX358" s="147"/>
    </row>
    <row r="359" spans="1:50" s="125" customFormat="1" ht="14.45" customHeight="1" x14ac:dyDescent="0.25">
      <c r="A359" s="146" t="s">
        <v>504</v>
      </c>
      <c r="B359" s="122"/>
      <c r="C359" s="122"/>
      <c r="D359" s="122"/>
      <c r="E359" s="122"/>
      <c r="F359" s="122"/>
      <c r="G359" s="147"/>
      <c r="H359" s="153"/>
      <c r="I359" s="129"/>
      <c r="J359" s="139"/>
      <c r="K359" s="141"/>
      <c r="L359" s="122"/>
      <c r="M359" s="122"/>
      <c r="N359" s="122"/>
      <c r="O359" s="164"/>
      <c r="P359" s="164"/>
      <c r="Q359" s="147"/>
      <c r="R359" s="146"/>
      <c r="S359" s="167"/>
      <c r="T359" s="122"/>
      <c r="U359" s="122"/>
      <c r="V359" s="122"/>
      <c r="W359" s="122"/>
      <c r="X359" s="122"/>
      <c r="Y359" s="122"/>
      <c r="Z359" s="122"/>
      <c r="AA359" s="122"/>
      <c r="AB359" s="164"/>
      <c r="AC359" s="147"/>
      <c r="AD359" s="167"/>
      <c r="AE359" s="167"/>
      <c r="AF359" s="122"/>
      <c r="AG359" s="147"/>
      <c r="AH359" s="146"/>
      <c r="AI359" s="122"/>
      <c r="AJ359" s="122"/>
      <c r="AK359" s="122"/>
      <c r="AL359" s="122"/>
      <c r="AM359" s="122"/>
      <c r="AN359" s="147"/>
      <c r="AO359" s="153"/>
      <c r="AP359" s="129"/>
      <c r="AQ359" s="139"/>
      <c r="AR359" s="141"/>
      <c r="AS359" s="122"/>
      <c r="AT359" s="122"/>
      <c r="AU359" s="122"/>
      <c r="AV359" s="164"/>
      <c r="AW359" s="164"/>
      <c r="AX359" s="147"/>
    </row>
    <row r="360" spans="1:50" s="125" customFormat="1" ht="14.45" customHeight="1" x14ac:dyDescent="0.25">
      <c r="A360" s="146" t="s">
        <v>504</v>
      </c>
      <c r="B360" s="122"/>
      <c r="C360" s="122"/>
      <c r="D360" s="122"/>
      <c r="E360" s="122"/>
      <c r="F360" s="122"/>
      <c r="G360" s="147"/>
      <c r="H360" s="153"/>
      <c r="I360" s="129"/>
      <c r="J360" s="139"/>
      <c r="K360" s="141"/>
      <c r="L360" s="122"/>
      <c r="M360" s="122"/>
      <c r="N360" s="122"/>
      <c r="O360" s="164"/>
      <c r="P360" s="164"/>
      <c r="Q360" s="147"/>
      <c r="R360" s="146"/>
      <c r="S360" s="167"/>
      <c r="T360" s="122"/>
      <c r="U360" s="122"/>
      <c r="V360" s="122"/>
      <c r="W360" s="122"/>
      <c r="X360" s="122"/>
      <c r="Y360" s="122"/>
      <c r="Z360" s="122"/>
      <c r="AA360" s="122"/>
      <c r="AB360" s="164"/>
      <c r="AC360" s="147"/>
      <c r="AD360" s="167"/>
      <c r="AE360" s="167"/>
      <c r="AF360" s="122"/>
      <c r="AG360" s="147"/>
      <c r="AH360" s="146"/>
      <c r="AI360" s="122"/>
      <c r="AJ360" s="122"/>
      <c r="AK360" s="122"/>
      <c r="AL360" s="122"/>
      <c r="AM360" s="122"/>
      <c r="AN360" s="147"/>
      <c r="AO360" s="153"/>
      <c r="AP360" s="129"/>
      <c r="AQ360" s="139"/>
      <c r="AR360" s="141"/>
      <c r="AS360" s="122"/>
      <c r="AT360" s="122"/>
      <c r="AU360" s="122"/>
      <c r="AV360" s="164"/>
      <c r="AW360" s="164"/>
      <c r="AX360" s="147"/>
    </row>
    <row r="361" spans="1:50" s="125" customFormat="1" ht="14.45" customHeight="1" x14ac:dyDescent="0.25">
      <c r="A361" s="146" t="s">
        <v>504</v>
      </c>
      <c r="B361" s="122"/>
      <c r="C361" s="122"/>
      <c r="D361" s="122"/>
      <c r="E361" s="122"/>
      <c r="F361" s="122"/>
      <c r="G361" s="147"/>
      <c r="H361" s="153"/>
      <c r="I361" s="129"/>
      <c r="J361" s="139"/>
      <c r="K361" s="141"/>
      <c r="L361" s="122"/>
      <c r="M361" s="122"/>
      <c r="N361" s="122"/>
      <c r="O361" s="164"/>
      <c r="P361" s="164"/>
      <c r="Q361" s="147"/>
      <c r="R361" s="146"/>
      <c r="S361" s="167"/>
      <c r="T361" s="122"/>
      <c r="U361" s="122"/>
      <c r="V361" s="122"/>
      <c r="W361" s="122"/>
      <c r="X361" s="122"/>
      <c r="Y361" s="122"/>
      <c r="Z361" s="122"/>
      <c r="AA361" s="122"/>
      <c r="AB361" s="164"/>
      <c r="AC361" s="147"/>
      <c r="AD361" s="167"/>
      <c r="AE361" s="167"/>
      <c r="AF361" s="122"/>
      <c r="AG361" s="147"/>
      <c r="AH361" s="146"/>
      <c r="AI361" s="122"/>
      <c r="AJ361" s="122"/>
      <c r="AK361" s="122"/>
      <c r="AL361" s="122"/>
      <c r="AM361" s="122"/>
      <c r="AN361" s="147"/>
      <c r="AO361" s="153"/>
      <c r="AP361" s="129"/>
      <c r="AQ361" s="139"/>
      <c r="AR361" s="141"/>
      <c r="AS361" s="122"/>
      <c r="AT361" s="122"/>
      <c r="AU361" s="122"/>
      <c r="AV361" s="164"/>
      <c r="AW361" s="164"/>
      <c r="AX361" s="147"/>
    </row>
    <row r="362" spans="1:50" s="125" customFormat="1" ht="14.45" customHeight="1" x14ac:dyDescent="0.25">
      <c r="A362" s="146" t="s">
        <v>504</v>
      </c>
      <c r="B362" s="122"/>
      <c r="C362" s="122"/>
      <c r="D362" s="122"/>
      <c r="E362" s="122"/>
      <c r="F362" s="122"/>
      <c r="G362" s="147"/>
      <c r="H362" s="153"/>
      <c r="I362" s="129"/>
      <c r="J362" s="139"/>
      <c r="K362" s="141"/>
      <c r="L362" s="122"/>
      <c r="M362" s="122"/>
      <c r="N362" s="122"/>
      <c r="O362" s="164"/>
      <c r="P362" s="164"/>
      <c r="Q362" s="147"/>
      <c r="R362" s="146"/>
      <c r="S362" s="167"/>
      <c r="T362" s="122"/>
      <c r="U362" s="122"/>
      <c r="V362" s="122"/>
      <c r="W362" s="122"/>
      <c r="X362" s="122"/>
      <c r="Y362" s="122"/>
      <c r="Z362" s="122"/>
      <c r="AA362" s="122"/>
      <c r="AB362" s="164"/>
      <c r="AC362" s="147"/>
      <c r="AD362" s="167"/>
      <c r="AE362" s="167"/>
      <c r="AF362" s="122"/>
      <c r="AG362" s="147"/>
      <c r="AH362" s="146"/>
      <c r="AI362" s="122"/>
      <c r="AJ362" s="122"/>
      <c r="AK362" s="122"/>
      <c r="AL362" s="122"/>
      <c r="AM362" s="122"/>
      <c r="AN362" s="147"/>
      <c r="AO362" s="153"/>
      <c r="AP362" s="129"/>
      <c r="AQ362" s="139"/>
      <c r="AR362" s="141"/>
      <c r="AS362" s="122"/>
      <c r="AT362" s="122"/>
      <c r="AU362" s="122"/>
      <c r="AV362" s="164"/>
      <c r="AW362" s="164"/>
      <c r="AX362" s="147"/>
    </row>
    <row r="363" spans="1:50" s="125" customFormat="1" ht="15" customHeight="1" thickBot="1" x14ac:dyDescent="0.3">
      <c r="A363" s="148" t="s">
        <v>504</v>
      </c>
      <c r="B363" s="149"/>
      <c r="C363" s="149"/>
      <c r="D363" s="149"/>
      <c r="E363" s="149"/>
      <c r="F363" s="149"/>
      <c r="G363" s="150"/>
      <c r="H363" s="221"/>
      <c r="I363" s="156"/>
      <c r="J363" s="155"/>
      <c r="K363" s="222"/>
      <c r="L363" s="149"/>
      <c r="M363" s="149"/>
      <c r="N363" s="149"/>
      <c r="O363" s="166"/>
      <c r="P363" s="166"/>
      <c r="Q363" s="150"/>
      <c r="R363" s="148"/>
      <c r="S363" s="168"/>
      <c r="T363" s="149"/>
      <c r="U363" s="149"/>
      <c r="V363" s="149"/>
      <c r="W363" s="149"/>
      <c r="X363" s="149"/>
      <c r="Y363" s="149"/>
      <c r="Z363" s="149"/>
      <c r="AA363" s="149"/>
      <c r="AB363" s="166"/>
      <c r="AC363" s="150"/>
      <c r="AD363" s="168"/>
      <c r="AE363" s="168"/>
      <c r="AF363" s="149"/>
      <c r="AG363" s="150"/>
      <c r="AH363" s="148"/>
      <c r="AI363" s="149"/>
      <c r="AJ363" s="149"/>
      <c r="AK363" s="149"/>
      <c r="AL363" s="149"/>
      <c r="AM363" s="149"/>
      <c r="AN363" s="150"/>
      <c r="AO363" s="221"/>
      <c r="AP363" s="156"/>
      <c r="AQ363" s="155"/>
      <c r="AR363" s="222"/>
      <c r="AS363" s="149"/>
      <c r="AT363" s="149"/>
      <c r="AU363" s="149"/>
      <c r="AV363" s="166"/>
      <c r="AW363" s="166"/>
      <c r="AX363" s="150"/>
    </row>
  </sheetData>
  <autoFilter ref="A4:AX4" xr:uid="{64FA8369-0792-490F-B86B-07508676659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4343F-7200-4F6C-B35C-522D76373F57}">
  <dimension ref="A2:AN22"/>
  <sheetViews>
    <sheetView zoomScale="70" zoomScaleNormal="70" workbookViewId="0">
      <pane xSplit="3" ySplit="2" topLeftCell="AA3" activePane="bottomRight" state="frozen"/>
      <selection pane="topRight" activeCell="D1" sqref="D1"/>
      <selection pane="bottomLeft" activeCell="A3" sqref="A3"/>
      <selection pane="bottomRight" activeCell="AM20" sqref="AM20"/>
    </sheetView>
  </sheetViews>
  <sheetFormatPr defaultRowHeight="15" x14ac:dyDescent="0.25"/>
  <cols>
    <col min="1" max="1" width="5.28515625" bestFit="1" customWidth="1"/>
    <col min="2" max="2" width="9.7109375" bestFit="1" customWidth="1"/>
    <col min="3" max="4" width="28.42578125" bestFit="1" customWidth="1"/>
    <col min="5" max="5" width="47.28515625" bestFit="1" customWidth="1"/>
    <col min="6" max="6" width="5.42578125" bestFit="1" customWidth="1"/>
    <col min="7" max="7" width="18.7109375" bestFit="1" customWidth="1"/>
    <col min="8" max="8" width="15.5703125" bestFit="1" customWidth="1"/>
    <col min="9" max="9" width="6.7109375" bestFit="1" customWidth="1"/>
    <col min="10" max="10" width="55.28515625" bestFit="1" customWidth="1"/>
    <col min="11" max="11" width="4.28515625" bestFit="1" customWidth="1"/>
    <col min="12" max="12" width="6.5703125" bestFit="1" customWidth="1"/>
    <col min="13" max="13" width="7.28515625" bestFit="1" customWidth="1"/>
    <col min="14" max="14" width="3.28515625" bestFit="1" customWidth="1"/>
    <col min="15" max="15" width="4.42578125" bestFit="1" customWidth="1"/>
    <col min="16" max="16" width="12.42578125" bestFit="1" customWidth="1"/>
    <col min="17" max="17" width="9.5703125" bestFit="1" customWidth="1"/>
    <col min="18" max="18" width="11.42578125" bestFit="1" customWidth="1"/>
    <col min="19" max="19" width="5.42578125" bestFit="1" customWidth="1"/>
    <col min="20" max="20" width="9.7109375" bestFit="1" customWidth="1"/>
    <col min="21" max="21" width="17" bestFit="1" customWidth="1"/>
    <col min="22" max="22" width="45.42578125" bestFit="1" customWidth="1"/>
    <col min="23" max="23" width="13.5703125" bestFit="1" customWidth="1"/>
    <col min="24" max="24" width="11.5703125" bestFit="1" customWidth="1"/>
    <col min="25" max="25" width="17.28515625" bestFit="1" customWidth="1"/>
    <col min="26" max="26" width="11.5703125" bestFit="1" customWidth="1"/>
    <col min="27" max="27" width="34" bestFit="1" customWidth="1"/>
    <col min="28" max="28" width="8.7109375" bestFit="1" customWidth="1"/>
    <col min="29" max="29" width="11.7109375" bestFit="1" customWidth="1"/>
    <col min="30" max="30" width="11.42578125" bestFit="1" customWidth="1"/>
    <col min="31" max="31" width="4.28515625" bestFit="1" customWidth="1"/>
    <col min="32" max="32" width="6.42578125" bestFit="1" customWidth="1"/>
    <col min="33" max="34" width="14.42578125" bestFit="1" customWidth="1"/>
    <col min="35" max="35" width="11.7109375" bestFit="1" customWidth="1"/>
    <col min="36" max="36" width="14.42578125" bestFit="1" customWidth="1"/>
    <col min="37" max="37" width="18" bestFit="1" customWidth="1"/>
    <col min="38" max="38" width="13.42578125" bestFit="1" customWidth="1"/>
    <col min="39" max="39" width="21.5703125" bestFit="1" customWidth="1"/>
    <col min="40" max="40" width="13.7109375" bestFit="1" customWidth="1"/>
  </cols>
  <sheetData>
    <row r="2" spans="1:40" x14ac:dyDescent="0.25">
      <c r="A2" s="194" t="s">
        <v>493</v>
      </c>
      <c r="B2" s="195" t="s">
        <v>1</v>
      </c>
      <c r="C2" s="195" t="s">
        <v>494</v>
      </c>
      <c r="D2" s="195" t="s">
        <v>495</v>
      </c>
      <c r="E2" s="195" t="s">
        <v>496</v>
      </c>
      <c r="F2" s="195" t="s">
        <v>493</v>
      </c>
      <c r="G2" s="196" t="s">
        <v>374</v>
      </c>
      <c r="H2" s="194" t="s">
        <v>1184</v>
      </c>
      <c r="I2" s="197" t="s">
        <v>1185</v>
      </c>
      <c r="J2" s="195" t="s">
        <v>558</v>
      </c>
      <c r="K2" s="195" t="s">
        <v>559</v>
      </c>
      <c r="L2" s="136" t="s">
        <v>560</v>
      </c>
      <c r="M2" s="136" t="s">
        <v>561</v>
      </c>
      <c r="N2" s="136" t="s">
        <v>562</v>
      </c>
      <c r="O2" s="136" t="s">
        <v>563</v>
      </c>
      <c r="P2" s="136" t="s">
        <v>564</v>
      </c>
      <c r="Q2" s="136" t="s">
        <v>565</v>
      </c>
      <c r="R2" s="196" t="s">
        <v>566</v>
      </c>
      <c r="S2" s="198" t="s">
        <v>567</v>
      </c>
      <c r="T2" s="194" t="s">
        <v>568</v>
      </c>
      <c r="U2" s="194" t="s">
        <v>569</v>
      </c>
      <c r="V2" s="195" t="s">
        <v>570</v>
      </c>
      <c r="W2" s="196" t="s">
        <v>497</v>
      </c>
      <c r="X2" s="194" t="s">
        <v>571</v>
      </c>
      <c r="Y2" s="195" t="s">
        <v>572</v>
      </c>
      <c r="Z2" s="195" t="s">
        <v>573</v>
      </c>
      <c r="AA2" s="195" t="s">
        <v>574</v>
      </c>
      <c r="AB2" s="195" t="s">
        <v>575</v>
      </c>
      <c r="AC2" s="195" t="s">
        <v>510</v>
      </c>
      <c r="AD2" s="196" t="s">
        <v>576</v>
      </c>
      <c r="AE2" s="194" t="s">
        <v>499</v>
      </c>
      <c r="AF2" s="197" t="s">
        <v>500</v>
      </c>
      <c r="AG2" s="197" t="s">
        <v>501</v>
      </c>
      <c r="AH2" s="194" t="s">
        <v>502</v>
      </c>
      <c r="AI2" s="195" t="s">
        <v>1204</v>
      </c>
      <c r="AJ2" s="195" t="s">
        <v>1205</v>
      </c>
      <c r="AK2" s="195" t="s">
        <v>1182</v>
      </c>
      <c r="AL2" s="196" t="s">
        <v>1206</v>
      </c>
      <c r="AM2" s="199" t="s">
        <v>555</v>
      </c>
      <c r="AN2" s="196" t="s">
        <v>556</v>
      </c>
    </row>
    <row r="3" spans="1:40" x14ac:dyDescent="0.25">
      <c r="A3" s="146" t="s">
        <v>504</v>
      </c>
      <c r="B3" s="122">
        <v>660000019</v>
      </c>
      <c r="C3" s="122" t="s">
        <v>31</v>
      </c>
      <c r="D3" s="122" t="s">
        <v>32</v>
      </c>
      <c r="E3" s="122" t="s">
        <v>39</v>
      </c>
      <c r="F3" s="122" t="s">
        <v>51</v>
      </c>
      <c r="G3" s="147" t="s">
        <v>52</v>
      </c>
      <c r="H3" s="151" t="s">
        <v>222</v>
      </c>
      <c r="I3" s="190" t="s">
        <v>1207</v>
      </c>
      <c r="J3" s="131" t="s">
        <v>223</v>
      </c>
      <c r="K3" s="131" t="s">
        <v>629</v>
      </c>
      <c r="L3" s="131" t="s">
        <v>653</v>
      </c>
      <c r="M3" s="131" t="s">
        <v>616</v>
      </c>
      <c r="N3" s="122" t="s">
        <v>602</v>
      </c>
      <c r="O3" s="122" t="s">
        <v>602</v>
      </c>
      <c r="P3" s="157">
        <v>45560</v>
      </c>
      <c r="Q3" s="157">
        <v>45562</v>
      </c>
      <c r="R3" s="122" t="s">
        <v>1187</v>
      </c>
      <c r="S3" s="125"/>
      <c r="T3" s="202">
        <v>45603</v>
      </c>
      <c r="U3" s="203" t="s">
        <v>724</v>
      </c>
      <c r="V3" s="169" t="s">
        <v>725</v>
      </c>
      <c r="W3" s="158">
        <v>45991</v>
      </c>
      <c r="X3" s="159">
        <v>45691</v>
      </c>
      <c r="Y3" s="122" t="s">
        <v>726</v>
      </c>
      <c r="Z3" s="122" t="s">
        <v>55</v>
      </c>
      <c r="AA3" s="122" t="s">
        <v>727</v>
      </c>
      <c r="AB3" s="122"/>
      <c r="AC3" s="122" t="s">
        <v>656</v>
      </c>
      <c r="AD3" s="147" t="s">
        <v>872</v>
      </c>
      <c r="AE3" s="152">
        <v>12</v>
      </c>
      <c r="AF3" s="130" t="s">
        <v>36</v>
      </c>
      <c r="AG3" s="160">
        <v>6916667</v>
      </c>
      <c r="AH3" s="161">
        <v>83000004</v>
      </c>
      <c r="AI3" s="162"/>
      <c r="AJ3" s="162"/>
      <c r="AK3" s="162"/>
      <c r="AL3" s="163">
        <v>3750000</v>
      </c>
      <c r="AM3" s="165"/>
      <c r="AN3" s="163"/>
    </row>
    <row r="4" spans="1:40" x14ac:dyDescent="0.25">
      <c r="A4" s="146" t="s">
        <v>504</v>
      </c>
      <c r="B4" s="122">
        <v>660000019</v>
      </c>
      <c r="C4" s="122" t="s">
        <v>31</v>
      </c>
      <c r="D4" s="122" t="s">
        <v>32</v>
      </c>
      <c r="E4" s="122" t="s">
        <v>39</v>
      </c>
      <c r="F4" s="122" t="s">
        <v>51</v>
      </c>
      <c r="G4" s="147" t="s">
        <v>52</v>
      </c>
      <c r="H4" s="151" t="s">
        <v>222</v>
      </c>
      <c r="I4" s="190" t="s">
        <v>1207</v>
      </c>
      <c r="J4" s="131" t="s">
        <v>223</v>
      </c>
      <c r="K4" s="131" t="s">
        <v>629</v>
      </c>
      <c r="L4" s="131" t="s">
        <v>653</v>
      </c>
      <c r="M4" s="131" t="s">
        <v>616</v>
      </c>
      <c r="N4" s="122" t="s">
        <v>602</v>
      </c>
      <c r="O4" s="122" t="s">
        <v>602</v>
      </c>
      <c r="P4" s="157">
        <v>45560</v>
      </c>
      <c r="Q4" s="157">
        <v>45562</v>
      </c>
      <c r="R4" s="122" t="s">
        <v>1187</v>
      </c>
      <c r="S4" s="185"/>
      <c r="T4" s="159">
        <v>45603</v>
      </c>
      <c r="U4" s="206" t="s">
        <v>724</v>
      </c>
      <c r="V4" s="169" t="s">
        <v>725</v>
      </c>
      <c r="W4" s="158">
        <v>45991</v>
      </c>
      <c r="X4" s="159">
        <v>45782</v>
      </c>
      <c r="Y4" s="122" t="s">
        <v>729</v>
      </c>
      <c r="Z4" s="122" t="s">
        <v>55</v>
      </c>
      <c r="AA4" s="122" t="s">
        <v>730</v>
      </c>
      <c r="AB4" s="122"/>
      <c r="AC4" s="122" t="s">
        <v>656</v>
      </c>
      <c r="AD4" s="147" t="s">
        <v>872</v>
      </c>
      <c r="AE4" s="152"/>
      <c r="AF4" s="130"/>
      <c r="AG4" s="160"/>
      <c r="AH4" s="161"/>
      <c r="AI4" s="162"/>
      <c r="AJ4" s="162"/>
      <c r="AK4" s="162"/>
      <c r="AL4" s="165">
        <v>0</v>
      </c>
      <c r="AM4" s="165"/>
      <c r="AN4" s="163"/>
    </row>
    <row r="5" spans="1:40" x14ac:dyDescent="0.25">
      <c r="A5" s="146" t="s">
        <v>504</v>
      </c>
      <c r="B5" s="122">
        <v>660000019</v>
      </c>
      <c r="C5" s="122" t="s">
        <v>31</v>
      </c>
      <c r="D5" s="122" t="s">
        <v>32</v>
      </c>
      <c r="E5" s="122" t="s">
        <v>39</v>
      </c>
      <c r="F5" s="122" t="s">
        <v>51</v>
      </c>
      <c r="G5" s="147" t="s">
        <v>52</v>
      </c>
      <c r="H5" s="151" t="s">
        <v>222</v>
      </c>
      <c r="I5" s="190" t="s">
        <v>1207</v>
      </c>
      <c r="J5" s="131" t="s">
        <v>223</v>
      </c>
      <c r="K5" s="131" t="s">
        <v>629</v>
      </c>
      <c r="L5" s="131" t="s">
        <v>653</v>
      </c>
      <c r="M5" s="131" t="s">
        <v>616</v>
      </c>
      <c r="N5" s="122" t="s">
        <v>602</v>
      </c>
      <c r="O5" s="122" t="s">
        <v>602</v>
      </c>
      <c r="P5" s="157">
        <v>45560</v>
      </c>
      <c r="Q5" s="157">
        <v>45562</v>
      </c>
      <c r="R5" s="122" t="s">
        <v>1187</v>
      </c>
      <c r="S5" s="185"/>
      <c r="T5" s="170">
        <v>45603</v>
      </c>
      <c r="U5" s="201" t="s">
        <v>724</v>
      </c>
      <c r="V5" s="169" t="s">
        <v>725</v>
      </c>
      <c r="W5" s="158">
        <v>45991</v>
      </c>
      <c r="X5" s="159">
        <v>45782</v>
      </c>
      <c r="Y5" s="122" t="s">
        <v>731</v>
      </c>
      <c r="Z5" s="122" t="s">
        <v>55</v>
      </c>
      <c r="AA5" s="122" t="s">
        <v>732</v>
      </c>
      <c r="AB5" s="122"/>
      <c r="AC5" s="122" t="s">
        <v>656</v>
      </c>
      <c r="AD5" s="147" t="s">
        <v>872</v>
      </c>
      <c r="AE5" s="152"/>
      <c r="AF5" s="130"/>
      <c r="AG5" s="160"/>
      <c r="AH5" s="161"/>
      <c r="AI5" s="162"/>
      <c r="AJ5" s="162"/>
      <c r="AK5" s="162"/>
      <c r="AL5" s="165">
        <v>0</v>
      </c>
      <c r="AM5" s="165"/>
      <c r="AN5" s="163"/>
    </row>
    <row r="6" spans="1:40" x14ac:dyDescent="0.25">
      <c r="A6" s="146" t="s">
        <v>504</v>
      </c>
      <c r="B6" s="122">
        <v>660000019</v>
      </c>
      <c r="C6" s="122" t="s">
        <v>31</v>
      </c>
      <c r="D6" s="122" t="s">
        <v>32</v>
      </c>
      <c r="E6" s="122" t="s">
        <v>39</v>
      </c>
      <c r="F6" s="122" t="s">
        <v>51</v>
      </c>
      <c r="G6" s="147" t="s">
        <v>52</v>
      </c>
      <c r="H6" s="151" t="s">
        <v>222</v>
      </c>
      <c r="I6" s="190" t="s">
        <v>1207</v>
      </c>
      <c r="J6" s="131" t="s">
        <v>223</v>
      </c>
      <c r="K6" s="131" t="s">
        <v>629</v>
      </c>
      <c r="L6" s="131" t="s">
        <v>653</v>
      </c>
      <c r="M6" s="131" t="s">
        <v>616</v>
      </c>
      <c r="N6" s="122" t="s">
        <v>602</v>
      </c>
      <c r="O6" s="122" t="s">
        <v>602</v>
      </c>
      <c r="P6" s="157">
        <v>45560</v>
      </c>
      <c r="Q6" s="157">
        <v>45562</v>
      </c>
      <c r="R6" s="122" t="s">
        <v>1187</v>
      </c>
      <c r="S6" s="185"/>
      <c r="T6" s="170">
        <v>45603</v>
      </c>
      <c r="U6" s="201" t="s">
        <v>724</v>
      </c>
      <c r="V6" s="169" t="s">
        <v>725</v>
      </c>
      <c r="W6" s="158">
        <v>45991</v>
      </c>
      <c r="X6" s="159">
        <v>45782</v>
      </c>
      <c r="Y6" s="122" t="s">
        <v>733</v>
      </c>
      <c r="Z6" s="122" t="s">
        <v>55</v>
      </c>
      <c r="AA6" s="122" t="s">
        <v>734</v>
      </c>
      <c r="AB6" s="122"/>
      <c r="AC6" s="122" t="s">
        <v>656</v>
      </c>
      <c r="AD6" s="147" t="s">
        <v>872</v>
      </c>
      <c r="AE6" s="152"/>
      <c r="AF6" s="130"/>
      <c r="AG6" s="160"/>
      <c r="AH6" s="161"/>
      <c r="AI6" s="162"/>
      <c r="AJ6" s="162"/>
      <c r="AK6" s="162"/>
      <c r="AL6" s="165">
        <v>2885000</v>
      </c>
      <c r="AM6" s="165"/>
      <c r="AN6" s="163"/>
    </row>
    <row r="7" spans="1:40" x14ac:dyDescent="0.25">
      <c r="A7" s="146" t="s">
        <v>504</v>
      </c>
      <c r="B7" s="122">
        <v>660000019</v>
      </c>
      <c r="C7" s="122" t="s">
        <v>31</v>
      </c>
      <c r="D7" s="122" t="s">
        <v>32</v>
      </c>
      <c r="E7" s="122" t="s">
        <v>39</v>
      </c>
      <c r="F7" s="122" t="s">
        <v>51</v>
      </c>
      <c r="G7" s="147" t="s">
        <v>52</v>
      </c>
      <c r="H7" s="151" t="s">
        <v>224</v>
      </c>
      <c r="I7" s="190" t="s">
        <v>1207</v>
      </c>
      <c r="J7" s="131" t="s">
        <v>225</v>
      </c>
      <c r="K7" s="131" t="s">
        <v>629</v>
      </c>
      <c r="L7" s="131" t="s">
        <v>653</v>
      </c>
      <c r="M7" s="131" t="s">
        <v>616</v>
      </c>
      <c r="N7" s="122" t="s">
        <v>602</v>
      </c>
      <c r="O7" s="122" t="s">
        <v>602</v>
      </c>
      <c r="P7" s="157">
        <v>45560</v>
      </c>
      <c r="Q7" s="157">
        <v>45603</v>
      </c>
      <c r="R7" s="122" t="s">
        <v>1187</v>
      </c>
      <c r="S7" s="185"/>
      <c r="T7" s="170">
        <v>45603</v>
      </c>
      <c r="U7" s="169" t="s">
        <v>741</v>
      </c>
      <c r="V7" s="169" t="s">
        <v>742</v>
      </c>
      <c r="W7" s="158">
        <v>45991</v>
      </c>
      <c r="X7" s="146"/>
      <c r="Y7" s="122"/>
      <c r="Z7" s="122"/>
      <c r="AA7" s="122"/>
      <c r="AB7" s="122"/>
      <c r="AC7" s="122"/>
      <c r="AD7" s="147"/>
      <c r="AE7" s="152">
        <v>12</v>
      </c>
      <c r="AF7" s="130" t="s">
        <v>36</v>
      </c>
      <c r="AG7" s="160"/>
      <c r="AH7" s="161"/>
      <c r="AI7" s="162"/>
      <c r="AJ7" s="162"/>
      <c r="AK7" s="162"/>
      <c r="AL7" s="165"/>
      <c r="AM7" s="165"/>
      <c r="AN7" s="163"/>
    </row>
    <row r="8" spans="1:40" x14ac:dyDescent="0.25">
      <c r="A8" s="146" t="s">
        <v>504</v>
      </c>
      <c r="B8" s="122">
        <v>660000019</v>
      </c>
      <c r="C8" s="122" t="s">
        <v>31</v>
      </c>
      <c r="D8" s="122" t="s">
        <v>32</v>
      </c>
      <c r="E8" s="122" t="s">
        <v>39</v>
      </c>
      <c r="F8" s="122" t="s">
        <v>51</v>
      </c>
      <c r="G8" s="147" t="s">
        <v>52</v>
      </c>
      <c r="H8" s="151" t="s">
        <v>226</v>
      </c>
      <c r="I8" s="190" t="s">
        <v>1208</v>
      </c>
      <c r="J8" s="131" t="s">
        <v>227</v>
      </c>
      <c r="K8" s="131" t="s">
        <v>629</v>
      </c>
      <c r="L8" s="131" t="s">
        <v>653</v>
      </c>
      <c r="M8" s="131" t="s">
        <v>616</v>
      </c>
      <c r="N8" s="122" t="s">
        <v>602</v>
      </c>
      <c r="O8" s="122" t="s">
        <v>603</v>
      </c>
      <c r="P8" s="157">
        <v>45763</v>
      </c>
      <c r="Q8" s="157">
        <v>45764</v>
      </c>
      <c r="R8" s="122" t="s">
        <v>1187</v>
      </c>
      <c r="S8" s="185"/>
      <c r="T8" s="170">
        <v>45769</v>
      </c>
      <c r="U8" s="191" t="s">
        <v>1209</v>
      </c>
      <c r="V8" s="131" t="s">
        <v>756</v>
      </c>
      <c r="W8" s="184" t="s">
        <v>55</v>
      </c>
      <c r="X8" s="146"/>
      <c r="Y8" s="122"/>
      <c r="Z8" s="122"/>
      <c r="AA8" s="122"/>
      <c r="AB8" s="122"/>
      <c r="AC8" s="122"/>
      <c r="AD8" s="147"/>
      <c r="AE8" s="152">
        <v>12</v>
      </c>
      <c r="AF8" s="130" t="s">
        <v>36</v>
      </c>
      <c r="AG8" s="160">
        <v>6916667</v>
      </c>
      <c r="AH8" s="161">
        <v>83000004</v>
      </c>
      <c r="AI8" s="162"/>
      <c r="AJ8" s="162"/>
      <c r="AK8" s="162"/>
      <c r="AL8" s="165"/>
      <c r="AM8" s="165"/>
      <c r="AN8" s="163"/>
    </row>
    <row r="9" spans="1:40" x14ac:dyDescent="0.25">
      <c r="A9" s="146" t="s">
        <v>504</v>
      </c>
      <c r="B9" s="122">
        <v>660000032</v>
      </c>
      <c r="C9" s="122" t="s">
        <v>40</v>
      </c>
      <c r="D9" s="122" t="s">
        <v>41</v>
      </c>
      <c r="E9" s="122" t="s">
        <v>61</v>
      </c>
      <c r="F9" s="122" t="s">
        <v>51</v>
      </c>
      <c r="G9" s="147" t="s">
        <v>52</v>
      </c>
      <c r="H9" s="151" t="s">
        <v>70</v>
      </c>
      <c r="I9" s="190" t="s">
        <v>1207</v>
      </c>
      <c r="J9" s="131" t="s">
        <v>71</v>
      </c>
      <c r="K9" s="131" t="s">
        <v>629</v>
      </c>
      <c r="L9" s="131" t="s">
        <v>764</v>
      </c>
      <c r="M9" s="131" t="s">
        <v>616</v>
      </c>
      <c r="N9" s="122" t="s">
        <v>602</v>
      </c>
      <c r="O9" s="122" t="s">
        <v>602</v>
      </c>
      <c r="P9" s="157">
        <v>45607</v>
      </c>
      <c r="Q9" s="157">
        <v>45628</v>
      </c>
      <c r="R9" s="122" t="s">
        <v>1187</v>
      </c>
      <c r="S9" s="185"/>
      <c r="T9" s="170">
        <v>45638</v>
      </c>
      <c r="U9" s="122" t="s">
        <v>765</v>
      </c>
      <c r="V9" s="122" t="s">
        <v>766</v>
      </c>
      <c r="W9" s="158">
        <v>46011</v>
      </c>
      <c r="X9" s="159">
        <v>45728</v>
      </c>
      <c r="Y9" s="122" t="s">
        <v>767</v>
      </c>
      <c r="Z9" s="122" t="s">
        <v>55</v>
      </c>
      <c r="AA9" s="122" t="s">
        <v>768</v>
      </c>
      <c r="AB9" s="122"/>
      <c r="AC9" s="122" t="s">
        <v>656</v>
      </c>
      <c r="AD9" s="147" t="s">
        <v>1210</v>
      </c>
      <c r="AE9" s="152">
        <v>1</v>
      </c>
      <c r="AF9" s="130" t="s">
        <v>53</v>
      </c>
      <c r="AG9" s="160">
        <v>61560000</v>
      </c>
      <c r="AH9" s="161">
        <v>61560000</v>
      </c>
      <c r="AI9" s="162">
        <v>0</v>
      </c>
      <c r="AJ9" s="162">
        <v>61560000</v>
      </c>
      <c r="AK9" s="162">
        <v>61560000</v>
      </c>
      <c r="AL9" s="165">
        <v>78750000</v>
      </c>
      <c r="AM9" s="165">
        <f>$AJ9-SUMIF($U$9:$U$22,U9,$AL$9:$AL$22)</f>
        <v>-17190000</v>
      </c>
      <c r="AN9" s="163"/>
    </row>
    <row r="10" spans="1:40" x14ac:dyDescent="0.25">
      <c r="A10" s="146" t="s">
        <v>504</v>
      </c>
      <c r="B10" s="122">
        <v>660000032</v>
      </c>
      <c r="C10" s="122" t="s">
        <v>40</v>
      </c>
      <c r="D10" s="122" t="s">
        <v>41</v>
      </c>
      <c r="E10" s="122" t="s">
        <v>145</v>
      </c>
      <c r="F10" s="122" t="s">
        <v>51</v>
      </c>
      <c r="G10" s="147" t="s">
        <v>52</v>
      </c>
      <c r="H10" s="151" t="s">
        <v>146</v>
      </c>
      <c r="I10" s="190" t="s">
        <v>1207</v>
      </c>
      <c r="J10" s="131" t="s">
        <v>147</v>
      </c>
      <c r="K10" s="131" t="s">
        <v>614</v>
      </c>
      <c r="L10" s="131" t="s">
        <v>615</v>
      </c>
      <c r="M10" s="131" t="s">
        <v>616</v>
      </c>
      <c r="N10" s="122" t="s">
        <v>602</v>
      </c>
      <c r="O10" s="122" t="s">
        <v>603</v>
      </c>
      <c r="P10" s="157">
        <v>45696</v>
      </c>
      <c r="Q10" s="157">
        <v>45701</v>
      </c>
      <c r="R10" s="122" t="s">
        <v>1187</v>
      </c>
      <c r="S10" s="185"/>
      <c r="T10" s="170">
        <v>45790</v>
      </c>
      <c r="U10" s="122" t="s">
        <v>776</v>
      </c>
      <c r="V10" s="122" t="s">
        <v>1090</v>
      </c>
      <c r="W10" s="158">
        <v>46161</v>
      </c>
      <c r="X10" s="159">
        <v>45790</v>
      </c>
      <c r="Y10" s="122"/>
      <c r="Z10" s="122"/>
      <c r="AA10" s="122"/>
      <c r="AB10" s="122"/>
      <c r="AC10" s="122" t="s">
        <v>1211</v>
      </c>
      <c r="AD10" s="147" t="s">
        <v>872</v>
      </c>
      <c r="AE10" s="152">
        <v>1</v>
      </c>
      <c r="AF10" s="130" t="s">
        <v>53</v>
      </c>
      <c r="AG10" s="160">
        <v>215944190</v>
      </c>
      <c r="AH10" s="161">
        <v>215944190</v>
      </c>
      <c r="AI10" s="162"/>
      <c r="AJ10" s="162">
        <v>0</v>
      </c>
      <c r="AK10" s="162"/>
      <c r="AL10" s="165"/>
      <c r="AM10" s="165"/>
      <c r="AN10" s="163"/>
    </row>
    <row r="11" spans="1:40" x14ac:dyDescent="0.25">
      <c r="A11" s="146" t="s">
        <v>504</v>
      </c>
      <c r="B11" s="122">
        <v>660000032</v>
      </c>
      <c r="C11" s="122" t="s">
        <v>40</v>
      </c>
      <c r="D11" s="122" t="s">
        <v>41</v>
      </c>
      <c r="E11" s="122" t="s">
        <v>186</v>
      </c>
      <c r="F11" s="122" t="s">
        <v>51</v>
      </c>
      <c r="G11" s="147" t="s">
        <v>52</v>
      </c>
      <c r="H11" s="151" t="s">
        <v>188</v>
      </c>
      <c r="I11" s="190" t="s">
        <v>1207</v>
      </c>
      <c r="J11" s="131" t="s">
        <v>189</v>
      </c>
      <c r="K11" s="131" t="s">
        <v>786</v>
      </c>
      <c r="L11" s="131" t="s">
        <v>787</v>
      </c>
      <c r="M11" s="131" t="s">
        <v>788</v>
      </c>
      <c r="N11" s="122" t="s">
        <v>602</v>
      </c>
      <c r="O11" s="122" t="s">
        <v>602</v>
      </c>
      <c r="P11" s="157">
        <v>45611</v>
      </c>
      <c r="Q11" s="157">
        <v>45981</v>
      </c>
      <c r="R11" s="122" t="s">
        <v>1187</v>
      </c>
      <c r="S11" s="185"/>
      <c r="T11" s="170">
        <v>45742</v>
      </c>
      <c r="U11" s="169" t="s">
        <v>789</v>
      </c>
      <c r="V11" s="169" t="s">
        <v>790</v>
      </c>
      <c r="W11" s="147"/>
      <c r="X11" s="146"/>
      <c r="Y11" s="122"/>
      <c r="Z11" s="122"/>
      <c r="AA11" s="122"/>
      <c r="AB11" s="122"/>
      <c r="AC11" s="122" t="s">
        <v>1211</v>
      </c>
      <c r="AD11" s="147" t="s">
        <v>872</v>
      </c>
      <c r="AE11" s="152">
        <v>12</v>
      </c>
      <c r="AF11" s="130" t="s">
        <v>36</v>
      </c>
      <c r="AG11" s="160">
        <v>20000000</v>
      </c>
      <c r="AH11" s="161">
        <v>240000000</v>
      </c>
      <c r="AI11" s="162"/>
      <c r="AJ11" s="162"/>
      <c r="AK11" s="162"/>
      <c r="AL11" s="165"/>
      <c r="AM11" s="165"/>
      <c r="AN11" s="163"/>
    </row>
    <row r="12" spans="1:40" x14ac:dyDescent="0.25">
      <c r="A12" s="146" t="s">
        <v>504</v>
      </c>
      <c r="B12" s="122">
        <v>660000032</v>
      </c>
      <c r="C12" s="122" t="s">
        <v>40</v>
      </c>
      <c r="D12" s="122" t="s">
        <v>41</v>
      </c>
      <c r="E12" s="122" t="s">
        <v>195</v>
      </c>
      <c r="F12" s="122" t="s">
        <v>51</v>
      </c>
      <c r="G12" s="147" t="s">
        <v>52</v>
      </c>
      <c r="H12" s="151" t="s">
        <v>196</v>
      </c>
      <c r="I12" s="190" t="s">
        <v>1207</v>
      </c>
      <c r="J12" s="131" t="s">
        <v>197</v>
      </c>
      <c r="K12" s="131" t="s">
        <v>786</v>
      </c>
      <c r="L12" s="131" t="s">
        <v>787</v>
      </c>
      <c r="M12" s="131" t="s">
        <v>788</v>
      </c>
      <c r="N12" s="122" t="s">
        <v>602</v>
      </c>
      <c r="O12" s="122" t="s">
        <v>602</v>
      </c>
      <c r="P12" s="157">
        <v>45691</v>
      </c>
      <c r="Q12" s="157">
        <v>45701</v>
      </c>
      <c r="R12" s="122" t="s">
        <v>1187</v>
      </c>
      <c r="S12" s="185"/>
      <c r="T12" s="170">
        <v>45726</v>
      </c>
      <c r="U12" s="169" t="s">
        <v>795</v>
      </c>
      <c r="V12" s="169" t="s">
        <v>796</v>
      </c>
      <c r="W12" s="158">
        <v>45838</v>
      </c>
      <c r="X12" s="146"/>
      <c r="Y12" s="122"/>
      <c r="Z12" s="122"/>
      <c r="AA12" s="122"/>
      <c r="AB12" s="122"/>
      <c r="AC12" s="122"/>
      <c r="AD12" s="147"/>
      <c r="AE12" s="152">
        <v>12</v>
      </c>
      <c r="AF12" s="130" t="s">
        <v>36</v>
      </c>
      <c r="AG12" s="160">
        <v>18500000</v>
      </c>
      <c r="AH12" s="161">
        <v>222000000</v>
      </c>
      <c r="AI12" s="162"/>
      <c r="AJ12" s="162">
        <v>111000000</v>
      </c>
      <c r="AK12" s="162"/>
      <c r="AL12" s="165"/>
      <c r="AM12" s="165"/>
      <c r="AN12" s="163"/>
    </row>
    <row r="13" spans="1:40" x14ac:dyDescent="0.25">
      <c r="A13" s="146" t="s">
        <v>504</v>
      </c>
      <c r="B13" s="122">
        <v>660000032</v>
      </c>
      <c r="C13" s="122" t="s">
        <v>40</v>
      </c>
      <c r="D13" s="122" t="s">
        <v>41</v>
      </c>
      <c r="E13" s="122" t="s">
        <v>282</v>
      </c>
      <c r="F13" s="122" t="s">
        <v>80</v>
      </c>
      <c r="G13" s="147" t="s">
        <v>118</v>
      </c>
      <c r="H13" s="151" t="s">
        <v>283</v>
      </c>
      <c r="I13" s="190" t="s">
        <v>1207</v>
      </c>
      <c r="J13" s="131" t="s">
        <v>284</v>
      </c>
      <c r="K13" s="131" t="s">
        <v>786</v>
      </c>
      <c r="L13" s="131" t="s">
        <v>787</v>
      </c>
      <c r="M13" s="131" t="s">
        <v>616</v>
      </c>
      <c r="N13" s="122" t="s">
        <v>602</v>
      </c>
      <c r="O13" s="122"/>
      <c r="P13" s="157">
        <v>45713</v>
      </c>
      <c r="Q13" s="157">
        <v>45719</v>
      </c>
      <c r="R13" s="122" t="s">
        <v>1187</v>
      </c>
      <c r="S13" s="185"/>
      <c r="T13" s="170">
        <v>45740</v>
      </c>
      <c r="U13" s="204" t="s">
        <v>843</v>
      </c>
      <c r="V13" s="122" t="s">
        <v>844</v>
      </c>
      <c r="W13" s="158">
        <v>45808</v>
      </c>
      <c r="X13" s="159">
        <v>45814</v>
      </c>
      <c r="Y13" s="122" t="s">
        <v>845</v>
      </c>
      <c r="Z13" s="122" t="s">
        <v>55</v>
      </c>
      <c r="AA13" s="122" t="s">
        <v>846</v>
      </c>
      <c r="AB13" s="122"/>
      <c r="AC13" s="122"/>
      <c r="AD13" s="147" t="s">
        <v>872</v>
      </c>
      <c r="AE13" s="152">
        <v>1</v>
      </c>
      <c r="AF13" s="130" t="s">
        <v>53</v>
      </c>
      <c r="AG13" s="160">
        <v>201600000</v>
      </c>
      <c r="AH13" s="161">
        <v>201600000</v>
      </c>
      <c r="AI13" s="162"/>
      <c r="AJ13" s="162">
        <v>90000000</v>
      </c>
      <c r="AK13" s="162"/>
      <c r="AL13" s="165">
        <v>90000000</v>
      </c>
      <c r="AM13" s="165">
        <f>$AJ13-SUMIF($U$9:$U$22,U13,$AL$9:$AL$22)</f>
        <v>0</v>
      </c>
      <c r="AN13" s="147"/>
    </row>
    <row r="14" spans="1:40" x14ac:dyDescent="0.25">
      <c r="A14" s="146" t="s">
        <v>504</v>
      </c>
      <c r="B14" s="122">
        <v>660000032</v>
      </c>
      <c r="C14" s="122" t="s">
        <v>40</v>
      </c>
      <c r="D14" s="122" t="s">
        <v>41</v>
      </c>
      <c r="E14" s="122" t="s">
        <v>285</v>
      </c>
      <c r="F14" s="122" t="s">
        <v>80</v>
      </c>
      <c r="G14" s="147" t="s">
        <v>118</v>
      </c>
      <c r="H14" s="151" t="s">
        <v>286</v>
      </c>
      <c r="I14" s="190" t="s">
        <v>1207</v>
      </c>
      <c r="J14" s="131" t="s">
        <v>287</v>
      </c>
      <c r="K14" s="131" t="s">
        <v>600</v>
      </c>
      <c r="L14" s="131" t="s">
        <v>610</v>
      </c>
      <c r="M14" s="131" t="s">
        <v>616</v>
      </c>
      <c r="N14" s="122" t="s">
        <v>602</v>
      </c>
      <c r="O14" s="122" t="s">
        <v>603</v>
      </c>
      <c r="P14" s="157">
        <v>45713</v>
      </c>
      <c r="Q14" s="157">
        <v>45719</v>
      </c>
      <c r="R14" s="122" t="s">
        <v>1187</v>
      </c>
      <c r="S14" s="185"/>
      <c r="T14" s="170">
        <v>45792</v>
      </c>
      <c r="U14" s="122" t="s">
        <v>847</v>
      </c>
      <c r="V14" s="122" t="s">
        <v>839</v>
      </c>
      <c r="W14" s="193" t="s">
        <v>751</v>
      </c>
      <c r="X14" s="146"/>
      <c r="Y14" s="122"/>
      <c r="Z14" s="122"/>
      <c r="AA14" s="122"/>
      <c r="AB14" s="122"/>
      <c r="AC14" s="122"/>
      <c r="AD14" s="147"/>
      <c r="AE14" s="152">
        <v>12</v>
      </c>
      <c r="AF14" s="130" t="s">
        <v>36</v>
      </c>
      <c r="AG14" s="160">
        <v>17000000</v>
      </c>
      <c r="AH14" s="161">
        <v>204000000</v>
      </c>
      <c r="AI14" s="162"/>
      <c r="AJ14" s="162"/>
      <c r="AK14" s="162"/>
      <c r="AL14" s="164"/>
      <c r="AM14" s="165"/>
      <c r="AN14" s="147"/>
    </row>
    <row r="15" spans="1:40" x14ac:dyDescent="0.25">
      <c r="A15" s="146" t="s">
        <v>504</v>
      </c>
      <c r="B15" s="122">
        <v>660000032</v>
      </c>
      <c r="C15" s="122" t="s">
        <v>40</v>
      </c>
      <c r="D15" s="122" t="s">
        <v>41</v>
      </c>
      <c r="E15" s="122" t="s">
        <v>274</v>
      </c>
      <c r="F15" s="122" t="s">
        <v>51</v>
      </c>
      <c r="G15" s="147" t="s">
        <v>52</v>
      </c>
      <c r="H15" s="151" t="s">
        <v>70</v>
      </c>
      <c r="I15" s="190" t="s">
        <v>1207</v>
      </c>
      <c r="J15" s="131" t="s">
        <v>71</v>
      </c>
      <c r="K15" s="131" t="s">
        <v>629</v>
      </c>
      <c r="L15" s="131" t="s">
        <v>764</v>
      </c>
      <c r="M15" s="131" t="s">
        <v>616</v>
      </c>
      <c r="N15" s="122" t="s">
        <v>602</v>
      </c>
      <c r="O15" s="122" t="s">
        <v>602</v>
      </c>
      <c r="P15" s="157">
        <v>45607</v>
      </c>
      <c r="Q15" s="157">
        <v>45628</v>
      </c>
      <c r="R15" s="122" t="s">
        <v>1187</v>
      </c>
      <c r="S15" s="185"/>
      <c r="T15" s="170">
        <v>45638</v>
      </c>
      <c r="U15" s="122" t="s">
        <v>765</v>
      </c>
      <c r="V15" s="122" t="s">
        <v>766</v>
      </c>
      <c r="W15" s="158">
        <v>46011</v>
      </c>
      <c r="X15" s="159">
        <v>45728</v>
      </c>
      <c r="Y15" s="122" t="s">
        <v>767</v>
      </c>
      <c r="Z15" s="122"/>
      <c r="AA15" s="122" t="s">
        <v>768</v>
      </c>
      <c r="AB15" s="122"/>
      <c r="AC15" s="122" t="s">
        <v>656</v>
      </c>
      <c r="AD15" s="147" t="s">
        <v>1210</v>
      </c>
      <c r="AE15" s="152">
        <v>12</v>
      </c>
      <c r="AF15" s="130" t="s">
        <v>36</v>
      </c>
      <c r="AG15" s="160">
        <v>4560000</v>
      </c>
      <c r="AH15" s="161">
        <v>54720000</v>
      </c>
      <c r="AI15" s="162"/>
      <c r="AJ15" s="162"/>
      <c r="AK15" s="162"/>
      <c r="AL15" s="165"/>
      <c r="AM15" s="165"/>
      <c r="AN15" s="163"/>
    </row>
    <row r="16" spans="1:40" x14ac:dyDescent="0.25">
      <c r="A16" s="146" t="s">
        <v>504</v>
      </c>
      <c r="B16" s="122">
        <v>660000032</v>
      </c>
      <c r="C16" s="122" t="s">
        <v>40</v>
      </c>
      <c r="D16" s="122" t="s">
        <v>41</v>
      </c>
      <c r="E16" s="122" t="s">
        <v>298</v>
      </c>
      <c r="F16" s="122" t="s">
        <v>80</v>
      </c>
      <c r="G16" s="147" t="s">
        <v>118</v>
      </c>
      <c r="H16" s="151" t="s">
        <v>306</v>
      </c>
      <c r="I16" s="190" t="s">
        <v>1207</v>
      </c>
      <c r="J16" s="131" t="s">
        <v>307</v>
      </c>
      <c r="K16" s="131" t="s">
        <v>614</v>
      </c>
      <c r="L16" s="131" t="s">
        <v>615</v>
      </c>
      <c r="M16" s="131" t="s">
        <v>616</v>
      </c>
      <c r="N16" s="122" t="s">
        <v>602</v>
      </c>
      <c r="O16" s="122" t="s">
        <v>603</v>
      </c>
      <c r="P16" s="157">
        <v>45758</v>
      </c>
      <c r="Q16" s="157">
        <v>45763</v>
      </c>
      <c r="R16" s="122" t="s">
        <v>1187</v>
      </c>
      <c r="S16" s="185"/>
      <c r="T16" s="170">
        <v>45792</v>
      </c>
      <c r="U16" s="122" t="s">
        <v>838</v>
      </c>
      <c r="V16" s="122" t="s">
        <v>839</v>
      </c>
      <c r="W16" s="158">
        <v>46161</v>
      </c>
      <c r="X16" s="146"/>
      <c r="Y16" s="122"/>
      <c r="Z16" s="122"/>
      <c r="AA16" s="122"/>
      <c r="AB16" s="122"/>
      <c r="AC16" s="122"/>
      <c r="AD16" s="147"/>
      <c r="AE16" s="152">
        <v>12</v>
      </c>
      <c r="AF16" s="130" t="s">
        <v>36</v>
      </c>
      <c r="AG16" s="160">
        <v>54687</v>
      </c>
      <c r="AH16" s="161">
        <v>656244</v>
      </c>
      <c r="AI16" s="162"/>
      <c r="AJ16" s="162"/>
      <c r="AK16" s="162"/>
      <c r="AL16" s="165"/>
      <c r="AM16" s="165"/>
      <c r="AN16" s="147"/>
    </row>
    <row r="17" spans="1:40" x14ac:dyDescent="0.25">
      <c r="A17" s="146" t="s">
        <v>504</v>
      </c>
      <c r="B17" s="122">
        <v>660000032</v>
      </c>
      <c r="C17" s="122" t="s">
        <v>40</v>
      </c>
      <c r="D17" s="122" t="s">
        <v>41</v>
      </c>
      <c r="E17" s="122" t="s">
        <v>316</v>
      </c>
      <c r="F17" s="122" t="s">
        <v>51</v>
      </c>
      <c r="G17" s="147" t="s">
        <v>52</v>
      </c>
      <c r="H17" s="151" t="s">
        <v>146</v>
      </c>
      <c r="I17" s="190" t="s">
        <v>1207</v>
      </c>
      <c r="J17" s="131" t="s">
        <v>147</v>
      </c>
      <c r="K17" s="131" t="s">
        <v>614</v>
      </c>
      <c r="L17" s="131" t="s">
        <v>615</v>
      </c>
      <c r="M17" s="131" t="s">
        <v>616</v>
      </c>
      <c r="N17" s="122" t="s">
        <v>602</v>
      </c>
      <c r="O17" s="122" t="s">
        <v>603</v>
      </c>
      <c r="P17" s="157">
        <v>45696</v>
      </c>
      <c r="Q17" s="157">
        <v>45701</v>
      </c>
      <c r="R17" s="122" t="s">
        <v>1187</v>
      </c>
      <c r="S17" s="185"/>
      <c r="T17" s="159">
        <v>45790</v>
      </c>
      <c r="U17" s="167" t="s">
        <v>776</v>
      </c>
      <c r="V17" s="122" t="s">
        <v>1090</v>
      </c>
      <c r="W17" s="158">
        <v>46161</v>
      </c>
      <c r="X17" s="146"/>
      <c r="Y17" s="122"/>
      <c r="Z17" s="122"/>
      <c r="AA17" s="122"/>
      <c r="AB17" s="122"/>
      <c r="AC17" s="122" t="s">
        <v>1211</v>
      </c>
      <c r="AD17" s="147" t="s">
        <v>872</v>
      </c>
      <c r="AE17" s="152">
        <v>12</v>
      </c>
      <c r="AF17" s="130" t="s">
        <v>36</v>
      </c>
      <c r="AG17" s="160">
        <v>1308000</v>
      </c>
      <c r="AH17" s="161">
        <v>15696000</v>
      </c>
      <c r="AI17" s="162"/>
      <c r="AJ17" s="162"/>
      <c r="AK17" s="162"/>
      <c r="AL17" s="162"/>
      <c r="AM17" s="165"/>
      <c r="AN17" s="163"/>
    </row>
    <row r="18" spans="1:40" x14ac:dyDescent="0.25">
      <c r="A18" s="146" t="s">
        <v>504</v>
      </c>
      <c r="B18" s="122">
        <v>660000032</v>
      </c>
      <c r="C18" s="122" t="s">
        <v>40</v>
      </c>
      <c r="D18" s="122" t="s">
        <v>41</v>
      </c>
      <c r="E18" s="122" t="s">
        <v>316</v>
      </c>
      <c r="F18" s="122" t="s">
        <v>80</v>
      </c>
      <c r="G18" s="147" t="s">
        <v>118</v>
      </c>
      <c r="H18" s="151" t="s">
        <v>306</v>
      </c>
      <c r="I18" s="190" t="s">
        <v>1207</v>
      </c>
      <c r="J18" s="131" t="s">
        <v>307</v>
      </c>
      <c r="K18" s="131" t="s">
        <v>614</v>
      </c>
      <c r="L18" s="131" t="s">
        <v>615</v>
      </c>
      <c r="M18" s="131" t="s">
        <v>616</v>
      </c>
      <c r="N18" s="122" t="s">
        <v>602</v>
      </c>
      <c r="O18" s="122" t="s">
        <v>603</v>
      </c>
      <c r="P18" s="157">
        <v>45758</v>
      </c>
      <c r="Q18" s="157">
        <v>45763</v>
      </c>
      <c r="R18" s="122" t="s">
        <v>1187</v>
      </c>
      <c r="S18" s="185"/>
      <c r="T18" s="159">
        <v>45792</v>
      </c>
      <c r="U18" s="167" t="s">
        <v>838</v>
      </c>
      <c r="V18" s="122" t="s">
        <v>839</v>
      </c>
      <c r="W18" s="158">
        <v>46161</v>
      </c>
      <c r="X18" s="146"/>
      <c r="Y18" s="122"/>
      <c r="Z18" s="122"/>
      <c r="AA18" s="122"/>
      <c r="AB18" s="122"/>
      <c r="AC18" s="122"/>
      <c r="AD18" s="147"/>
      <c r="AE18" s="152">
        <v>12</v>
      </c>
      <c r="AF18" s="130" t="s">
        <v>36</v>
      </c>
      <c r="AG18" s="160">
        <v>763000</v>
      </c>
      <c r="AH18" s="161">
        <v>9156000</v>
      </c>
      <c r="AI18" s="162"/>
      <c r="AJ18" s="162"/>
      <c r="AK18" s="162"/>
      <c r="AL18" s="208"/>
      <c r="AM18" s="165"/>
      <c r="AN18" s="147"/>
    </row>
    <row r="19" spans="1:40" x14ac:dyDescent="0.25">
      <c r="A19" s="146" t="s">
        <v>504</v>
      </c>
      <c r="B19" s="122">
        <v>660000030</v>
      </c>
      <c r="C19" s="122" t="s">
        <v>219</v>
      </c>
      <c r="D19" s="122" t="s">
        <v>220</v>
      </c>
      <c r="E19" s="122" t="s">
        <v>109</v>
      </c>
      <c r="F19" s="122" t="s">
        <v>51</v>
      </c>
      <c r="G19" s="147" t="s">
        <v>52</v>
      </c>
      <c r="H19" s="151" t="s">
        <v>221</v>
      </c>
      <c r="I19" s="190" t="s">
        <v>1207</v>
      </c>
      <c r="J19" s="131" t="s">
        <v>111</v>
      </c>
      <c r="K19" s="131" t="s">
        <v>629</v>
      </c>
      <c r="L19" s="131" t="s">
        <v>653</v>
      </c>
      <c r="M19" s="131" t="s">
        <v>815</v>
      </c>
      <c r="N19" s="122" t="s">
        <v>602</v>
      </c>
      <c r="O19" s="122" t="s">
        <v>603</v>
      </c>
      <c r="P19" s="157">
        <v>45625</v>
      </c>
      <c r="Q19" s="157">
        <v>45632</v>
      </c>
      <c r="R19" s="122" t="s">
        <v>1187</v>
      </c>
      <c r="S19" s="125"/>
      <c r="T19" s="202">
        <v>45645</v>
      </c>
      <c r="U19" s="207" t="s">
        <v>823</v>
      </c>
      <c r="V19" s="169" t="s">
        <v>632</v>
      </c>
      <c r="W19" s="158">
        <v>46022</v>
      </c>
      <c r="X19" s="146"/>
      <c r="Y19" s="122"/>
      <c r="Z19" s="122"/>
      <c r="AA19" s="122"/>
      <c r="AB19" s="122"/>
      <c r="AC19" s="122"/>
      <c r="AD19" s="147"/>
      <c r="AE19" s="152">
        <v>12</v>
      </c>
      <c r="AF19" s="130" t="s">
        <v>36</v>
      </c>
      <c r="AG19" s="160">
        <v>5000000</v>
      </c>
      <c r="AH19" s="161">
        <v>60000000</v>
      </c>
      <c r="AI19" s="162">
        <v>0</v>
      </c>
      <c r="AJ19" s="162">
        <v>45000000</v>
      </c>
      <c r="AK19" s="162"/>
      <c r="AL19" s="165"/>
      <c r="AM19" s="165">
        <f>$AJ19-SUMIF($U$9:$U$22,U19,$AL$9:$AL$22)</f>
        <v>45000000</v>
      </c>
      <c r="AN19" s="163"/>
    </row>
    <row r="20" spans="1:40" x14ac:dyDescent="0.25">
      <c r="A20" s="146" t="s">
        <v>504</v>
      </c>
      <c r="B20" s="122">
        <v>660000030</v>
      </c>
      <c r="C20" s="122" t="s">
        <v>219</v>
      </c>
      <c r="D20" s="122" t="s">
        <v>220</v>
      </c>
      <c r="E20" s="122" t="s">
        <v>109</v>
      </c>
      <c r="F20" s="122" t="s">
        <v>51</v>
      </c>
      <c r="G20" s="147" t="s">
        <v>52</v>
      </c>
      <c r="H20" s="151"/>
      <c r="I20" s="190"/>
      <c r="J20" s="131"/>
      <c r="K20" s="131"/>
      <c r="L20" s="131"/>
      <c r="M20" s="131"/>
      <c r="N20" s="122"/>
      <c r="O20" s="122"/>
      <c r="P20" s="157"/>
      <c r="Q20" s="157"/>
      <c r="R20" s="122"/>
      <c r="S20" s="185"/>
      <c r="T20" s="159"/>
      <c r="U20" s="205" t="s">
        <v>816</v>
      </c>
      <c r="V20" s="169" t="s">
        <v>632</v>
      </c>
      <c r="W20" s="158"/>
      <c r="X20" s="146"/>
      <c r="Y20" s="122" t="s">
        <v>817</v>
      </c>
      <c r="Z20" s="122" t="s">
        <v>55</v>
      </c>
      <c r="AA20" s="122" t="s">
        <v>818</v>
      </c>
      <c r="AB20" s="122"/>
      <c r="AC20" s="122"/>
      <c r="AD20" s="147"/>
      <c r="AE20" s="152"/>
      <c r="AF20" s="130"/>
      <c r="AG20" s="160"/>
      <c r="AH20" s="161"/>
      <c r="AI20" s="162"/>
      <c r="AJ20" s="162">
        <v>15000000</v>
      </c>
      <c r="AK20" s="162">
        <f>$AJ$20-AL20</f>
        <v>10000000</v>
      </c>
      <c r="AL20" s="165">
        <v>5000000</v>
      </c>
      <c r="AM20" s="165">
        <f>$AJ20-SUMIF($U$9:$U$22,U20,$AL$9:$AL$22)</f>
        <v>1509525</v>
      </c>
      <c r="AN20" s="163"/>
    </row>
    <row r="21" spans="1:40" x14ac:dyDescent="0.25">
      <c r="A21" s="146" t="s">
        <v>504</v>
      </c>
      <c r="B21" s="122">
        <v>660000030</v>
      </c>
      <c r="C21" s="122" t="s">
        <v>219</v>
      </c>
      <c r="D21" s="122" t="s">
        <v>220</v>
      </c>
      <c r="E21" s="122" t="s">
        <v>109</v>
      </c>
      <c r="F21" s="122" t="s">
        <v>51</v>
      </c>
      <c r="G21" s="147" t="s">
        <v>52</v>
      </c>
      <c r="H21" s="151"/>
      <c r="I21" s="190"/>
      <c r="J21" s="131"/>
      <c r="K21" s="131"/>
      <c r="L21" s="131"/>
      <c r="M21" s="131"/>
      <c r="N21" s="122"/>
      <c r="O21" s="122"/>
      <c r="P21" s="157"/>
      <c r="Q21" s="157"/>
      <c r="R21" s="122"/>
      <c r="S21" s="185"/>
      <c r="T21" s="159"/>
      <c r="U21" s="205" t="s">
        <v>816</v>
      </c>
      <c r="V21" s="169" t="s">
        <v>632</v>
      </c>
      <c r="W21" s="158"/>
      <c r="X21" s="146"/>
      <c r="Y21" s="122" t="s">
        <v>819</v>
      </c>
      <c r="Z21" s="122" t="s">
        <v>55</v>
      </c>
      <c r="AA21" s="122" t="s">
        <v>820</v>
      </c>
      <c r="AB21" s="122"/>
      <c r="AC21" s="122"/>
      <c r="AD21" s="147"/>
      <c r="AE21" s="152"/>
      <c r="AF21" s="130"/>
      <c r="AG21" s="160"/>
      <c r="AH21" s="161"/>
      <c r="AI21" s="162"/>
      <c r="AJ21" s="162"/>
      <c r="AK21" s="162">
        <f>$AK20-AL21</f>
        <v>6509525</v>
      </c>
      <c r="AL21" s="165">
        <v>3490475</v>
      </c>
      <c r="AM21" s="165"/>
      <c r="AN21" s="163"/>
    </row>
    <row r="22" spans="1:40" x14ac:dyDescent="0.25">
      <c r="A22" s="146" t="s">
        <v>504</v>
      </c>
      <c r="B22" s="122">
        <v>660000030</v>
      </c>
      <c r="C22" s="122" t="s">
        <v>219</v>
      </c>
      <c r="D22" s="122" t="s">
        <v>220</v>
      </c>
      <c r="E22" s="122" t="s">
        <v>109</v>
      </c>
      <c r="F22" s="122" t="s">
        <v>51</v>
      </c>
      <c r="G22" s="147" t="s">
        <v>52</v>
      </c>
      <c r="H22" s="151"/>
      <c r="I22" s="190"/>
      <c r="J22" s="131"/>
      <c r="K22" s="131"/>
      <c r="L22" s="131"/>
      <c r="M22" s="131"/>
      <c r="N22" s="122"/>
      <c r="O22" s="122"/>
      <c r="P22" s="157"/>
      <c r="Q22" s="157"/>
      <c r="R22" s="122"/>
      <c r="S22" s="185"/>
      <c r="T22" s="159"/>
      <c r="U22" s="205" t="s">
        <v>816</v>
      </c>
      <c r="V22" s="169" t="s">
        <v>632</v>
      </c>
      <c r="W22" s="158"/>
      <c r="X22" s="146"/>
      <c r="Y22" s="122" t="s">
        <v>821</v>
      </c>
      <c r="Z22" s="122" t="s">
        <v>55</v>
      </c>
      <c r="AA22" s="122" t="s">
        <v>822</v>
      </c>
      <c r="AB22" s="122"/>
      <c r="AC22" s="122"/>
      <c r="AD22" s="147"/>
      <c r="AE22" s="152"/>
      <c r="AF22" s="130"/>
      <c r="AG22" s="160"/>
      <c r="AH22" s="161"/>
      <c r="AI22" s="162"/>
      <c r="AJ22" s="162"/>
      <c r="AK22" s="162">
        <f>$AK21-AL22</f>
        <v>1509525</v>
      </c>
      <c r="AL22" s="165">
        <v>5000000</v>
      </c>
      <c r="AM22" s="165"/>
      <c r="AN22" s="163"/>
    </row>
  </sheetData>
  <autoFilter ref="A2:AN2" xr:uid="{B814343F-7200-4F6C-B35C-522D76373F57}">
    <sortState xmlns:xlrd2="http://schemas.microsoft.com/office/spreadsheetml/2017/richdata2" ref="A3:AN22">
      <sortCondition ref="C2"/>
    </sortState>
  </autoFilter>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iconSet" priority="1" id="{D8915F27-D325-4649-AFCF-31EF39960093}">
            <x14:iconSet iconSet="3Symbols" showValue="0" custom="1">
              <x14:cfvo type="percent">
                <xm:f>0</xm:f>
              </x14:cfvo>
              <x14:cfvo type="num">
                <xm:f>0</xm:f>
              </x14:cfvo>
              <x14:cfvo type="num">
                <xm:f>1</xm:f>
              </x14:cfvo>
              <x14:cfIcon iconSet="3Symbols" iconId="0"/>
              <x14:cfIcon iconSet="3Symbols" iconId="0"/>
              <x14:cfIcon iconSet="3Symbols" iconId="2"/>
            </x14:iconSet>
          </x14:cfRule>
          <xm:sqref>N2</xm:sqref>
        </x14:conditionalFormatting>
        <x14:conditionalFormatting xmlns:xm="http://schemas.microsoft.com/office/excel/2006/main">
          <x14:cfRule type="iconSet" priority="2" id="{6643902B-1301-4F7D-B5E3-E5D09E7F7B86}">
            <x14:iconSet iconSet="3Symbols" showValue="0" custom="1">
              <x14:cfvo type="percent">
                <xm:f>0</xm:f>
              </x14:cfvo>
              <x14:cfvo type="num">
                <xm:f>1</xm:f>
              </x14:cfvo>
              <x14:cfvo type="num">
                <xm:f>2</xm:f>
              </x14:cfvo>
              <x14:cfIcon iconSet="3Symbols" iconId="0"/>
              <x14:cfIcon iconSet="3Symbols" iconId="2"/>
              <x14:cfIcon iconSet="3TrafficLights1" iconId="1"/>
            </x14:iconSet>
          </x14:cfRule>
          <xm:sqref>O2</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0CD61-1601-4B7B-99B4-844488595DC0}">
  <sheetPr filterMode="1"/>
  <dimension ref="A1:AJ138"/>
  <sheetViews>
    <sheetView zoomScaleNormal="100" workbookViewId="0">
      <pane xSplit="7" ySplit="3" topLeftCell="H83" activePane="bottomRight" state="frozen"/>
      <selection pane="topRight" activeCell="H1" sqref="H1"/>
      <selection pane="bottomLeft" activeCell="A4" sqref="A4"/>
      <selection pane="bottomRight" activeCell="E90" sqref="E90"/>
    </sheetView>
  </sheetViews>
  <sheetFormatPr defaultRowHeight="15" outlineLevelCol="1" x14ac:dyDescent="0.25"/>
  <cols>
    <col min="1" max="1" width="13" customWidth="1"/>
    <col min="2" max="2" width="10.28515625" bestFit="1" customWidth="1" outlineLevel="1"/>
    <col min="3" max="3" width="19.5703125" bestFit="1" customWidth="1" outlineLevel="1"/>
    <col min="4" max="4" width="18.28515625" bestFit="1" customWidth="1" outlineLevel="1"/>
    <col min="5" max="5" width="45.5703125" bestFit="1" customWidth="1"/>
    <col min="6" max="6" width="7.7109375" bestFit="1" customWidth="1"/>
    <col min="7" max="7" width="28.5703125" bestFit="1" customWidth="1"/>
    <col min="8" max="8" width="3.42578125" customWidth="1"/>
    <col min="9" max="9" width="8.28515625" bestFit="1" customWidth="1"/>
    <col min="10" max="11" width="18.7109375" bestFit="1" customWidth="1"/>
    <col min="12" max="12" width="17.42578125" bestFit="1" customWidth="1"/>
    <col min="13" max="13" width="17.5703125" style="298" bestFit="1" customWidth="1"/>
    <col min="14" max="14" width="21.28515625" bestFit="1" customWidth="1"/>
    <col min="15" max="15" width="22.7109375" bestFit="1" customWidth="1"/>
    <col min="16" max="16" width="26.28515625" bestFit="1" customWidth="1"/>
    <col min="17" max="17" width="41.5703125" bestFit="1" customWidth="1"/>
    <col min="18" max="18" width="7.42578125" bestFit="1" customWidth="1"/>
    <col min="19" max="19" width="8.5703125" bestFit="1" customWidth="1"/>
    <col min="20" max="20" width="10.42578125" bestFit="1" customWidth="1"/>
    <col min="21" max="21" width="6.42578125" bestFit="1" customWidth="1"/>
    <col min="22" max="22" width="7.42578125" bestFit="1" customWidth="1"/>
    <col min="23" max="23" width="15.28515625" bestFit="1" customWidth="1"/>
    <col min="24" max="24" width="12.28515625" bestFit="1" customWidth="1"/>
    <col min="25" max="25" width="15.28515625" customWidth="1"/>
    <col min="26" max="26" width="23.28515625" bestFit="1" customWidth="1"/>
    <col min="27" max="27" width="40.5703125" bestFit="1" customWidth="1"/>
    <col min="28" max="28" width="18" bestFit="1" customWidth="1"/>
    <col min="29" max="29" width="47.5703125" bestFit="1" customWidth="1"/>
    <col min="30" max="30" width="16.5703125" bestFit="1" customWidth="1"/>
    <col min="31" max="31" width="29.5703125" bestFit="1" customWidth="1"/>
    <col min="32" max="32" width="12.42578125" bestFit="1" customWidth="1"/>
    <col min="33" max="33" width="14.5703125" bestFit="1" customWidth="1"/>
    <col min="34" max="34" width="19.7109375" bestFit="1" customWidth="1"/>
    <col min="35" max="35" width="10.28515625" bestFit="1" customWidth="1"/>
    <col min="36" max="36" width="14.42578125" bestFit="1" customWidth="1"/>
  </cols>
  <sheetData>
    <row r="1" spans="1:36" ht="26.25" x14ac:dyDescent="0.25">
      <c r="A1" s="232" t="s">
        <v>545</v>
      </c>
      <c r="B1" s="232"/>
      <c r="C1" s="232"/>
      <c r="D1" s="232"/>
      <c r="E1" s="232"/>
      <c r="F1" s="232"/>
      <c r="G1" s="232"/>
      <c r="H1" s="234" t="s">
        <v>1212</v>
      </c>
      <c r="I1" s="234"/>
      <c r="J1" s="234"/>
      <c r="K1" s="234"/>
      <c r="L1" s="234"/>
      <c r="M1" s="318"/>
      <c r="N1" s="234"/>
      <c r="O1" s="234"/>
      <c r="P1" s="230" t="s">
        <v>547</v>
      </c>
      <c r="Q1" s="230"/>
      <c r="R1" s="230"/>
      <c r="S1" s="230"/>
      <c r="T1" s="230"/>
      <c r="U1" s="230"/>
      <c r="V1" s="230"/>
      <c r="W1" s="230"/>
      <c r="X1" s="230"/>
      <c r="Y1" s="230"/>
      <c r="Z1" s="231"/>
      <c r="AA1" s="228" t="s">
        <v>548</v>
      </c>
      <c r="AB1" s="229"/>
      <c r="AC1" s="229"/>
      <c r="AD1" s="229"/>
      <c r="AE1" s="233" t="s">
        <v>549</v>
      </c>
      <c r="AF1" s="233"/>
      <c r="AG1" s="233"/>
      <c r="AH1" s="233"/>
      <c r="AI1" s="233"/>
      <c r="AJ1" s="233"/>
    </row>
    <row r="2" spans="1:36" ht="26.25" x14ac:dyDescent="0.25">
      <c r="A2" s="232"/>
      <c r="B2" s="232"/>
      <c r="C2" s="232"/>
      <c r="D2" s="232"/>
      <c r="E2" s="232"/>
      <c r="F2" s="232"/>
      <c r="G2" s="232"/>
      <c r="H2" s="234"/>
      <c r="I2" s="234"/>
      <c r="J2" s="234"/>
      <c r="K2" s="234"/>
      <c r="L2" s="234"/>
      <c r="M2" s="318"/>
      <c r="N2" s="234"/>
      <c r="O2" s="234"/>
      <c r="P2" s="327"/>
      <c r="Q2" s="327"/>
      <c r="R2" s="327"/>
      <c r="S2" s="327"/>
      <c r="T2" s="327"/>
      <c r="U2" s="327"/>
      <c r="V2" s="327"/>
      <c r="W2" s="327"/>
      <c r="X2" s="327"/>
      <c r="Y2" s="327"/>
      <c r="Z2" s="328"/>
      <c r="AA2" s="329"/>
      <c r="AB2" s="330"/>
      <c r="AC2" s="330"/>
      <c r="AD2" s="330"/>
      <c r="AE2" s="233"/>
      <c r="AF2" s="233"/>
      <c r="AG2" s="233"/>
      <c r="AH2" s="233"/>
      <c r="AI2" s="233"/>
      <c r="AJ2" s="233"/>
    </row>
    <row r="3" spans="1:36" s="125" customFormat="1" x14ac:dyDescent="0.25">
      <c r="A3" s="136" t="s">
        <v>493</v>
      </c>
      <c r="B3" s="136" t="s">
        <v>1</v>
      </c>
      <c r="C3" s="136" t="s">
        <v>494</v>
      </c>
      <c r="D3" s="136" t="s">
        <v>495</v>
      </c>
      <c r="E3" s="136" t="s">
        <v>496</v>
      </c>
      <c r="F3" s="136" t="s">
        <v>493</v>
      </c>
      <c r="G3" s="136" t="s">
        <v>374</v>
      </c>
      <c r="H3" s="136" t="s">
        <v>499</v>
      </c>
      <c r="I3" s="136" t="s">
        <v>500</v>
      </c>
      <c r="J3" s="136" t="s">
        <v>501</v>
      </c>
      <c r="K3" s="136" t="s">
        <v>502</v>
      </c>
      <c r="L3" s="136" t="s">
        <v>550</v>
      </c>
      <c r="M3" s="331" t="s">
        <v>551</v>
      </c>
      <c r="N3" s="136" t="s">
        <v>552</v>
      </c>
      <c r="O3" s="136" t="s">
        <v>553</v>
      </c>
      <c r="P3" s="136" t="s">
        <v>1184</v>
      </c>
      <c r="Q3" s="136" t="s">
        <v>558</v>
      </c>
      <c r="R3" s="136" t="s">
        <v>559</v>
      </c>
      <c r="S3" s="136" t="s">
        <v>560</v>
      </c>
      <c r="T3" s="136" t="s">
        <v>561</v>
      </c>
      <c r="U3" s="136" t="s">
        <v>562</v>
      </c>
      <c r="V3" s="136" t="s">
        <v>563</v>
      </c>
      <c r="W3" s="136" t="s">
        <v>564</v>
      </c>
      <c r="X3" s="136" t="s">
        <v>565</v>
      </c>
      <c r="Y3" s="136" t="s">
        <v>566</v>
      </c>
      <c r="Z3" s="136" t="s">
        <v>1213</v>
      </c>
      <c r="AA3" s="136" t="s">
        <v>568</v>
      </c>
      <c r="AB3" s="136" t="s">
        <v>569</v>
      </c>
      <c r="AC3" s="136" t="s">
        <v>570</v>
      </c>
      <c r="AD3" s="136" t="s">
        <v>497</v>
      </c>
      <c r="AE3" s="136" t="s">
        <v>571</v>
      </c>
      <c r="AF3" s="136" t="s">
        <v>572</v>
      </c>
      <c r="AG3" s="136" t="s">
        <v>573</v>
      </c>
      <c r="AH3" s="136" t="s">
        <v>574</v>
      </c>
      <c r="AI3" s="136" t="s">
        <v>510</v>
      </c>
      <c r="AJ3" s="136" t="s">
        <v>576</v>
      </c>
    </row>
    <row r="4" spans="1:36" s="125" customFormat="1" hidden="1" x14ac:dyDescent="0.25">
      <c r="A4" s="332" t="s">
        <v>514</v>
      </c>
      <c r="B4" s="128">
        <v>121010005</v>
      </c>
      <c r="C4" s="129" t="s">
        <v>359</v>
      </c>
      <c r="D4" s="129" t="s">
        <v>360</v>
      </c>
      <c r="E4" s="129" t="s">
        <v>373</v>
      </c>
      <c r="F4" s="128" t="s">
        <v>80</v>
      </c>
      <c r="G4" s="130" t="s">
        <v>81</v>
      </c>
      <c r="H4" s="128">
        <v>15</v>
      </c>
      <c r="I4" s="129" t="s">
        <v>6</v>
      </c>
      <c r="J4" s="160">
        <v>10000000</v>
      </c>
      <c r="K4" s="160">
        <v>150000000</v>
      </c>
      <c r="L4" s="162">
        <f>K4-M4</f>
        <v>105000000</v>
      </c>
      <c r="M4" s="326">
        <v>45000000</v>
      </c>
      <c r="N4" s="162">
        <f>M4-O4</f>
        <v>0</v>
      </c>
      <c r="O4" s="326">
        <v>45000000</v>
      </c>
      <c r="P4" s="333" t="s">
        <v>387</v>
      </c>
      <c r="Q4" s="131" t="s">
        <v>1214</v>
      </c>
      <c r="R4" s="131" t="s">
        <v>629</v>
      </c>
      <c r="S4" s="131" t="s">
        <v>630</v>
      </c>
      <c r="T4" s="131" t="s">
        <v>616</v>
      </c>
      <c r="U4" s="122" t="s">
        <v>602</v>
      </c>
      <c r="V4" s="122" t="s">
        <v>603</v>
      </c>
      <c r="W4" s="157">
        <v>45764</v>
      </c>
      <c r="X4" s="157">
        <v>45775</v>
      </c>
      <c r="Y4" s="122" t="s">
        <v>604</v>
      </c>
      <c r="Z4" s="122"/>
      <c r="AA4" s="157">
        <v>45786</v>
      </c>
      <c r="AB4" s="122" t="s">
        <v>1215</v>
      </c>
      <c r="AC4" s="122" t="s">
        <v>1216</v>
      </c>
      <c r="AD4" s="334" t="s">
        <v>55</v>
      </c>
      <c r="AE4" s="122"/>
      <c r="AF4" s="122"/>
      <c r="AG4" s="122"/>
      <c r="AH4" s="122"/>
      <c r="AI4" s="122"/>
      <c r="AJ4" s="122"/>
    </row>
    <row r="5" spans="1:36" s="125" customFormat="1" hidden="1" x14ac:dyDescent="0.25">
      <c r="A5" s="332" t="s">
        <v>514</v>
      </c>
      <c r="B5" s="128">
        <v>121010005</v>
      </c>
      <c r="C5" s="129" t="s">
        <v>359</v>
      </c>
      <c r="D5" s="129" t="s">
        <v>360</v>
      </c>
      <c r="E5" s="129" t="s">
        <v>377</v>
      </c>
      <c r="F5" s="128" t="s">
        <v>80</v>
      </c>
      <c r="G5" s="130" t="s">
        <v>81</v>
      </c>
      <c r="H5" s="128">
        <v>2</v>
      </c>
      <c r="I5" s="129" t="s">
        <v>6</v>
      </c>
      <c r="J5" s="160">
        <v>10000000</v>
      </c>
      <c r="K5" s="160">
        <v>20000000</v>
      </c>
      <c r="L5" s="162"/>
      <c r="M5" s="326"/>
      <c r="N5" s="162">
        <f>M5-O5</f>
        <v>0</v>
      </c>
      <c r="O5" s="326"/>
      <c r="P5" s="333" t="e">
        <f>VLOOKUP($AB5,Sheet7!$A$2:$B$576,2,0)</f>
        <v>#N/A</v>
      </c>
      <c r="Q5" s="131"/>
      <c r="R5" s="131"/>
      <c r="S5" s="131"/>
      <c r="T5" s="131"/>
      <c r="U5" s="122"/>
      <c r="V5" s="122"/>
      <c r="W5" s="157"/>
      <c r="X5" s="157"/>
      <c r="Y5" s="122"/>
      <c r="Z5" s="122"/>
      <c r="AA5" s="157"/>
      <c r="AB5" s="122"/>
      <c r="AC5" s="122"/>
      <c r="AD5" s="334"/>
      <c r="AE5" s="122"/>
      <c r="AF5" s="122"/>
      <c r="AG5" s="122"/>
      <c r="AH5" s="122"/>
      <c r="AI5" s="122"/>
      <c r="AJ5" s="122"/>
    </row>
    <row r="6" spans="1:36" s="125" customFormat="1" hidden="1" x14ac:dyDescent="0.25">
      <c r="A6" s="332" t="s">
        <v>514</v>
      </c>
      <c r="B6" s="128">
        <v>121010005</v>
      </c>
      <c r="C6" s="129" t="s">
        <v>359</v>
      </c>
      <c r="D6" s="129" t="s">
        <v>360</v>
      </c>
      <c r="E6" s="129" t="s">
        <v>453</v>
      </c>
      <c r="F6" s="128" t="s">
        <v>80</v>
      </c>
      <c r="G6" s="130" t="s">
        <v>81</v>
      </c>
      <c r="H6" s="128">
        <v>2</v>
      </c>
      <c r="I6" s="129" t="s">
        <v>6</v>
      </c>
      <c r="J6" s="160">
        <v>26300000</v>
      </c>
      <c r="K6" s="160">
        <v>52600000</v>
      </c>
      <c r="L6" s="162">
        <f>K6-M6</f>
        <v>27810000</v>
      </c>
      <c r="M6" s="326">
        <v>24790000</v>
      </c>
      <c r="N6" s="162">
        <f>M6-O6</f>
        <v>0</v>
      </c>
      <c r="O6" s="326">
        <v>24790000</v>
      </c>
      <c r="P6" s="333" t="s">
        <v>387</v>
      </c>
      <c r="Q6" s="131" t="s">
        <v>1217</v>
      </c>
      <c r="R6" s="131" t="s">
        <v>629</v>
      </c>
      <c r="S6" s="131" t="s">
        <v>630</v>
      </c>
      <c r="T6" s="131" t="s">
        <v>616</v>
      </c>
      <c r="U6" s="122" t="s">
        <v>602</v>
      </c>
      <c r="V6" s="122" t="s">
        <v>603</v>
      </c>
      <c r="W6" s="157">
        <v>45764</v>
      </c>
      <c r="X6" s="157">
        <v>45775</v>
      </c>
      <c r="Y6" s="122" t="s">
        <v>604</v>
      </c>
      <c r="Z6" s="122"/>
      <c r="AA6" s="157">
        <v>45786</v>
      </c>
      <c r="AB6" s="122" t="s">
        <v>1215</v>
      </c>
      <c r="AC6" s="122" t="s">
        <v>1216</v>
      </c>
      <c r="AD6" s="334" t="s">
        <v>55</v>
      </c>
      <c r="AE6" s="122"/>
      <c r="AF6" s="122"/>
      <c r="AG6" s="122"/>
      <c r="AH6" s="122"/>
      <c r="AI6" s="122"/>
      <c r="AJ6" s="122"/>
    </row>
    <row r="7" spans="1:36" s="125" customFormat="1" hidden="1" x14ac:dyDescent="0.25">
      <c r="A7" s="332" t="s">
        <v>514</v>
      </c>
      <c r="B7" s="128">
        <v>121010005</v>
      </c>
      <c r="C7" s="129" t="s">
        <v>359</v>
      </c>
      <c r="D7" s="129" t="s">
        <v>360</v>
      </c>
      <c r="E7" s="129" t="s">
        <v>383</v>
      </c>
      <c r="F7" s="128" t="s">
        <v>80</v>
      </c>
      <c r="G7" s="130" t="s">
        <v>81</v>
      </c>
      <c r="H7" s="128">
        <v>1</v>
      </c>
      <c r="I7" s="129" t="s">
        <v>6</v>
      </c>
      <c r="J7" s="160">
        <v>175000000</v>
      </c>
      <c r="K7" s="160">
        <v>175000000</v>
      </c>
      <c r="L7" s="162"/>
      <c r="M7" s="162"/>
      <c r="N7" s="162">
        <f t="shared" ref="N7:N14" si="0">M7-O7</f>
        <v>0</v>
      </c>
      <c r="O7" s="162"/>
      <c r="P7" s="333" t="e">
        <f>VLOOKUP($AB7,Sheet7!$A$2:$B$576,2,0)</f>
        <v>#N/A</v>
      </c>
      <c r="Q7" s="122"/>
      <c r="R7" s="122"/>
      <c r="S7" s="122"/>
      <c r="T7" s="122"/>
      <c r="U7" s="122"/>
      <c r="V7" s="122"/>
      <c r="W7" s="122"/>
      <c r="X7" s="122"/>
      <c r="Y7" s="122"/>
      <c r="Z7" s="122"/>
      <c r="AA7" s="122"/>
      <c r="AB7" s="122"/>
      <c r="AC7" s="122"/>
      <c r="AD7" s="122"/>
      <c r="AE7" s="122"/>
      <c r="AF7" s="122"/>
      <c r="AG7" s="122"/>
      <c r="AH7" s="122"/>
      <c r="AI7" s="122"/>
      <c r="AJ7" s="122"/>
    </row>
    <row r="8" spans="1:36" s="125" customFormat="1" hidden="1" x14ac:dyDescent="0.25">
      <c r="A8" s="332" t="s">
        <v>514</v>
      </c>
      <c r="B8" s="128">
        <v>121010005</v>
      </c>
      <c r="C8" s="129" t="s">
        <v>359</v>
      </c>
      <c r="D8" s="129" t="s">
        <v>360</v>
      </c>
      <c r="E8" s="129" t="s">
        <v>391</v>
      </c>
      <c r="F8" s="128" t="s">
        <v>80</v>
      </c>
      <c r="G8" s="130" t="s">
        <v>81</v>
      </c>
      <c r="H8" s="128">
        <v>5</v>
      </c>
      <c r="I8" s="129" t="s">
        <v>6</v>
      </c>
      <c r="J8" s="160">
        <v>50000000</v>
      </c>
      <c r="K8" s="160">
        <v>250000000</v>
      </c>
      <c r="L8" s="162"/>
      <c r="M8" s="162"/>
      <c r="N8" s="162">
        <f t="shared" si="0"/>
        <v>0</v>
      </c>
      <c r="O8" s="162"/>
      <c r="P8" s="333" t="e">
        <f>VLOOKUP($AB8,Sheet7!$A$2:$B$576,2,0)</f>
        <v>#N/A</v>
      </c>
      <c r="Q8" s="122"/>
      <c r="R8" s="122"/>
      <c r="S8" s="122"/>
      <c r="T8" s="122"/>
      <c r="U8" s="122"/>
      <c r="V8" s="122"/>
      <c r="W8" s="122"/>
      <c r="X8" s="122"/>
      <c r="Y8" s="122"/>
      <c r="Z8" s="122"/>
      <c r="AA8" s="122"/>
      <c r="AB8" s="122"/>
      <c r="AC8" s="122"/>
      <c r="AD8" s="122"/>
      <c r="AE8" s="122"/>
      <c r="AF8" s="122"/>
      <c r="AG8" s="122"/>
      <c r="AH8" s="122"/>
      <c r="AI8" s="122"/>
      <c r="AJ8" s="122"/>
    </row>
    <row r="9" spans="1:36" s="125" customFormat="1" hidden="1" x14ac:dyDescent="0.25">
      <c r="A9" s="332" t="s">
        <v>514</v>
      </c>
      <c r="B9" s="128">
        <v>121010005</v>
      </c>
      <c r="C9" s="129" t="s">
        <v>359</v>
      </c>
      <c r="D9" s="129" t="s">
        <v>360</v>
      </c>
      <c r="E9" s="129" t="s">
        <v>393</v>
      </c>
      <c r="F9" s="128" t="s">
        <v>80</v>
      </c>
      <c r="G9" s="130" t="s">
        <v>81</v>
      </c>
      <c r="H9" s="128">
        <v>5</v>
      </c>
      <c r="I9" s="129" t="s">
        <v>6</v>
      </c>
      <c r="J9" s="160">
        <v>15000000</v>
      </c>
      <c r="K9" s="160">
        <v>75000000</v>
      </c>
      <c r="L9" s="162"/>
      <c r="M9" s="162"/>
      <c r="N9" s="162">
        <f t="shared" si="0"/>
        <v>0</v>
      </c>
      <c r="O9" s="162"/>
      <c r="P9" s="333" t="e">
        <f>VLOOKUP($AB9,Sheet7!$A$2:$B$576,2,0)</f>
        <v>#N/A</v>
      </c>
      <c r="Q9" s="122"/>
      <c r="R9" s="122"/>
      <c r="S9" s="122"/>
      <c r="T9" s="122"/>
      <c r="U9" s="122"/>
      <c r="V9" s="122"/>
      <c r="W9" s="122"/>
      <c r="X9" s="122"/>
      <c r="Y9" s="122"/>
      <c r="Z9" s="122"/>
      <c r="AA9" s="122"/>
      <c r="AB9" s="122"/>
      <c r="AC9" s="122"/>
      <c r="AD9" s="122"/>
      <c r="AE9" s="122"/>
      <c r="AF9" s="122"/>
      <c r="AG9" s="122"/>
      <c r="AH9" s="122"/>
      <c r="AI9" s="122"/>
      <c r="AJ9" s="122"/>
    </row>
    <row r="10" spans="1:36" s="125" customFormat="1" hidden="1" x14ac:dyDescent="0.25">
      <c r="A10" s="332" t="s">
        <v>514</v>
      </c>
      <c r="B10" s="128">
        <v>121010005</v>
      </c>
      <c r="C10" s="129" t="s">
        <v>359</v>
      </c>
      <c r="D10" s="129" t="s">
        <v>360</v>
      </c>
      <c r="E10" s="129" t="s">
        <v>415</v>
      </c>
      <c r="F10" s="128" t="s">
        <v>80</v>
      </c>
      <c r="G10" s="130" t="s">
        <v>81</v>
      </c>
      <c r="H10" s="128">
        <v>1</v>
      </c>
      <c r="I10" s="129" t="s">
        <v>364</v>
      </c>
      <c r="J10" s="160">
        <v>150000000</v>
      </c>
      <c r="K10" s="160">
        <v>150000000</v>
      </c>
      <c r="L10" s="162"/>
      <c r="M10" s="162"/>
      <c r="N10" s="162">
        <f t="shared" si="0"/>
        <v>0</v>
      </c>
      <c r="O10" s="162"/>
      <c r="P10" s="333" t="e">
        <f>VLOOKUP($AB10,Sheet7!$A$2:$B$576,2,0)</f>
        <v>#N/A</v>
      </c>
      <c r="Q10" s="122"/>
      <c r="R10" s="122"/>
      <c r="S10" s="122"/>
      <c r="T10" s="122"/>
      <c r="U10" s="122"/>
      <c r="V10" s="122"/>
      <c r="W10" s="122"/>
      <c r="X10" s="122"/>
      <c r="Y10" s="122"/>
      <c r="Z10" s="122"/>
      <c r="AA10" s="122"/>
      <c r="AB10" s="122"/>
      <c r="AC10" s="122"/>
      <c r="AD10" s="122"/>
      <c r="AE10" s="122"/>
      <c r="AF10" s="122"/>
      <c r="AG10" s="122"/>
      <c r="AH10" s="122"/>
      <c r="AI10" s="122"/>
      <c r="AJ10" s="122"/>
    </row>
    <row r="11" spans="1:36" s="125" customFormat="1" hidden="1" x14ac:dyDescent="0.25">
      <c r="A11" s="332" t="s">
        <v>514</v>
      </c>
      <c r="B11" s="128">
        <v>121010005</v>
      </c>
      <c r="C11" s="129" t="s">
        <v>359</v>
      </c>
      <c r="D11" s="129" t="s">
        <v>360</v>
      </c>
      <c r="E11" s="129" t="s">
        <v>381</v>
      </c>
      <c r="F11" s="128" t="s">
        <v>80</v>
      </c>
      <c r="G11" s="130" t="s">
        <v>81</v>
      </c>
      <c r="H11" s="128">
        <v>1</v>
      </c>
      <c r="I11" s="129" t="s">
        <v>364</v>
      </c>
      <c r="J11" s="160">
        <v>99173554</v>
      </c>
      <c r="K11" s="160">
        <v>99173554</v>
      </c>
      <c r="L11" s="162"/>
      <c r="M11" s="162"/>
      <c r="N11" s="162">
        <f t="shared" si="0"/>
        <v>0</v>
      </c>
      <c r="O11" s="162"/>
      <c r="P11" s="333" t="e">
        <f>VLOOKUP($AB11,Sheet7!$A$2:$B$576,2,0)</f>
        <v>#N/A</v>
      </c>
      <c r="Q11" s="122"/>
      <c r="R11" s="122"/>
      <c r="S11" s="122"/>
      <c r="T11" s="122"/>
      <c r="U11" s="122"/>
      <c r="V11" s="122"/>
      <c r="W11" s="122"/>
      <c r="X11" s="122"/>
      <c r="Y11" s="122"/>
      <c r="Z11" s="122"/>
      <c r="AA11" s="122"/>
      <c r="AB11" s="122"/>
      <c r="AC11" s="122"/>
      <c r="AD11" s="122"/>
      <c r="AE11" s="122"/>
      <c r="AF11" s="122"/>
      <c r="AG11" s="122"/>
      <c r="AH11" s="122"/>
      <c r="AI11" s="122"/>
      <c r="AJ11" s="122"/>
    </row>
    <row r="12" spans="1:36" s="125" customFormat="1" hidden="1" x14ac:dyDescent="0.25">
      <c r="A12" s="332" t="s">
        <v>514</v>
      </c>
      <c r="B12" s="128">
        <v>121010005</v>
      </c>
      <c r="C12" s="129" t="s">
        <v>359</v>
      </c>
      <c r="D12" s="129" t="s">
        <v>360</v>
      </c>
      <c r="E12" s="129" t="s">
        <v>361</v>
      </c>
      <c r="F12" s="128" t="s">
        <v>80</v>
      </c>
      <c r="G12" s="130" t="s">
        <v>81</v>
      </c>
      <c r="H12" s="128">
        <v>1</v>
      </c>
      <c r="I12" s="129" t="s">
        <v>364</v>
      </c>
      <c r="J12" s="160">
        <v>50000000</v>
      </c>
      <c r="K12" s="160">
        <v>50000000</v>
      </c>
      <c r="L12" s="162"/>
      <c r="M12" s="162"/>
      <c r="N12" s="162">
        <f t="shared" si="0"/>
        <v>0</v>
      </c>
      <c r="O12" s="162"/>
      <c r="P12" s="333" t="s">
        <v>1218</v>
      </c>
      <c r="Q12" s="122" t="s">
        <v>1219</v>
      </c>
      <c r="R12" s="122" t="s">
        <v>600</v>
      </c>
      <c r="S12" s="122" t="s">
        <v>610</v>
      </c>
      <c r="T12" s="122"/>
      <c r="U12" s="122" t="s">
        <v>602</v>
      </c>
      <c r="V12" s="122" t="s">
        <v>603</v>
      </c>
      <c r="W12" s="157">
        <v>45860</v>
      </c>
      <c r="X12" s="157">
        <v>45875</v>
      </c>
      <c r="Y12" s="122" t="s">
        <v>604</v>
      </c>
      <c r="Z12" s="122"/>
      <c r="AA12" s="122"/>
      <c r="AB12" s="122"/>
      <c r="AC12" s="122"/>
      <c r="AD12" s="122"/>
      <c r="AE12" s="122"/>
      <c r="AF12" s="122"/>
      <c r="AG12" s="122"/>
      <c r="AH12" s="122"/>
      <c r="AI12" s="122"/>
      <c r="AJ12" s="122"/>
    </row>
    <row r="13" spans="1:36" s="125" customFormat="1" hidden="1" x14ac:dyDescent="0.25">
      <c r="A13" s="332" t="s">
        <v>514</v>
      </c>
      <c r="B13" s="128">
        <v>121010005</v>
      </c>
      <c r="C13" s="129" t="s">
        <v>359</v>
      </c>
      <c r="D13" s="129" t="s">
        <v>360</v>
      </c>
      <c r="E13" s="129" t="s">
        <v>427</v>
      </c>
      <c r="F13" s="128" t="s">
        <v>80</v>
      </c>
      <c r="G13" s="130" t="s">
        <v>81</v>
      </c>
      <c r="H13" s="128">
        <v>1</v>
      </c>
      <c r="I13" s="129" t="s">
        <v>6</v>
      </c>
      <c r="J13" s="160">
        <v>12200000</v>
      </c>
      <c r="K13" s="160">
        <v>12200000</v>
      </c>
      <c r="L13" s="162"/>
      <c r="M13" s="162"/>
      <c r="N13" s="162">
        <f t="shared" si="0"/>
        <v>0</v>
      </c>
      <c r="O13" s="162"/>
      <c r="P13" s="333" t="e">
        <f>VLOOKUP($AB13,Sheet7!$A$2:$B$576,2,0)</f>
        <v>#N/A</v>
      </c>
      <c r="Q13" s="122"/>
      <c r="R13" s="122"/>
      <c r="S13" s="122"/>
      <c r="T13" s="122"/>
      <c r="U13" s="122"/>
      <c r="V13" s="122"/>
      <c r="W13" s="122"/>
      <c r="X13" s="122"/>
      <c r="Y13" s="122"/>
      <c r="Z13" s="122"/>
      <c r="AA13" s="122"/>
      <c r="AB13" s="122"/>
      <c r="AC13" s="122"/>
      <c r="AD13" s="122"/>
      <c r="AE13" s="122"/>
      <c r="AF13" s="122"/>
      <c r="AG13" s="122"/>
      <c r="AH13" s="122"/>
      <c r="AI13" s="122"/>
      <c r="AJ13" s="122"/>
    </row>
    <row r="14" spans="1:36" s="125" customFormat="1" hidden="1" x14ac:dyDescent="0.25">
      <c r="A14" s="332" t="s">
        <v>514</v>
      </c>
      <c r="B14" s="128">
        <v>121010005</v>
      </c>
      <c r="C14" s="129" t="s">
        <v>359</v>
      </c>
      <c r="D14" s="129" t="s">
        <v>360</v>
      </c>
      <c r="E14" s="129" t="s">
        <v>484</v>
      </c>
      <c r="F14" s="128" t="s">
        <v>80</v>
      </c>
      <c r="G14" s="130" t="s">
        <v>81</v>
      </c>
      <c r="H14" s="128">
        <v>3</v>
      </c>
      <c r="I14" s="129" t="s">
        <v>6</v>
      </c>
      <c r="J14" s="160">
        <v>17500000</v>
      </c>
      <c r="K14" s="160">
        <v>52500000</v>
      </c>
      <c r="L14" s="162"/>
      <c r="M14" s="326"/>
      <c r="N14" s="162">
        <f t="shared" si="0"/>
        <v>0</v>
      </c>
      <c r="O14" s="326"/>
      <c r="P14" s="333" t="e">
        <f>VLOOKUP($AB14,Sheet7!$A$2:$B$576,2,0)</f>
        <v>#N/A</v>
      </c>
      <c r="Q14" s="122"/>
      <c r="R14" s="131" t="s">
        <v>629</v>
      </c>
      <c r="S14" s="122"/>
      <c r="T14" s="122"/>
      <c r="U14" s="122"/>
      <c r="V14" s="122"/>
      <c r="W14" s="122"/>
      <c r="X14" s="122"/>
      <c r="Y14" s="122"/>
      <c r="Z14" s="122"/>
      <c r="AA14" s="122"/>
      <c r="AB14" s="122"/>
      <c r="AC14" s="122"/>
      <c r="AD14" s="122"/>
      <c r="AE14" s="122"/>
      <c r="AF14" s="122"/>
      <c r="AG14" s="122"/>
      <c r="AH14" s="122"/>
      <c r="AI14" s="122"/>
      <c r="AJ14" s="122"/>
    </row>
    <row r="15" spans="1:36" s="125" customFormat="1" hidden="1" x14ac:dyDescent="0.25">
      <c r="A15" s="128" t="s">
        <v>514</v>
      </c>
      <c r="B15" s="128">
        <v>121010005</v>
      </c>
      <c r="C15" s="129" t="s">
        <v>359</v>
      </c>
      <c r="D15" s="129" t="s">
        <v>360</v>
      </c>
      <c r="E15" s="129" t="s">
        <v>373</v>
      </c>
      <c r="F15" s="128" t="s">
        <v>51</v>
      </c>
      <c r="G15" s="130" t="s">
        <v>52</v>
      </c>
      <c r="H15" s="128">
        <v>34</v>
      </c>
      <c r="I15" s="129" t="s">
        <v>6</v>
      </c>
      <c r="J15" s="160">
        <v>10000000</v>
      </c>
      <c r="K15" s="160">
        <v>340000000</v>
      </c>
      <c r="L15" s="162">
        <f>K15-M15</f>
        <v>268000000</v>
      </c>
      <c r="M15" s="326">
        <v>72000000</v>
      </c>
      <c r="N15" s="162">
        <f>M15-O15</f>
        <v>0</v>
      </c>
      <c r="O15" s="326">
        <v>72000000</v>
      </c>
      <c r="P15" s="333" t="str">
        <f>VLOOKUP($AB15,Sheet7!$A$2:$B$576,2,0)</f>
        <v>PR/ASR/0425/011</v>
      </c>
      <c r="Q15" s="131" t="s">
        <v>1220</v>
      </c>
      <c r="R15" s="131" t="s">
        <v>629</v>
      </c>
      <c r="S15" s="131" t="s">
        <v>630</v>
      </c>
      <c r="T15" s="131" t="s">
        <v>616</v>
      </c>
      <c r="U15" s="122" t="s">
        <v>602</v>
      </c>
      <c r="V15" s="122" t="s">
        <v>603</v>
      </c>
      <c r="W15" s="157">
        <v>45769</v>
      </c>
      <c r="X15" s="157">
        <v>45775</v>
      </c>
      <c r="Y15" s="122" t="s">
        <v>604</v>
      </c>
      <c r="Z15" s="122"/>
      <c r="AA15" s="157">
        <v>45800</v>
      </c>
      <c r="AB15" s="122" t="s">
        <v>1221</v>
      </c>
      <c r="AC15" s="122" t="s">
        <v>1222</v>
      </c>
      <c r="AD15" s="334" t="s">
        <v>55</v>
      </c>
      <c r="AE15" s="122"/>
      <c r="AF15" s="122"/>
      <c r="AG15" s="122"/>
      <c r="AH15" s="122"/>
      <c r="AI15" s="122"/>
      <c r="AJ15" s="122"/>
    </row>
    <row r="16" spans="1:36" s="125" customFormat="1" hidden="1" x14ac:dyDescent="0.25">
      <c r="A16" s="128" t="s">
        <v>514</v>
      </c>
      <c r="B16" s="128">
        <v>121010005</v>
      </c>
      <c r="C16" s="129" t="s">
        <v>359</v>
      </c>
      <c r="D16" s="129" t="s">
        <v>360</v>
      </c>
      <c r="E16" s="129" t="s">
        <v>377</v>
      </c>
      <c r="F16" s="128" t="s">
        <v>51</v>
      </c>
      <c r="G16" s="130" t="s">
        <v>52</v>
      </c>
      <c r="H16" s="128">
        <v>11</v>
      </c>
      <c r="I16" s="129" t="s">
        <v>6</v>
      </c>
      <c r="J16" s="160">
        <v>10000000</v>
      </c>
      <c r="K16" s="160">
        <v>110000000</v>
      </c>
      <c r="L16" s="162"/>
      <c r="M16" s="326"/>
      <c r="N16" s="162">
        <f>M16-O16</f>
        <v>0</v>
      </c>
      <c r="O16" s="326"/>
      <c r="P16" s="333"/>
      <c r="Q16" s="131"/>
      <c r="R16" s="131" t="s">
        <v>629</v>
      </c>
      <c r="S16" s="131"/>
      <c r="T16" s="131"/>
      <c r="U16" s="122"/>
      <c r="V16" s="122"/>
      <c r="W16" s="157"/>
      <c r="X16" s="157"/>
      <c r="Y16" s="122"/>
      <c r="Z16" s="122"/>
      <c r="AA16" s="157"/>
      <c r="AB16" s="122"/>
      <c r="AC16" s="122"/>
      <c r="AD16" s="334"/>
      <c r="AE16" s="122"/>
      <c r="AF16" s="122"/>
      <c r="AG16" s="122"/>
      <c r="AH16" s="122"/>
      <c r="AI16" s="122"/>
      <c r="AJ16" s="122"/>
    </row>
    <row r="17" spans="1:36" s="125" customFormat="1" hidden="1" x14ac:dyDescent="0.25">
      <c r="A17" s="128" t="s">
        <v>514</v>
      </c>
      <c r="B17" s="128">
        <v>121010005</v>
      </c>
      <c r="C17" s="129" t="s">
        <v>359</v>
      </c>
      <c r="D17" s="129" t="s">
        <v>360</v>
      </c>
      <c r="E17" s="129" t="s">
        <v>450</v>
      </c>
      <c r="F17" s="128" t="s">
        <v>51</v>
      </c>
      <c r="G17" s="130" t="s">
        <v>52</v>
      </c>
      <c r="H17" s="128">
        <v>8</v>
      </c>
      <c r="I17" s="129" t="s">
        <v>6</v>
      </c>
      <c r="J17" s="160">
        <v>13500000</v>
      </c>
      <c r="K17" s="160">
        <v>108000000</v>
      </c>
      <c r="L17" s="162">
        <f>K17-M17</f>
        <v>86500000</v>
      </c>
      <c r="M17" s="326">
        <v>21500000</v>
      </c>
      <c r="N17" s="162">
        <f>M17-O17</f>
        <v>0</v>
      </c>
      <c r="O17" s="326">
        <v>21500000</v>
      </c>
      <c r="P17" s="333" t="str">
        <f>VLOOKUP($AB17,Sheet7!$A$2:$B$576,2,0)</f>
        <v>PR/ASR/0425/006</v>
      </c>
      <c r="Q17" s="122" t="s">
        <v>452</v>
      </c>
      <c r="R17" s="131" t="s">
        <v>629</v>
      </c>
      <c r="S17" s="122" t="s">
        <v>653</v>
      </c>
      <c r="T17" s="131" t="s">
        <v>616</v>
      </c>
      <c r="U17" s="122" t="s">
        <v>602</v>
      </c>
      <c r="V17" s="122" t="s">
        <v>603</v>
      </c>
      <c r="W17" s="157">
        <v>45763</v>
      </c>
      <c r="X17" s="157">
        <v>45764</v>
      </c>
      <c r="Y17" s="122" t="s">
        <v>604</v>
      </c>
      <c r="Z17" s="122"/>
      <c r="AA17" s="335">
        <v>45769</v>
      </c>
      <c r="AB17" s="336" t="s">
        <v>1209</v>
      </c>
      <c r="AC17" s="169" t="s">
        <v>742</v>
      </c>
      <c r="AD17" s="334" t="s">
        <v>55</v>
      </c>
      <c r="AE17" s="122"/>
      <c r="AF17" s="122"/>
      <c r="AG17" s="122"/>
      <c r="AH17" s="122" t="s">
        <v>1223</v>
      </c>
      <c r="AI17" s="122" t="s">
        <v>728</v>
      </c>
      <c r="AJ17" s="122" t="s">
        <v>1187</v>
      </c>
    </row>
    <row r="18" spans="1:36" s="125" customFormat="1" hidden="1" x14ac:dyDescent="0.25">
      <c r="A18" s="128" t="s">
        <v>514</v>
      </c>
      <c r="B18" s="128">
        <v>121010005</v>
      </c>
      <c r="C18" s="129" t="s">
        <v>359</v>
      </c>
      <c r="D18" s="129" t="s">
        <v>360</v>
      </c>
      <c r="E18" s="129" t="s">
        <v>453</v>
      </c>
      <c r="F18" s="128" t="s">
        <v>51</v>
      </c>
      <c r="G18" s="130" t="s">
        <v>52</v>
      </c>
      <c r="H18" s="128">
        <v>1</v>
      </c>
      <c r="I18" s="129" t="s">
        <v>6</v>
      </c>
      <c r="J18" s="160">
        <v>26300000</v>
      </c>
      <c r="K18" s="160">
        <v>26300000</v>
      </c>
      <c r="L18" s="162">
        <f>K18-M18</f>
        <v>1510000</v>
      </c>
      <c r="M18" s="326">
        <v>24790000</v>
      </c>
      <c r="N18" s="162">
        <f>M18-O18</f>
        <v>0</v>
      </c>
      <c r="O18" s="326">
        <v>24790000</v>
      </c>
      <c r="P18" s="333" t="str">
        <f>VLOOKUP($AB18,Sheet7!$A$2:$B$576,2,0)</f>
        <v>PR/ASR/0425/011</v>
      </c>
      <c r="Q18" s="131" t="s">
        <v>1224</v>
      </c>
      <c r="R18" s="131" t="s">
        <v>629</v>
      </c>
      <c r="S18" s="131" t="s">
        <v>630</v>
      </c>
      <c r="T18" s="131" t="s">
        <v>616</v>
      </c>
      <c r="U18" s="122" t="s">
        <v>602</v>
      </c>
      <c r="V18" s="122" t="s">
        <v>603</v>
      </c>
      <c r="W18" s="157">
        <v>45769</v>
      </c>
      <c r="X18" s="157">
        <v>45775</v>
      </c>
      <c r="Y18" s="122" t="s">
        <v>604</v>
      </c>
      <c r="Z18" s="122"/>
      <c r="AA18" s="157">
        <v>45800</v>
      </c>
      <c r="AB18" s="122" t="s">
        <v>1221</v>
      </c>
      <c r="AC18" s="122" t="s">
        <v>1222</v>
      </c>
      <c r="AD18" s="334" t="s">
        <v>55</v>
      </c>
      <c r="AE18" s="122"/>
      <c r="AF18" s="122"/>
      <c r="AG18" s="122"/>
      <c r="AH18" s="122"/>
      <c r="AI18" s="122"/>
      <c r="AJ18" s="122"/>
    </row>
    <row r="19" spans="1:36" s="125" customFormat="1" hidden="1" x14ac:dyDescent="0.25">
      <c r="A19" s="128" t="s">
        <v>514</v>
      </c>
      <c r="B19" s="128">
        <v>121010005</v>
      </c>
      <c r="C19" s="129" t="s">
        <v>359</v>
      </c>
      <c r="D19" s="129" t="s">
        <v>360</v>
      </c>
      <c r="E19" s="129" t="s">
        <v>391</v>
      </c>
      <c r="F19" s="128" t="s">
        <v>51</v>
      </c>
      <c r="G19" s="130" t="s">
        <v>52</v>
      </c>
      <c r="H19" s="128">
        <v>1</v>
      </c>
      <c r="I19" s="129" t="s">
        <v>6</v>
      </c>
      <c r="J19" s="160">
        <v>50000000</v>
      </c>
      <c r="K19" s="160">
        <v>50000000</v>
      </c>
      <c r="L19" s="162"/>
      <c r="M19" s="162"/>
      <c r="N19" s="162">
        <f t="shared" ref="L19:N82" si="1">M19-O19</f>
        <v>0</v>
      </c>
      <c r="O19" s="162"/>
      <c r="P19" s="333" t="e">
        <f>VLOOKUP($AB19,Sheet7!$A$2:$B$576,2,0)</f>
        <v>#N/A</v>
      </c>
      <c r="Q19" s="122"/>
      <c r="R19" s="122"/>
      <c r="S19" s="122"/>
      <c r="T19" s="122"/>
      <c r="U19" s="122"/>
      <c r="V19" s="122"/>
      <c r="W19" s="122"/>
      <c r="X19" s="122"/>
      <c r="Y19" s="122"/>
      <c r="Z19" s="122"/>
      <c r="AA19" s="122"/>
      <c r="AB19" s="122"/>
      <c r="AC19" s="122"/>
      <c r="AD19" s="122"/>
      <c r="AE19" s="122"/>
      <c r="AF19" s="122"/>
      <c r="AG19" s="122"/>
      <c r="AH19" s="122"/>
      <c r="AI19" s="122"/>
      <c r="AJ19" s="122"/>
    </row>
    <row r="20" spans="1:36" s="125" customFormat="1" hidden="1" x14ac:dyDescent="0.25">
      <c r="A20" s="128" t="s">
        <v>514</v>
      </c>
      <c r="B20" s="128">
        <v>121010005</v>
      </c>
      <c r="C20" s="129" t="s">
        <v>359</v>
      </c>
      <c r="D20" s="129" t="s">
        <v>360</v>
      </c>
      <c r="E20" s="129" t="s">
        <v>393</v>
      </c>
      <c r="F20" s="128" t="s">
        <v>51</v>
      </c>
      <c r="G20" s="130" t="s">
        <v>52</v>
      </c>
      <c r="H20" s="128">
        <v>7</v>
      </c>
      <c r="I20" s="129" t="s">
        <v>6</v>
      </c>
      <c r="J20" s="160">
        <v>15000000</v>
      </c>
      <c r="K20" s="160">
        <v>105000000</v>
      </c>
      <c r="L20" s="162"/>
      <c r="M20" s="162"/>
      <c r="N20" s="162">
        <f t="shared" si="1"/>
        <v>0</v>
      </c>
      <c r="O20" s="162"/>
      <c r="P20" s="333" t="e">
        <f>VLOOKUP($AB20,Sheet7!$A$2:$B$576,2,0)</f>
        <v>#N/A</v>
      </c>
      <c r="Q20" s="122"/>
      <c r="R20" s="122"/>
      <c r="S20" s="122"/>
      <c r="T20" s="122"/>
      <c r="U20" s="122"/>
      <c r="V20" s="122"/>
      <c r="W20" s="122"/>
      <c r="X20" s="122"/>
      <c r="Y20" s="122"/>
      <c r="Z20" s="122"/>
      <c r="AA20" s="122"/>
      <c r="AB20" s="122"/>
      <c r="AC20" s="122"/>
      <c r="AD20" s="122"/>
      <c r="AE20" s="122"/>
      <c r="AF20" s="122"/>
      <c r="AG20" s="122"/>
      <c r="AH20" s="122"/>
      <c r="AI20" s="122"/>
      <c r="AJ20" s="122"/>
    </row>
    <row r="21" spans="1:36" s="125" customFormat="1" hidden="1" x14ac:dyDescent="0.25">
      <c r="A21" s="128" t="s">
        <v>514</v>
      </c>
      <c r="B21" s="128">
        <v>121010005</v>
      </c>
      <c r="C21" s="129" t="s">
        <v>359</v>
      </c>
      <c r="D21" s="129" t="s">
        <v>360</v>
      </c>
      <c r="E21" s="129" t="s">
        <v>432</v>
      </c>
      <c r="F21" s="128" t="s">
        <v>51</v>
      </c>
      <c r="G21" s="130" t="s">
        <v>52</v>
      </c>
      <c r="H21" s="128">
        <v>2</v>
      </c>
      <c r="I21" s="129" t="s">
        <v>6</v>
      </c>
      <c r="J21" s="160">
        <v>20000000</v>
      </c>
      <c r="K21" s="160">
        <v>40000000</v>
      </c>
      <c r="L21" s="162"/>
      <c r="M21" s="162"/>
      <c r="N21" s="162">
        <f t="shared" si="1"/>
        <v>0</v>
      </c>
      <c r="O21" s="162"/>
      <c r="P21" s="333" t="e">
        <f>VLOOKUP($AB21,Sheet7!$A$2:$B$576,2,0)</f>
        <v>#N/A</v>
      </c>
      <c r="Q21" s="122"/>
      <c r="R21" s="122"/>
      <c r="S21" s="122"/>
      <c r="T21" s="122"/>
      <c r="U21" s="122"/>
      <c r="V21" s="122"/>
      <c r="W21" s="122"/>
      <c r="X21" s="122"/>
      <c r="Y21" s="122"/>
      <c r="Z21" s="122"/>
      <c r="AA21" s="122"/>
      <c r="AB21" s="122"/>
      <c r="AC21" s="122"/>
      <c r="AD21" s="122"/>
      <c r="AE21" s="122"/>
      <c r="AF21" s="122"/>
      <c r="AG21" s="122"/>
      <c r="AH21" s="122"/>
      <c r="AI21" s="122"/>
      <c r="AJ21" s="122"/>
    </row>
    <row r="22" spans="1:36" s="125" customFormat="1" hidden="1" x14ac:dyDescent="0.25">
      <c r="A22" s="128" t="s">
        <v>514</v>
      </c>
      <c r="B22" s="128">
        <v>121010005</v>
      </c>
      <c r="C22" s="129" t="s">
        <v>359</v>
      </c>
      <c r="D22" s="129" t="s">
        <v>360</v>
      </c>
      <c r="E22" s="129" t="s">
        <v>434</v>
      </c>
      <c r="F22" s="128" t="s">
        <v>51</v>
      </c>
      <c r="G22" s="130" t="s">
        <v>52</v>
      </c>
      <c r="H22" s="128">
        <v>4</v>
      </c>
      <c r="I22" s="129" t="s">
        <v>6</v>
      </c>
      <c r="J22" s="160">
        <v>5000000</v>
      </c>
      <c r="K22" s="160">
        <v>20000000</v>
      </c>
      <c r="L22" s="162"/>
      <c r="M22" s="162"/>
      <c r="N22" s="162">
        <f t="shared" si="1"/>
        <v>0</v>
      </c>
      <c r="O22" s="162"/>
      <c r="P22" s="333" t="e">
        <f>VLOOKUP($AB22,Sheet7!$A$2:$B$576,2,0)</f>
        <v>#N/A</v>
      </c>
      <c r="Q22" s="122"/>
      <c r="R22" s="122"/>
      <c r="S22" s="122"/>
      <c r="T22" s="122"/>
      <c r="U22" s="122"/>
      <c r="V22" s="122"/>
      <c r="W22" s="122"/>
      <c r="X22" s="122"/>
      <c r="Y22" s="122"/>
      <c r="Z22" s="122"/>
      <c r="AA22" s="122"/>
      <c r="AB22" s="122"/>
      <c r="AC22" s="122"/>
      <c r="AD22" s="122"/>
      <c r="AE22" s="122"/>
      <c r="AF22" s="122"/>
      <c r="AG22" s="122"/>
      <c r="AH22" s="122"/>
      <c r="AI22" s="122"/>
      <c r="AJ22" s="122"/>
    </row>
    <row r="23" spans="1:36" s="125" customFormat="1" hidden="1" x14ac:dyDescent="0.25">
      <c r="A23" s="128" t="s">
        <v>514</v>
      </c>
      <c r="B23" s="128">
        <v>121010005</v>
      </c>
      <c r="C23" s="129" t="s">
        <v>359</v>
      </c>
      <c r="D23" s="129" t="s">
        <v>360</v>
      </c>
      <c r="E23" s="129" t="s">
        <v>463</v>
      </c>
      <c r="F23" s="128" t="s">
        <v>51</v>
      </c>
      <c r="G23" s="130" t="s">
        <v>52</v>
      </c>
      <c r="H23" s="128">
        <v>2</v>
      </c>
      <c r="I23" s="129" t="s">
        <v>6</v>
      </c>
      <c r="J23" s="160">
        <v>26300000</v>
      </c>
      <c r="K23" s="160">
        <v>52600000</v>
      </c>
      <c r="L23" s="162"/>
      <c r="M23" s="326"/>
      <c r="N23" s="162">
        <f t="shared" si="1"/>
        <v>0</v>
      </c>
      <c r="O23" s="162"/>
      <c r="P23" s="333"/>
      <c r="Q23" s="131"/>
      <c r="R23" s="131" t="s">
        <v>629</v>
      </c>
      <c r="S23" s="131"/>
      <c r="T23" s="131"/>
      <c r="U23" s="122"/>
      <c r="V23" s="122"/>
      <c r="W23" s="157"/>
      <c r="X23" s="157"/>
      <c r="Y23" s="122"/>
      <c r="Z23" s="122"/>
      <c r="AA23" s="157"/>
      <c r="AB23" s="122"/>
      <c r="AC23" s="122"/>
      <c r="AD23" s="334"/>
      <c r="AE23" s="122"/>
      <c r="AF23" s="122"/>
      <c r="AG23" s="122"/>
      <c r="AH23" s="122"/>
      <c r="AI23" s="122"/>
      <c r="AJ23" s="122"/>
    </row>
    <row r="24" spans="1:36" s="125" customFormat="1" hidden="1" x14ac:dyDescent="0.25">
      <c r="A24" s="128" t="s">
        <v>514</v>
      </c>
      <c r="B24" s="128">
        <v>121010005</v>
      </c>
      <c r="C24" s="129" t="s">
        <v>359</v>
      </c>
      <c r="D24" s="129" t="s">
        <v>360</v>
      </c>
      <c r="E24" s="129" t="s">
        <v>438</v>
      </c>
      <c r="F24" s="128" t="s">
        <v>51</v>
      </c>
      <c r="G24" s="130" t="s">
        <v>52</v>
      </c>
      <c r="H24" s="128">
        <v>1</v>
      </c>
      <c r="I24" s="129" t="s">
        <v>53</v>
      </c>
      <c r="J24" s="160">
        <v>44000000</v>
      </c>
      <c r="K24" s="160">
        <v>44000000</v>
      </c>
      <c r="L24" s="162"/>
      <c r="M24" s="162"/>
      <c r="N24" s="162">
        <f t="shared" si="1"/>
        <v>0</v>
      </c>
      <c r="O24" s="162"/>
      <c r="P24" s="333" t="e">
        <f>VLOOKUP($AB24,Sheet7!$A$2:$B$576,2,0)</f>
        <v>#N/A</v>
      </c>
      <c r="Q24" s="122"/>
      <c r="R24" s="122"/>
      <c r="S24" s="122"/>
      <c r="T24" s="122"/>
      <c r="U24" s="122"/>
      <c r="V24" s="122"/>
      <c r="W24" s="122"/>
      <c r="X24" s="122"/>
      <c r="Y24" s="122"/>
      <c r="Z24" s="122"/>
      <c r="AA24" s="122"/>
      <c r="AB24" s="122"/>
      <c r="AC24" s="122"/>
      <c r="AD24" s="122"/>
      <c r="AE24" s="122"/>
      <c r="AF24" s="122"/>
      <c r="AG24" s="122"/>
      <c r="AH24" s="122"/>
      <c r="AI24" s="122"/>
      <c r="AJ24" s="122"/>
    </row>
    <row r="25" spans="1:36" s="125" customFormat="1" hidden="1" x14ac:dyDescent="0.25">
      <c r="A25" s="128" t="s">
        <v>514</v>
      </c>
      <c r="B25" s="128">
        <v>121010005</v>
      </c>
      <c r="C25" s="129" t="s">
        <v>359</v>
      </c>
      <c r="D25" s="129" t="s">
        <v>360</v>
      </c>
      <c r="E25" s="129" t="s">
        <v>361</v>
      </c>
      <c r="F25" s="128" t="s">
        <v>51</v>
      </c>
      <c r="G25" s="130" t="s">
        <v>52</v>
      </c>
      <c r="H25" s="128">
        <v>1</v>
      </c>
      <c r="I25" s="129" t="s">
        <v>364</v>
      </c>
      <c r="J25" s="160">
        <v>50000000</v>
      </c>
      <c r="K25" s="160">
        <v>50000000</v>
      </c>
      <c r="L25" s="162"/>
      <c r="M25" s="162"/>
      <c r="N25" s="162">
        <f t="shared" si="1"/>
        <v>0</v>
      </c>
      <c r="O25" s="162"/>
      <c r="P25" s="333" t="s">
        <v>1225</v>
      </c>
      <c r="Q25" s="122" t="s">
        <v>1226</v>
      </c>
      <c r="R25" s="122" t="s">
        <v>600</v>
      </c>
      <c r="S25" s="122" t="s">
        <v>610</v>
      </c>
      <c r="T25" s="122"/>
      <c r="U25" s="122" t="s">
        <v>602</v>
      </c>
      <c r="V25" s="122" t="s">
        <v>603</v>
      </c>
      <c r="W25" s="157">
        <v>45860</v>
      </c>
      <c r="X25" s="157">
        <v>45875</v>
      </c>
      <c r="Y25" s="122" t="s">
        <v>604</v>
      </c>
      <c r="Z25" s="122"/>
      <c r="AA25" s="122"/>
      <c r="AB25" s="122"/>
      <c r="AC25" s="122"/>
      <c r="AD25" s="122"/>
      <c r="AE25" s="122"/>
      <c r="AF25" s="122"/>
      <c r="AG25" s="122"/>
      <c r="AH25" s="122"/>
      <c r="AI25" s="122"/>
      <c r="AJ25" s="122"/>
    </row>
    <row r="26" spans="1:36" s="125" customFormat="1" hidden="1" x14ac:dyDescent="0.25">
      <c r="A26" s="128" t="s">
        <v>514</v>
      </c>
      <c r="B26" s="128">
        <v>121010005</v>
      </c>
      <c r="C26" s="129" t="s">
        <v>359</v>
      </c>
      <c r="D26" s="129" t="s">
        <v>360</v>
      </c>
      <c r="E26" s="129" t="s">
        <v>441</v>
      </c>
      <c r="F26" s="128" t="s">
        <v>51</v>
      </c>
      <c r="G26" s="130" t="s">
        <v>52</v>
      </c>
      <c r="H26" s="128">
        <v>1</v>
      </c>
      <c r="I26" s="129" t="s">
        <v>364</v>
      </c>
      <c r="J26" s="160">
        <v>600000000</v>
      </c>
      <c r="K26" s="160">
        <v>600000000</v>
      </c>
      <c r="L26" s="162"/>
      <c r="M26" s="162"/>
      <c r="N26" s="162">
        <f t="shared" si="1"/>
        <v>0</v>
      </c>
      <c r="O26" s="162"/>
      <c r="P26" s="333" t="e">
        <f>VLOOKUP($AB26,Sheet7!$A$2:$B$576,2,0)</f>
        <v>#N/A</v>
      </c>
      <c r="Q26" s="122"/>
      <c r="R26" s="122"/>
      <c r="S26" s="122"/>
      <c r="T26" s="122"/>
      <c r="U26" s="122"/>
      <c r="V26" s="122"/>
      <c r="W26" s="122"/>
      <c r="X26" s="122"/>
      <c r="Y26" s="122"/>
      <c r="Z26" s="122"/>
      <c r="AA26" s="122"/>
      <c r="AB26" s="122"/>
      <c r="AC26" s="122"/>
      <c r="AD26" s="122"/>
      <c r="AE26" s="122"/>
      <c r="AF26" s="122"/>
      <c r="AG26" s="122"/>
      <c r="AH26" s="122"/>
      <c r="AI26" s="122"/>
      <c r="AJ26" s="122"/>
    </row>
    <row r="27" spans="1:36" s="125" customFormat="1" hidden="1" x14ac:dyDescent="0.25">
      <c r="A27" s="128" t="s">
        <v>514</v>
      </c>
      <c r="B27" s="128">
        <v>121010005</v>
      </c>
      <c r="C27" s="129" t="s">
        <v>359</v>
      </c>
      <c r="D27" s="129" t="s">
        <v>360</v>
      </c>
      <c r="E27" s="129" t="s">
        <v>442</v>
      </c>
      <c r="F27" s="128" t="s">
        <v>51</v>
      </c>
      <c r="G27" s="130" t="s">
        <v>52</v>
      </c>
      <c r="H27" s="128">
        <v>1</v>
      </c>
      <c r="I27" s="129" t="s">
        <v>364</v>
      </c>
      <c r="J27" s="160">
        <v>400000000</v>
      </c>
      <c r="K27" s="160">
        <v>400000000</v>
      </c>
      <c r="L27" s="162"/>
      <c r="M27" s="162"/>
      <c r="N27" s="162">
        <f t="shared" si="1"/>
        <v>0</v>
      </c>
      <c r="O27" s="162"/>
      <c r="P27" s="333" t="e">
        <f>VLOOKUP($AB27,Sheet7!$A$2:$B$576,2,0)</f>
        <v>#N/A</v>
      </c>
      <c r="Q27" s="122"/>
      <c r="R27" s="122"/>
      <c r="S27" s="122"/>
      <c r="T27" s="122"/>
      <c r="U27" s="122"/>
      <c r="V27" s="122"/>
      <c r="W27" s="122"/>
      <c r="X27" s="122"/>
      <c r="Y27" s="122"/>
      <c r="Z27" s="122"/>
      <c r="AA27" s="122"/>
      <c r="AB27" s="122"/>
      <c r="AC27" s="122"/>
      <c r="AD27" s="122"/>
      <c r="AE27" s="122"/>
      <c r="AF27" s="122"/>
      <c r="AG27" s="122"/>
      <c r="AH27" s="122"/>
      <c r="AI27" s="122"/>
      <c r="AJ27" s="122"/>
    </row>
    <row r="28" spans="1:36" s="125" customFormat="1" hidden="1" x14ac:dyDescent="0.25">
      <c r="A28" s="128" t="s">
        <v>514</v>
      </c>
      <c r="B28" s="128">
        <v>121010005</v>
      </c>
      <c r="C28" s="129" t="s">
        <v>359</v>
      </c>
      <c r="D28" s="129" t="s">
        <v>360</v>
      </c>
      <c r="E28" s="129" t="s">
        <v>427</v>
      </c>
      <c r="F28" s="128" t="s">
        <v>51</v>
      </c>
      <c r="G28" s="130" t="s">
        <v>52</v>
      </c>
      <c r="H28" s="128">
        <v>2</v>
      </c>
      <c r="I28" s="129" t="s">
        <v>6</v>
      </c>
      <c r="J28" s="160">
        <v>12200000</v>
      </c>
      <c r="K28" s="160">
        <v>24400000</v>
      </c>
      <c r="L28" s="162"/>
      <c r="M28" s="162"/>
      <c r="N28" s="162">
        <f t="shared" si="1"/>
        <v>0</v>
      </c>
      <c r="O28" s="162"/>
      <c r="P28" s="333" t="e">
        <f>VLOOKUP($AB28,Sheet7!$A$2:$B$576,2,0)</f>
        <v>#N/A</v>
      </c>
      <c r="Q28" s="122"/>
      <c r="R28" s="122"/>
      <c r="S28" s="122"/>
      <c r="T28" s="122"/>
      <c r="U28" s="122"/>
      <c r="V28" s="122"/>
      <c r="W28" s="122"/>
      <c r="X28" s="122"/>
      <c r="Y28" s="122"/>
      <c r="Z28" s="122"/>
      <c r="AA28" s="122"/>
      <c r="AB28" s="122"/>
      <c r="AC28" s="122"/>
      <c r="AD28" s="122"/>
      <c r="AE28" s="122"/>
      <c r="AF28" s="122"/>
      <c r="AG28" s="122"/>
      <c r="AH28" s="122"/>
      <c r="AI28" s="122"/>
      <c r="AJ28" s="122"/>
    </row>
    <row r="29" spans="1:36" s="125" customFormat="1" hidden="1" x14ac:dyDescent="0.25">
      <c r="A29" s="128" t="s">
        <v>514</v>
      </c>
      <c r="B29" s="128">
        <v>121010005</v>
      </c>
      <c r="C29" s="129" t="s">
        <v>359</v>
      </c>
      <c r="D29" s="129" t="s">
        <v>360</v>
      </c>
      <c r="E29" s="129" t="s">
        <v>443</v>
      </c>
      <c r="F29" s="128" t="s">
        <v>51</v>
      </c>
      <c r="G29" s="130" t="s">
        <v>52</v>
      </c>
      <c r="H29" s="128">
        <v>4</v>
      </c>
      <c r="I29" s="129" t="s">
        <v>6</v>
      </c>
      <c r="J29" s="160">
        <v>22000000</v>
      </c>
      <c r="K29" s="160">
        <v>88000000</v>
      </c>
      <c r="L29" s="162"/>
      <c r="M29" s="162"/>
      <c r="N29" s="162">
        <f t="shared" si="1"/>
        <v>0</v>
      </c>
      <c r="O29" s="162"/>
      <c r="P29" s="333" t="e">
        <f>VLOOKUP($AB29,Sheet7!$A$2:$B$576,2,0)</f>
        <v>#N/A</v>
      </c>
      <c r="Q29" s="122"/>
      <c r="R29" s="122"/>
      <c r="S29" s="122"/>
      <c r="T29" s="122"/>
      <c r="U29" s="122"/>
      <c r="V29" s="122"/>
      <c r="W29" s="122"/>
      <c r="X29" s="122"/>
      <c r="Y29" s="122"/>
      <c r="Z29" s="122"/>
      <c r="AA29" s="122"/>
      <c r="AB29" s="122"/>
      <c r="AC29" s="122"/>
      <c r="AD29" s="122"/>
      <c r="AE29" s="122"/>
      <c r="AF29" s="122"/>
      <c r="AG29" s="122"/>
      <c r="AH29" s="122"/>
      <c r="AI29" s="122"/>
      <c r="AJ29" s="122"/>
    </row>
    <row r="30" spans="1:36" s="125" customFormat="1" hidden="1" x14ac:dyDescent="0.25">
      <c r="A30" s="128" t="s">
        <v>514</v>
      </c>
      <c r="B30" s="128">
        <v>121010005</v>
      </c>
      <c r="C30" s="129" t="s">
        <v>359</v>
      </c>
      <c r="D30" s="129" t="s">
        <v>360</v>
      </c>
      <c r="E30" s="129" t="s">
        <v>484</v>
      </c>
      <c r="F30" s="128" t="s">
        <v>51</v>
      </c>
      <c r="G30" s="130" t="s">
        <v>52</v>
      </c>
      <c r="H30" s="128">
        <v>3</v>
      </c>
      <c r="I30" s="129" t="s">
        <v>6</v>
      </c>
      <c r="J30" s="160">
        <v>17500000</v>
      </c>
      <c r="K30" s="160">
        <v>52500000</v>
      </c>
      <c r="L30" s="162"/>
      <c r="M30" s="326"/>
      <c r="N30" s="162">
        <f t="shared" si="1"/>
        <v>0</v>
      </c>
      <c r="O30" s="162"/>
      <c r="P30" s="333" t="s">
        <v>1227</v>
      </c>
      <c r="Q30" s="122" t="s">
        <v>1228</v>
      </c>
      <c r="R30" s="131" t="s">
        <v>629</v>
      </c>
      <c r="S30" s="122" t="s">
        <v>653</v>
      </c>
      <c r="T30" s="122"/>
      <c r="U30" s="122" t="s">
        <v>602</v>
      </c>
      <c r="V30" s="122" t="s">
        <v>603</v>
      </c>
      <c r="W30" s="157">
        <v>45858</v>
      </c>
      <c r="X30" s="157">
        <v>45869</v>
      </c>
      <c r="Y30" s="122" t="s">
        <v>1229</v>
      </c>
      <c r="Z30" s="122"/>
      <c r="AA30" s="122"/>
      <c r="AB30" s="122"/>
      <c r="AC30" s="122"/>
      <c r="AD30" s="122"/>
      <c r="AE30" s="122"/>
      <c r="AF30" s="122"/>
      <c r="AG30" s="122"/>
      <c r="AH30" s="122"/>
      <c r="AI30" s="122"/>
      <c r="AJ30" s="122"/>
    </row>
    <row r="31" spans="1:36" s="125" customFormat="1" hidden="1" x14ac:dyDescent="0.25">
      <c r="A31" s="128" t="s">
        <v>514</v>
      </c>
      <c r="B31" s="128">
        <v>121010005</v>
      </c>
      <c r="C31" s="129" t="s">
        <v>359</v>
      </c>
      <c r="D31" s="129" t="s">
        <v>360</v>
      </c>
      <c r="E31" s="129" t="s">
        <v>377</v>
      </c>
      <c r="F31" s="128" t="s">
        <v>80</v>
      </c>
      <c r="G31" s="130" t="s">
        <v>118</v>
      </c>
      <c r="H31" s="128">
        <v>8</v>
      </c>
      <c r="I31" s="129" t="s">
        <v>374</v>
      </c>
      <c r="J31" s="160">
        <v>10000000</v>
      </c>
      <c r="K31" s="160">
        <v>80000000</v>
      </c>
      <c r="L31" s="162"/>
      <c r="M31" s="326"/>
      <c r="N31" s="162">
        <f t="shared" si="1"/>
        <v>0</v>
      </c>
      <c r="O31" s="162"/>
      <c r="P31" s="333" t="str">
        <f>VLOOKUP($AB31,Sheet7!$A$2:$B$576,2,0)</f>
        <v>PR/ASR/0425/012</v>
      </c>
      <c r="Q31" s="131" t="s">
        <v>437</v>
      </c>
      <c r="R31" s="131" t="s">
        <v>629</v>
      </c>
      <c r="S31" s="131" t="s">
        <v>630</v>
      </c>
      <c r="T31" s="131" t="s">
        <v>616</v>
      </c>
      <c r="U31" s="122" t="s">
        <v>602</v>
      </c>
      <c r="V31" s="122" t="s">
        <v>603</v>
      </c>
      <c r="W31" s="157">
        <v>45769</v>
      </c>
      <c r="X31" s="157">
        <v>45775</v>
      </c>
      <c r="Y31" s="122" t="s">
        <v>604</v>
      </c>
      <c r="Z31" s="122"/>
      <c r="AA31" s="157">
        <v>45785</v>
      </c>
      <c r="AB31" s="122" t="s">
        <v>1230</v>
      </c>
      <c r="AC31" s="122" t="s">
        <v>1222</v>
      </c>
      <c r="AD31" s="334" t="s">
        <v>55</v>
      </c>
      <c r="AE31" s="122"/>
      <c r="AF31" s="122"/>
      <c r="AG31" s="122"/>
      <c r="AH31" s="122"/>
      <c r="AI31" s="122"/>
      <c r="AJ31" s="122"/>
    </row>
    <row r="32" spans="1:36" s="125" customFormat="1" hidden="1" x14ac:dyDescent="0.25">
      <c r="A32" s="128" t="s">
        <v>514</v>
      </c>
      <c r="B32" s="128">
        <v>121010005</v>
      </c>
      <c r="C32" s="129" t="s">
        <v>359</v>
      </c>
      <c r="D32" s="129" t="s">
        <v>360</v>
      </c>
      <c r="E32" s="129" t="s">
        <v>377</v>
      </c>
      <c r="F32" s="128" t="s">
        <v>80</v>
      </c>
      <c r="G32" s="130" t="s">
        <v>118</v>
      </c>
      <c r="H32" s="128">
        <v>4</v>
      </c>
      <c r="I32" s="129" t="s">
        <v>6</v>
      </c>
      <c r="J32" s="160">
        <v>10000000</v>
      </c>
      <c r="K32" s="160">
        <v>40000000</v>
      </c>
      <c r="L32" s="162"/>
      <c r="M32" s="326"/>
      <c r="N32" s="162">
        <f t="shared" si="1"/>
        <v>0</v>
      </c>
      <c r="O32" s="162"/>
      <c r="P32" s="333" t="e">
        <f>VLOOKUP($AB32,Sheet7!$A$2:$B$576,2,0)</f>
        <v>#N/A</v>
      </c>
      <c r="Q32" s="122"/>
      <c r="R32" s="131" t="s">
        <v>629</v>
      </c>
      <c r="S32" s="122"/>
      <c r="T32" s="122"/>
      <c r="U32" s="122"/>
      <c r="V32" s="122"/>
      <c r="W32" s="122"/>
      <c r="X32" s="122"/>
      <c r="Y32" s="122"/>
      <c r="Z32" s="122"/>
      <c r="AA32" s="122"/>
      <c r="AB32" s="122"/>
      <c r="AC32" s="122"/>
      <c r="AD32" s="122"/>
      <c r="AE32" s="122"/>
      <c r="AF32" s="122"/>
      <c r="AG32" s="122"/>
      <c r="AH32" s="122"/>
      <c r="AI32" s="122"/>
      <c r="AJ32" s="122"/>
    </row>
    <row r="33" spans="1:36" s="125" customFormat="1" hidden="1" x14ac:dyDescent="0.25">
      <c r="A33" s="128" t="s">
        <v>514</v>
      </c>
      <c r="B33" s="128">
        <v>121010005</v>
      </c>
      <c r="C33" s="129" t="s">
        <v>359</v>
      </c>
      <c r="D33" s="129" t="s">
        <v>360</v>
      </c>
      <c r="E33" s="129" t="s">
        <v>454</v>
      </c>
      <c r="F33" s="128" t="s">
        <v>80</v>
      </c>
      <c r="G33" s="130" t="s">
        <v>118</v>
      </c>
      <c r="H33" s="128">
        <v>1</v>
      </c>
      <c r="I33" s="129" t="s">
        <v>364</v>
      </c>
      <c r="J33" s="160">
        <v>400000000</v>
      </c>
      <c r="K33" s="160">
        <v>400000000</v>
      </c>
      <c r="L33" s="162"/>
      <c r="M33" s="162"/>
      <c r="N33" s="162">
        <f t="shared" si="1"/>
        <v>0</v>
      </c>
      <c r="O33" s="162"/>
      <c r="P33" s="333" t="e">
        <f>VLOOKUP($AB33,Sheet7!$A$2:$B$576,2,0)</f>
        <v>#N/A</v>
      </c>
      <c r="Q33" s="122"/>
      <c r="R33" s="122"/>
      <c r="S33" s="122"/>
      <c r="T33" s="122"/>
      <c r="U33" s="122"/>
      <c r="V33" s="122"/>
      <c r="W33" s="122"/>
      <c r="X33" s="122"/>
      <c r="Y33" s="122"/>
      <c r="Z33" s="122"/>
      <c r="AA33" s="122"/>
      <c r="AB33" s="122"/>
      <c r="AC33" s="122"/>
      <c r="AD33" s="122"/>
      <c r="AE33" s="122"/>
      <c r="AF33" s="122"/>
      <c r="AG33" s="122"/>
      <c r="AH33" s="122"/>
      <c r="AI33" s="122"/>
      <c r="AJ33" s="122"/>
    </row>
    <row r="34" spans="1:36" s="125" customFormat="1" hidden="1" x14ac:dyDescent="0.25">
      <c r="A34" s="128" t="s">
        <v>514</v>
      </c>
      <c r="B34" s="128">
        <v>121010005</v>
      </c>
      <c r="C34" s="129" t="s">
        <v>359</v>
      </c>
      <c r="D34" s="129" t="s">
        <v>360</v>
      </c>
      <c r="E34" s="129" t="s">
        <v>463</v>
      </c>
      <c r="F34" s="128" t="s">
        <v>80</v>
      </c>
      <c r="G34" s="130" t="s">
        <v>118</v>
      </c>
      <c r="H34" s="128">
        <v>3</v>
      </c>
      <c r="I34" s="129" t="s">
        <v>6</v>
      </c>
      <c r="J34" s="160">
        <v>26300000</v>
      </c>
      <c r="K34" s="160">
        <v>78900000</v>
      </c>
      <c r="L34" s="162"/>
      <c r="M34" s="326"/>
      <c r="N34" s="162">
        <f t="shared" si="1"/>
        <v>0</v>
      </c>
      <c r="O34" s="162"/>
      <c r="P34" s="333" t="e">
        <f>VLOOKUP($AB34,Sheet7!$A$2:$B$576,2,0)</f>
        <v>#N/A</v>
      </c>
      <c r="Q34" s="122"/>
      <c r="R34" s="131" t="s">
        <v>629</v>
      </c>
      <c r="S34" s="122"/>
      <c r="T34" s="122"/>
      <c r="U34" s="122"/>
      <c r="V34" s="122"/>
      <c r="W34" s="122"/>
      <c r="X34" s="122"/>
      <c r="Y34" s="122"/>
      <c r="Z34" s="122"/>
      <c r="AA34" s="122"/>
      <c r="AB34" s="122"/>
      <c r="AC34" s="122"/>
      <c r="AD34" s="122"/>
      <c r="AE34" s="122"/>
      <c r="AF34" s="122"/>
      <c r="AG34" s="122"/>
      <c r="AH34" s="122"/>
      <c r="AI34" s="122"/>
      <c r="AJ34" s="122"/>
    </row>
    <row r="35" spans="1:36" s="125" customFormat="1" hidden="1" x14ac:dyDescent="0.25">
      <c r="A35" s="332" t="s">
        <v>514</v>
      </c>
      <c r="B35" s="128">
        <v>121010005</v>
      </c>
      <c r="C35" s="129" t="s">
        <v>359</v>
      </c>
      <c r="D35" s="129" t="s">
        <v>360</v>
      </c>
      <c r="E35" s="129" t="s">
        <v>1231</v>
      </c>
      <c r="F35" s="128" t="s">
        <v>62</v>
      </c>
      <c r="G35" s="130" t="s">
        <v>515</v>
      </c>
      <c r="H35" s="128">
        <v>21</v>
      </c>
      <c r="I35" s="129" t="s">
        <v>6</v>
      </c>
      <c r="J35" s="160">
        <v>10000000</v>
      </c>
      <c r="K35" s="160">
        <v>210000000</v>
      </c>
      <c r="L35" s="162"/>
      <c r="M35" s="326"/>
      <c r="N35" s="162">
        <f t="shared" si="1"/>
        <v>0</v>
      </c>
      <c r="O35" s="162"/>
      <c r="P35" s="333" t="e">
        <f>VLOOKUP($AB35,Sheet7!$A$2:$B$576,2,0)</f>
        <v>#N/A</v>
      </c>
      <c r="Q35" s="122"/>
      <c r="R35" s="131" t="s">
        <v>629</v>
      </c>
      <c r="S35" s="122"/>
      <c r="T35" s="122"/>
      <c r="U35" s="122"/>
      <c r="V35" s="122"/>
      <c r="W35" s="122"/>
      <c r="X35" s="122"/>
      <c r="Y35" s="122"/>
      <c r="Z35" s="122"/>
      <c r="AA35" s="122"/>
      <c r="AB35" s="122"/>
      <c r="AC35" s="122"/>
      <c r="AD35" s="122"/>
      <c r="AE35" s="122"/>
      <c r="AF35" s="122"/>
      <c r="AG35" s="122"/>
      <c r="AH35" s="122"/>
      <c r="AI35" s="122"/>
      <c r="AJ35" s="122"/>
    </row>
    <row r="36" spans="1:36" s="125" customFormat="1" hidden="1" x14ac:dyDescent="0.25">
      <c r="A36" s="332" t="s">
        <v>514</v>
      </c>
      <c r="B36" s="128">
        <v>121010005</v>
      </c>
      <c r="C36" s="129" t="s">
        <v>359</v>
      </c>
      <c r="D36" s="129" t="s">
        <v>360</v>
      </c>
      <c r="E36" s="129" t="s">
        <v>1231</v>
      </c>
      <c r="F36" s="128" t="s">
        <v>62</v>
      </c>
      <c r="G36" s="130" t="s">
        <v>517</v>
      </c>
      <c r="H36" s="128">
        <v>29</v>
      </c>
      <c r="I36" s="129" t="s">
        <v>6</v>
      </c>
      <c r="J36" s="160">
        <v>10000000</v>
      </c>
      <c r="K36" s="160">
        <v>290000000</v>
      </c>
      <c r="L36" s="162"/>
      <c r="M36" s="326"/>
      <c r="N36" s="162">
        <f t="shared" si="1"/>
        <v>0</v>
      </c>
      <c r="O36" s="162"/>
      <c r="P36" s="333" t="e">
        <f>VLOOKUP($AB36,Sheet7!$A$2:$B$576,2,0)</f>
        <v>#N/A</v>
      </c>
      <c r="Q36" s="122"/>
      <c r="R36" s="131" t="s">
        <v>629</v>
      </c>
      <c r="S36" s="122"/>
      <c r="T36" s="122"/>
      <c r="U36" s="122"/>
      <c r="V36" s="122"/>
      <c r="W36" s="122"/>
      <c r="X36" s="122"/>
      <c r="Y36" s="122"/>
      <c r="Z36" s="122"/>
      <c r="AA36" s="122"/>
      <c r="AB36" s="122"/>
      <c r="AC36" s="122"/>
      <c r="AD36" s="122"/>
      <c r="AE36" s="122"/>
      <c r="AF36" s="122"/>
      <c r="AG36" s="122"/>
      <c r="AH36" s="122"/>
      <c r="AI36" s="122"/>
      <c r="AJ36" s="122"/>
    </row>
    <row r="37" spans="1:36" s="125" customFormat="1" hidden="1" x14ac:dyDescent="0.25">
      <c r="A37" s="332" t="s">
        <v>514</v>
      </c>
      <c r="B37" s="128">
        <v>121010005</v>
      </c>
      <c r="C37" s="129" t="s">
        <v>359</v>
      </c>
      <c r="D37" s="129" t="s">
        <v>360</v>
      </c>
      <c r="E37" s="129" t="s">
        <v>1231</v>
      </c>
      <c r="F37" s="128" t="s">
        <v>62</v>
      </c>
      <c r="G37" s="130" t="s">
        <v>518</v>
      </c>
      <c r="H37" s="128">
        <v>20</v>
      </c>
      <c r="I37" s="129" t="s">
        <v>6</v>
      </c>
      <c r="J37" s="160">
        <v>10000000</v>
      </c>
      <c r="K37" s="160">
        <v>200000000</v>
      </c>
      <c r="L37" s="162"/>
      <c r="M37" s="326"/>
      <c r="N37" s="162">
        <f t="shared" si="1"/>
        <v>0</v>
      </c>
      <c r="O37" s="162"/>
      <c r="P37" s="333" t="e">
        <f>VLOOKUP($AB37,Sheet7!$A$2:$B$576,2,0)</f>
        <v>#N/A</v>
      </c>
      <c r="Q37" s="122"/>
      <c r="R37" s="131" t="s">
        <v>629</v>
      </c>
      <c r="S37" s="122"/>
      <c r="T37" s="122"/>
      <c r="U37" s="122"/>
      <c r="V37" s="122"/>
      <c r="W37" s="122"/>
      <c r="X37" s="122"/>
      <c r="Y37" s="122"/>
      <c r="Z37" s="122"/>
      <c r="AA37" s="122"/>
      <c r="AB37" s="122"/>
      <c r="AC37" s="122"/>
      <c r="AD37" s="122"/>
      <c r="AE37" s="122"/>
      <c r="AF37" s="122"/>
      <c r="AG37" s="122"/>
      <c r="AH37" s="122"/>
      <c r="AI37" s="122"/>
      <c r="AJ37" s="122"/>
    </row>
    <row r="38" spans="1:36" s="125" customFormat="1" hidden="1" x14ac:dyDescent="0.25">
      <c r="A38" s="332" t="s">
        <v>514</v>
      </c>
      <c r="B38" s="128">
        <v>121010005</v>
      </c>
      <c r="C38" s="129" t="s">
        <v>359</v>
      </c>
      <c r="D38" s="129" t="s">
        <v>360</v>
      </c>
      <c r="E38" s="129" t="s">
        <v>381</v>
      </c>
      <c r="F38" s="128" t="s">
        <v>62</v>
      </c>
      <c r="G38" s="130" t="s">
        <v>515</v>
      </c>
      <c r="H38" s="128">
        <v>1</v>
      </c>
      <c r="I38" s="129" t="s">
        <v>6</v>
      </c>
      <c r="J38" s="160">
        <v>1000000000</v>
      </c>
      <c r="K38" s="160">
        <v>1000000000</v>
      </c>
      <c r="L38" s="162"/>
      <c r="M38" s="162"/>
      <c r="N38" s="162">
        <f t="shared" si="1"/>
        <v>0</v>
      </c>
      <c r="O38" s="162"/>
      <c r="P38" s="333" t="e">
        <f>VLOOKUP($AB38,Sheet7!$A$2:$B$576,2,0)</f>
        <v>#N/A</v>
      </c>
      <c r="Q38" s="122"/>
      <c r="R38" s="122"/>
      <c r="S38" s="122"/>
      <c r="T38" s="122"/>
      <c r="U38" s="122"/>
      <c r="V38" s="122"/>
      <c r="W38" s="122"/>
      <c r="X38" s="122"/>
      <c r="Y38" s="122"/>
      <c r="Z38" s="122"/>
      <c r="AA38" s="122"/>
      <c r="AB38" s="122"/>
      <c r="AC38" s="122"/>
      <c r="AD38" s="122"/>
      <c r="AE38" s="122"/>
      <c r="AF38" s="122"/>
      <c r="AG38" s="122"/>
      <c r="AH38" s="122"/>
      <c r="AI38" s="122"/>
      <c r="AJ38" s="122"/>
    </row>
    <row r="39" spans="1:36" s="125" customFormat="1" hidden="1" x14ac:dyDescent="0.25">
      <c r="A39" s="332" t="s">
        <v>514</v>
      </c>
      <c r="B39" s="128">
        <v>121010005</v>
      </c>
      <c r="C39" s="129" t="s">
        <v>359</v>
      </c>
      <c r="D39" s="129" t="s">
        <v>360</v>
      </c>
      <c r="E39" s="129" t="s">
        <v>382</v>
      </c>
      <c r="F39" s="128" t="s">
        <v>62</v>
      </c>
      <c r="G39" s="130" t="s">
        <v>517</v>
      </c>
      <c r="H39" s="128">
        <v>1</v>
      </c>
      <c r="I39" s="129" t="s">
        <v>6</v>
      </c>
      <c r="J39" s="160">
        <v>378000000</v>
      </c>
      <c r="K39" s="160">
        <v>378000000</v>
      </c>
      <c r="L39" s="162"/>
      <c r="M39" s="162"/>
      <c r="N39" s="162">
        <f t="shared" si="1"/>
        <v>0</v>
      </c>
      <c r="O39" s="162"/>
      <c r="P39" s="333" t="e">
        <f>VLOOKUP($AB39,Sheet7!$A$2:$B$576,2,0)</f>
        <v>#N/A</v>
      </c>
      <c r="Q39" s="122"/>
      <c r="R39" s="122"/>
      <c r="S39" s="122"/>
      <c r="T39" s="122"/>
      <c r="U39" s="122"/>
      <c r="V39" s="122"/>
      <c r="W39" s="122"/>
      <c r="X39" s="122"/>
      <c r="Y39" s="122"/>
      <c r="Z39" s="122"/>
      <c r="AA39" s="122"/>
      <c r="AB39" s="122"/>
      <c r="AC39" s="122"/>
      <c r="AD39" s="122"/>
      <c r="AE39" s="122"/>
      <c r="AF39" s="122"/>
      <c r="AG39" s="122"/>
      <c r="AH39" s="122"/>
      <c r="AI39" s="122"/>
      <c r="AJ39" s="122"/>
    </row>
    <row r="40" spans="1:36" s="125" customFormat="1" hidden="1" x14ac:dyDescent="0.25">
      <c r="A40" s="332" t="s">
        <v>514</v>
      </c>
      <c r="B40" s="128">
        <v>121010005</v>
      </c>
      <c r="C40" s="129" t="s">
        <v>359</v>
      </c>
      <c r="D40" s="129" t="s">
        <v>360</v>
      </c>
      <c r="E40" s="129" t="s">
        <v>373</v>
      </c>
      <c r="F40" s="128" t="s">
        <v>62</v>
      </c>
      <c r="G40" s="130" t="s">
        <v>516</v>
      </c>
      <c r="H40" s="128">
        <v>20</v>
      </c>
      <c r="I40" s="129" t="s">
        <v>6</v>
      </c>
      <c r="J40" s="160">
        <v>10000000</v>
      </c>
      <c r="K40" s="160">
        <v>200000000</v>
      </c>
      <c r="L40" s="162"/>
      <c r="M40" s="326"/>
      <c r="N40" s="162">
        <f t="shared" si="1"/>
        <v>0</v>
      </c>
      <c r="O40" s="162"/>
      <c r="P40" s="333" t="e">
        <f>VLOOKUP($AB40,Sheet7!$A$2:$B$576,2,0)</f>
        <v>#N/A</v>
      </c>
      <c r="Q40" s="122"/>
      <c r="R40" s="131" t="s">
        <v>629</v>
      </c>
      <c r="S40" s="122"/>
      <c r="T40" s="122"/>
      <c r="U40" s="122"/>
      <c r="V40" s="122"/>
      <c r="W40" s="122"/>
      <c r="X40" s="122"/>
      <c r="Y40" s="122"/>
      <c r="Z40" s="122"/>
      <c r="AA40" s="122"/>
      <c r="AB40" s="122"/>
      <c r="AC40" s="122"/>
      <c r="AD40" s="122"/>
      <c r="AE40" s="122"/>
      <c r="AF40" s="122"/>
      <c r="AG40" s="122"/>
      <c r="AH40" s="122"/>
      <c r="AI40" s="122"/>
      <c r="AJ40" s="122"/>
    </row>
    <row r="41" spans="1:36" s="125" customFormat="1" hidden="1" x14ac:dyDescent="0.25">
      <c r="A41" s="332" t="s">
        <v>514</v>
      </c>
      <c r="B41" s="128">
        <v>121010005</v>
      </c>
      <c r="C41" s="129" t="s">
        <v>359</v>
      </c>
      <c r="D41" s="129" t="s">
        <v>360</v>
      </c>
      <c r="E41" s="129" t="s">
        <v>363</v>
      </c>
      <c r="F41" s="128" t="s">
        <v>62</v>
      </c>
      <c r="G41" s="130" t="s">
        <v>517</v>
      </c>
      <c r="H41" s="128">
        <v>1</v>
      </c>
      <c r="I41" s="129" t="s">
        <v>6</v>
      </c>
      <c r="J41" s="160">
        <v>1000000000</v>
      </c>
      <c r="K41" s="160">
        <v>1000000000</v>
      </c>
      <c r="L41" s="162"/>
      <c r="M41" s="162"/>
      <c r="N41" s="162">
        <f t="shared" si="1"/>
        <v>0</v>
      </c>
      <c r="O41" s="162"/>
      <c r="P41" s="333" t="e">
        <f>VLOOKUP($AB41,Sheet7!$A$2:$B$576,2,0)</f>
        <v>#N/A</v>
      </c>
      <c r="Q41" s="122"/>
      <c r="R41" s="122"/>
      <c r="S41" s="122"/>
      <c r="T41" s="122"/>
      <c r="U41" s="122"/>
      <c r="V41" s="122"/>
      <c r="W41" s="122"/>
      <c r="X41" s="122"/>
      <c r="Y41" s="122"/>
      <c r="Z41" s="122"/>
      <c r="AA41" s="122"/>
      <c r="AB41" s="122"/>
      <c r="AC41" s="122"/>
      <c r="AD41" s="122"/>
      <c r="AE41" s="122"/>
      <c r="AF41" s="122"/>
      <c r="AG41" s="122"/>
      <c r="AH41" s="122"/>
      <c r="AI41" s="122"/>
      <c r="AJ41" s="122"/>
    </row>
    <row r="42" spans="1:36" s="125" customFormat="1" hidden="1" x14ac:dyDescent="0.25">
      <c r="A42" s="332" t="s">
        <v>514</v>
      </c>
      <c r="B42" s="128">
        <v>121010005</v>
      </c>
      <c r="C42" s="129" t="s">
        <v>359</v>
      </c>
      <c r="D42" s="129" t="s">
        <v>360</v>
      </c>
      <c r="E42" s="129" t="s">
        <v>383</v>
      </c>
      <c r="F42" s="128" t="s">
        <v>62</v>
      </c>
      <c r="G42" s="130" t="s">
        <v>517</v>
      </c>
      <c r="H42" s="128">
        <v>1</v>
      </c>
      <c r="I42" s="129" t="s">
        <v>6</v>
      </c>
      <c r="J42" s="160">
        <v>100000000</v>
      </c>
      <c r="K42" s="160">
        <v>100000000</v>
      </c>
      <c r="L42" s="162"/>
      <c r="M42" s="162"/>
      <c r="N42" s="162">
        <f t="shared" si="1"/>
        <v>0</v>
      </c>
      <c r="O42" s="162"/>
      <c r="P42" s="333" t="e">
        <f>VLOOKUP($AB42,Sheet7!$A$2:$B$576,2,0)</f>
        <v>#N/A</v>
      </c>
      <c r="Q42" s="122"/>
      <c r="R42" s="122"/>
      <c r="S42" s="122"/>
      <c r="T42" s="122"/>
      <c r="U42" s="122"/>
      <c r="V42" s="122"/>
      <c r="W42" s="122"/>
      <c r="X42" s="122"/>
      <c r="Y42" s="122"/>
      <c r="Z42" s="122"/>
      <c r="AA42" s="122"/>
      <c r="AB42" s="122"/>
      <c r="AC42" s="122"/>
      <c r="AD42" s="122"/>
      <c r="AE42" s="122"/>
      <c r="AF42" s="122"/>
      <c r="AG42" s="122"/>
      <c r="AH42" s="122"/>
      <c r="AI42" s="122"/>
      <c r="AJ42" s="122"/>
    </row>
    <row r="43" spans="1:36" s="125" customFormat="1" hidden="1" x14ac:dyDescent="0.25">
      <c r="A43" s="332" t="s">
        <v>514</v>
      </c>
      <c r="B43" s="128">
        <v>121010005</v>
      </c>
      <c r="C43" s="129" t="s">
        <v>359</v>
      </c>
      <c r="D43" s="129" t="s">
        <v>360</v>
      </c>
      <c r="E43" s="129" t="s">
        <v>1232</v>
      </c>
      <c r="F43" s="128" t="s">
        <v>62</v>
      </c>
      <c r="G43" s="130" t="s">
        <v>517</v>
      </c>
      <c r="H43" s="128">
        <v>5</v>
      </c>
      <c r="I43" s="129" t="s">
        <v>6</v>
      </c>
      <c r="J43" s="160">
        <v>20000000</v>
      </c>
      <c r="K43" s="160">
        <v>100000000</v>
      </c>
      <c r="L43" s="162"/>
      <c r="M43" s="162"/>
      <c r="N43" s="162">
        <f t="shared" si="1"/>
        <v>0</v>
      </c>
      <c r="O43" s="162"/>
      <c r="P43" s="333" t="e">
        <f>VLOOKUP($AB43,Sheet7!$A$2:$B$576,2,0)</f>
        <v>#N/A</v>
      </c>
      <c r="Q43" s="122"/>
      <c r="R43" s="122"/>
      <c r="S43" s="122"/>
      <c r="T43" s="122"/>
      <c r="U43" s="122"/>
      <c r="V43" s="122"/>
      <c r="W43" s="122"/>
      <c r="X43" s="122"/>
      <c r="Y43" s="122"/>
      <c r="Z43" s="122"/>
      <c r="AA43" s="122"/>
      <c r="AB43" s="122"/>
      <c r="AC43" s="122"/>
      <c r="AD43" s="122"/>
      <c r="AE43" s="122"/>
      <c r="AF43" s="122"/>
      <c r="AG43" s="122"/>
      <c r="AH43" s="122"/>
      <c r="AI43" s="122"/>
      <c r="AJ43" s="122"/>
    </row>
    <row r="44" spans="1:36" s="125" customFormat="1" hidden="1" x14ac:dyDescent="0.25">
      <c r="A44" s="332" t="s">
        <v>514</v>
      </c>
      <c r="B44" s="128">
        <v>121010005</v>
      </c>
      <c r="C44" s="129" t="s">
        <v>359</v>
      </c>
      <c r="D44" s="129" t="s">
        <v>360</v>
      </c>
      <c r="E44" s="129" t="s">
        <v>385</v>
      </c>
      <c r="F44" s="128" t="s">
        <v>62</v>
      </c>
      <c r="G44" s="130" t="s">
        <v>517</v>
      </c>
      <c r="H44" s="128">
        <v>1</v>
      </c>
      <c r="I44" s="129" t="s">
        <v>6</v>
      </c>
      <c r="J44" s="160">
        <v>98000000</v>
      </c>
      <c r="K44" s="160">
        <v>98000000</v>
      </c>
      <c r="L44" s="162"/>
      <c r="M44" s="162"/>
      <c r="N44" s="162">
        <f t="shared" si="1"/>
        <v>0</v>
      </c>
      <c r="O44" s="162"/>
      <c r="P44" s="333" t="e">
        <f>VLOOKUP($AB44,Sheet7!$A$2:$B$576,2,0)</f>
        <v>#N/A</v>
      </c>
      <c r="Q44" s="122"/>
      <c r="R44" s="122"/>
      <c r="S44" s="122"/>
      <c r="T44" s="122"/>
      <c r="U44" s="122"/>
      <c r="V44" s="122"/>
      <c r="W44" s="122"/>
      <c r="X44" s="122"/>
      <c r="Y44" s="122"/>
      <c r="Z44" s="122"/>
      <c r="AA44" s="122"/>
      <c r="AB44" s="122"/>
      <c r="AC44" s="122"/>
      <c r="AD44" s="122"/>
      <c r="AE44" s="122"/>
      <c r="AF44" s="122"/>
      <c r="AG44" s="122"/>
      <c r="AH44" s="122"/>
      <c r="AI44" s="122"/>
      <c r="AJ44" s="122"/>
    </row>
    <row r="45" spans="1:36" s="125" customFormat="1" hidden="1" x14ac:dyDescent="0.25">
      <c r="A45" s="332" t="s">
        <v>514</v>
      </c>
      <c r="B45" s="128">
        <v>121010005</v>
      </c>
      <c r="C45" s="129" t="s">
        <v>359</v>
      </c>
      <c r="D45" s="129" t="s">
        <v>360</v>
      </c>
      <c r="E45" s="129" t="s">
        <v>463</v>
      </c>
      <c r="F45" s="128" t="s">
        <v>62</v>
      </c>
      <c r="G45" s="130" t="s">
        <v>515</v>
      </c>
      <c r="H45" s="128">
        <v>1</v>
      </c>
      <c r="I45" s="129" t="s">
        <v>6</v>
      </c>
      <c r="J45" s="160">
        <v>34000000</v>
      </c>
      <c r="K45" s="160">
        <v>34000000</v>
      </c>
      <c r="L45" s="162"/>
      <c r="M45" s="326"/>
      <c r="N45" s="162">
        <f t="shared" si="1"/>
        <v>0</v>
      </c>
      <c r="O45" s="162"/>
      <c r="P45" s="333" t="e">
        <f>VLOOKUP($AB45,Sheet7!$A$2:$B$576,2,0)</f>
        <v>#N/A</v>
      </c>
      <c r="Q45" s="122"/>
      <c r="R45" s="131" t="s">
        <v>629</v>
      </c>
      <c r="S45" s="122"/>
      <c r="T45" s="122"/>
      <c r="U45" s="122"/>
      <c r="V45" s="122"/>
      <c r="W45" s="122"/>
      <c r="X45" s="122"/>
      <c r="Y45" s="122"/>
      <c r="Z45" s="122"/>
      <c r="AA45" s="122"/>
      <c r="AB45" s="122"/>
      <c r="AC45" s="122"/>
      <c r="AD45" s="122"/>
      <c r="AE45" s="122"/>
      <c r="AF45" s="122"/>
      <c r="AG45" s="122"/>
      <c r="AH45" s="122"/>
      <c r="AI45" s="122"/>
      <c r="AJ45" s="122"/>
    </row>
    <row r="46" spans="1:36" s="125" customFormat="1" hidden="1" x14ac:dyDescent="0.25">
      <c r="A46" s="332" t="s">
        <v>514</v>
      </c>
      <c r="B46" s="128">
        <v>121010005</v>
      </c>
      <c r="C46" s="129" t="s">
        <v>359</v>
      </c>
      <c r="D46" s="129" t="s">
        <v>360</v>
      </c>
      <c r="E46" s="129" t="s">
        <v>363</v>
      </c>
      <c r="F46" s="128" t="s">
        <v>62</v>
      </c>
      <c r="G46" s="130" t="s">
        <v>69</v>
      </c>
      <c r="H46" s="128">
        <v>1</v>
      </c>
      <c r="I46" s="129" t="s">
        <v>364</v>
      </c>
      <c r="J46" s="160">
        <v>65000000</v>
      </c>
      <c r="K46" s="160">
        <v>65000000</v>
      </c>
      <c r="L46" s="162"/>
      <c r="M46" s="162"/>
      <c r="N46" s="162">
        <f t="shared" si="1"/>
        <v>0</v>
      </c>
      <c r="O46" s="162"/>
      <c r="P46" s="333" t="e">
        <f>VLOOKUP($AB46,Sheet7!$A$2:$B$576,2,0)</f>
        <v>#N/A</v>
      </c>
      <c r="Q46" s="122"/>
      <c r="R46" s="122"/>
      <c r="S46" s="122"/>
      <c r="T46" s="122"/>
      <c r="U46" s="122"/>
      <c r="V46" s="122"/>
      <c r="W46" s="122"/>
      <c r="X46" s="122"/>
      <c r="Y46" s="122"/>
      <c r="Z46" s="122"/>
      <c r="AA46" s="122"/>
      <c r="AB46" s="122"/>
      <c r="AC46" s="122"/>
      <c r="AD46" s="122"/>
      <c r="AE46" s="122"/>
      <c r="AF46" s="122"/>
      <c r="AG46" s="122"/>
      <c r="AH46" s="122"/>
      <c r="AI46" s="122"/>
      <c r="AJ46" s="122"/>
    </row>
    <row r="47" spans="1:36" s="125" customFormat="1" hidden="1" x14ac:dyDescent="0.25">
      <c r="A47" s="332" t="s">
        <v>514</v>
      </c>
      <c r="B47" s="128">
        <v>121010005</v>
      </c>
      <c r="C47" s="129" t="s">
        <v>359</v>
      </c>
      <c r="D47" s="129" t="s">
        <v>360</v>
      </c>
      <c r="E47" s="129" t="s">
        <v>377</v>
      </c>
      <c r="F47" s="128" t="s">
        <v>62</v>
      </c>
      <c r="G47" s="130" t="s">
        <v>69</v>
      </c>
      <c r="H47" s="128">
        <v>5</v>
      </c>
      <c r="I47" s="129" t="s">
        <v>6</v>
      </c>
      <c r="J47" s="160">
        <v>10000000</v>
      </c>
      <c r="K47" s="160">
        <v>50000000</v>
      </c>
      <c r="L47" s="162"/>
      <c r="M47" s="326"/>
      <c r="N47" s="162">
        <f t="shared" si="1"/>
        <v>0</v>
      </c>
      <c r="O47" s="162"/>
      <c r="P47" s="333" t="e">
        <f>VLOOKUP($AB47,Sheet7!$A$2:$B$576,2,0)</f>
        <v>#N/A</v>
      </c>
      <c r="Q47" s="122"/>
      <c r="R47" s="131" t="s">
        <v>629</v>
      </c>
      <c r="S47" s="122"/>
      <c r="T47" s="122"/>
      <c r="U47" s="122"/>
      <c r="V47" s="122"/>
      <c r="W47" s="122"/>
      <c r="X47" s="122"/>
      <c r="Y47" s="122"/>
      <c r="Z47" s="122"/>
      <c r="AA47" s="122"/>
      <c r="AB47" s="122"/>
      <c r="AC47" s="122"/>
      <c r="AD47" s="122"/>
      <c r="AE47" s="122"/>
      <c r="AF47" s="122"/>
      <c r="AG47" s="122"/>
      <c r="AH47" s="122"/>
      <c r="AI47" s="122"/>
      <c r="AJ47" s="122"/>
    </row>
    <row r="48" spans="1:36" s="125" customFormat="1" hidden="1" x14ac:dyDescent="0.25">
      <c r="A48" s="128" t="s">
        <v>514</v>
      </c>
      <c r="B48" s="128">
        <v>121010005</v>
      </c>
      <c r="C48" s="129" t="s">
        <v>359</v>
      </c>
      <c r="D48" s="129" t="s">
        <v>360</v>
      </c>
      <c r="E48" s="129" t="s">
        <v>361</v>
      </c>
      <c r="F48" s="128" t="s">
        <v>34</v>
      </c>
      <c r="G48" s="130" t="s">
        <v>43</v>
      </c>
      <c r="H48" s="128">
        <v>1</v>
      </c>
      <c r="I48" s="129" t="s">
        <v>362</v>
      </c>
      <c r="J48" s="160">
        <v>150000000</v>
      </c>
      <c r="K48" s="160">
        <v>150000000</v>
      </c>
      <c r="L48" s="162"/>
      <c r="M48" s="162"/>
      <c r="N48" s="162">
        <f t="shared" si="1"/>
        <v>0</v>
      </c>
      <c r="O48" s="162"/>
      <c r="P48" s="333" t="e">
        <f>VLOOKUP($AB48,Sheet7!$A$2:$B$576,2,0)</f>
        <v>#N/A</v>
      </c>
      <c r="Q48" s="122"/>
      <c r="R48" s="122"/>
      <c r="S48" s="122"/>
      <c r="T48" s="122"/>
      <c r="U48" s="122"/>
      <c r="V48" s="122"/>
      <c r="W48" s="122"/>
      <c r="X48" s="122"/>
      <c r="Y48" s="122"/>
      <c r="Z48" s="122"/>
      <c r="AA48" s="122"/>
      <c r="AB48" s="122"/>
      <c r="AC48" s="122"/>
      <c r="AD48" s="122"/>
      <c r="AE48" s="122"/>
      <c r="AF48" s="122"/>
      <c r="AG48" s="122"/>
      <c r="AH48" s="122"/>
      <c r="AI48" s="122"/>
      <c r="AJ48" s="122"/>
    </row>
    <row r="49" spans="1:36" s="125" customFormat="1" hidden="1" x14ac:dyDescent="0.25">
      <c r="A49" s="128" t="s">
        <v>514</v>
      </c>
      <c r="B49" s="128">
        <v>121010005</v>
      </c>
      <c r="C49" s="129" t="s">
        <v>359</v>
      </c>
      <c r="D49" s="129" t="s">
        <v>360</v>
      </c>
      <c r="E49" s="144" t="s">
        <v>363</v>
      </c>
      <c r="F49" s="128" t="s">
        <v>34</v>
      </c>
      <c r="G49" s="130" t="s">
        <v>43</v>
      </c>
      <c r="H49" s="128">
        <v>1</v>
      </c>
      <c r="I49" s="129" t="s">
        <v>362</v>
      </c>
      <c r="J49" s="160">
        <v>10000000</v>
      </c>
      <c r="K49" s="160">
        <v>10000000</v>
      </c>
      <c r="L49" s="162"/>
      <c r="M49" s="162"/>
      <c r="N49" s="162">
        <f t="shared" si="1"/>
        <v>0</v>
      </c>
      <c r="O49" s="162"/>
      <c r="P49" s="333" t="e">
        <f>VLOOKUP($AB49,Sheet7!$A$2:$B$576,2,0)</f>
        <v>#N/A</v>
      </c>
      <c r="Q49" s="122"/>
      <c r="R49" s="122"/>
      <c r="S49" s="122"/>
      <c r="T49" s="122"/>
      <c r="U49" s="122"/>
      <c r="V49" s="122"/>
      <c r="W49" s="122"/>
      <c r="X49" s="122"/>
      <c r="Y49" s="122"/>
      <c r="Z49" s="122"/>
      <c r="AA49" s="122"/>
      <c r="AB49" s="122"/>
      <c r="AC49" s="122"/>
      <c r="AD49" s="122"/>
      <c r="AE49" s="122"/>
      <c r="AF49" s="122"/>
      <c r="AG49" s="122"/>
      <c r="AH49" s="122"/>
      <c r="AI49" s="122"/>
      <c r="AJ49" s="122"/>
    </row>
    <row r="50" spans="1:36" s="125" customFormat="1" hidden="1" x14ac:dyDescent="0.25">
      <c r="A50" s="128" t="s">
        <v>514</v>
      </c>
      <c r="B50" s="128">
        <v>121010005</v>
      </c>
      <c r="C50" s="129" t="s">
        <v>359</v>
      </c>
      <c r="D50" s="129" t="s">
        <v>360</v>
      </c>
      <c r="E50" s="144" t="s">
        <v>366</v>
      </c>
      <c r="F50" s="128" t="s">
        <v>34</v>
      </c>
      <c r="G50" s="130" t="s">
        <v>43</v>
      </c>
      <c r="H50" s="128">
        <v>2</v>
      </c>
      <c r="I50" s="129" t="s">
        <v>6</v>
      </c>
      <c r="J50" s="160">
        <v>17000000</v>
      </c>
      <c r="K50" s="160">
        <v>34000000</v>
      </c>
      <c r="L50" s="162"/>
      <c r="M50" s="162"/>
      <c r="N50" s="162">
        <f t="shared" si="1"/>
        <v>0</v>
      </c>
      <c r="O50" s="162"/>
      <c r="P50" s="333" t="e">
        <f>VLOOKUP($AB50,Sheet7!$A$2:$B$576,2,0)</f>
        <v>#N/A</v>
      </c>
      <c r="Q50" s="122"/>
      <c r="R50" s="122"/>
      <c r="S50" s="122"/>
      <c r="T50" s="122"/>
      <c r="U50" s="122"/>
      <c r="V50" s="122"/>
      <c r="W50" s="122"/>
      <c r="X50" s="122"/>
      <c r="Y50" s="122"/>
      <c r="Z50" s="122"/>
      <c r="AA50" s="122"/>
      <c r="AB50" s="122"/>
      <c r="AC50" s="122"/>
      <c r="AD50" s="122"/>
      <c r="AE50" s="122"/>
      <c r="AF50" s="122"/>
      <c r="AG50" s="122"/>
      <c r="AH50" s="122"/>
      <c r="AI50" s="122"/>
      <c r="AJ50" s="122"/>
    </row>
    <row r="51" spans="1:36" s="125" customFormat="1" hidden="1" x14ac:dyDescent="0.25">
      <c r="A51" s="128" t="s">
        <v>514</v>
      </c>
      <c r="B51" s="128">
        <v>121010005</v>
      </c>
      <c r="C51" s="129" t="s">
        <v>359</v>
      </c>
      <c r="D51" s="129" t="s">
        <v>360</v>
      </c>
      <c r="E51" s="144" t="s">
        <v>370</v>
      </c>
      <c r="F51" s="128" t="s">
        <v>34</v>
      </c>
      <c r="G51" s="130" t="s">
        <v>43</v>
      </c>
      <c r="H51" s="128">
        <v>1</v>
      </c>
      <c r="I51" s="129" t="s">
        <v>6</v>
      </c>
      <c r="J51" s="160">
        <v>20000000</v>
      </c>
      <c r="K51" s="160">
        <v>20000000</v>
      </c>
      <c r="L51" s="162"/>
      <c r="M51" s="162"/>
      <c r="N51" s="162">
        <f t="shared" si="1"/>
        <v>0</v>
      </c>
      <c r="O51" s="162"/>
      <c r="P51" s="333" t="e">
        <f>VLOOKUP($AB51,Sheet7!$A$2:$B$576,2,0)</f>
        <v>#N/A</v>
      </c>
      <c r="Q51" s="122"/>
      <c r="R51" s="122"/>
      <c r="S51" s="122"/>
      <c r="T51" s="122"/>
      <c r="U51" s="122"/>
      <c r="V51" s="122"/>
      <c r="W51" s="122"/>
      <c r="X51" s="122"/>
      <c r="Y51" s="122"/>
      <c r="Z51" s="122"/>
      <c r="AA51" s="122"/>
      <c r="AB51" s="122"/>
      <c r="AC51" s="122"/>
      <c r="AD51" s="122"/>
      <c r="AE51" s="122"/>
      <c r="AF51" s="122"/>
      <c r="AG51" s="122"/>
      <c r="AH51" s="122"/>
      <c r="AI51" s="122"/>
      <c r="AJ51" s="122"/>
    </row>
    <row r="52" spans="1:36" s="125" customFormat="1" hidden="1" x14ac:dyDescent="0.25">
      <c r="A52" s="128" t="s">
        <v>514</v>
      </c>
      <c r="B52" s="128">
        <v>121010005</v>
      </c>
      <c r="C52" s="129" t="s">
        <v>359</v>
      </c>
      <c r="D52" s="129" t="s">
        <v>360</v>
      </c>
      <c r="E52" s="144" t="s">
        <v>371</v>
      </c>
      <c r="F52" s="128" t="s">
        <v>34</v>
      </c>
      <c r="G52" s="130" t="s">
        <v>43</v>
      </c>
      <c r="H52" s="128">
        <v>1</v>
      </c>
      <c r="I52" s="129" t="s">
        <v>6</v>
      </c>
      <c r="J52" s="160">
        <v>22500000</v>
      </c>
      <c r="K52" s="160">
        <v>22500000</v>
      </c>
      <c r="L52" s="162"/>
      <c r="M52" s="162"/>
      <c r="N52" s="162">
        <f t="shared" si="1"/>
        <v>0</v>
      </c>
      <c r="O52" s="162"/>
      <c r="P52" s="333" t="e">
        <f>VLOOKUP($AB52,Sheet7!$A$2:$B$576,2,0)</f>
        <v>#N/A</v>
      </c>
      <c r="Q52" s="122"/>
      <c r="R52" s="122"/>
      <c r="S52" s="122"/>
      <c r="T52" s="122"/>
      <c r="U52" s="122"/>
      <c r="V52" s="122"/>
      <c r="W52" s="122"/>
      <c r="X52" s="122"/>
      <c r="Y52" s="122"/>
      <c r="Z52" s="122"/>
      <c r="AA52" s="122"/>
      <c r="AB52" s="122"/>
      <c r="AC52" s="122"/>
      <c r="AD52" s="122"/>
      <c r="AE52" s="122"/>
      <c r="AF52" s="122"/>
      <c r="AG52" s="122"/>
      <c r="AH52" s="122"/>
      <c r="AI52" s="122"/>
      <c r="AJ52" s="122"/>
    </row>
    <row r="53" spans="1:36" s="125" customFormat="1" hidden="1" x14ac:dyDescent="0.25">
      <c r="A53" s="128" t="s">
        <v>514</v>
      </c>
      <c r="B53" s="128">
        <v>121010005</v>
      </c>
      <c r="C53" s="129" t="s">
        <v>359</v>
      </c>
      <c r="D53" s="129" t="s">
        <v>360</v>
      </c>
      <c r="E53" s="144" t="s">
        <v>378</v>
      </c>
      <c r="F53" s="128" t="s">
        <v>34</v>
      </c>
      <c r="G53" s="130" t="s">
        <v>43</v>
      </c>
      <c r="H53" s="128">
        <v>2</v>
      </c>
      <c r="I53" s="129" t="s">
        <v>6</v>
      </c>
      <c r="J53" s="160">
        <v>17000000</v>
      </c>
      <c r="K53" s="160">
        <v>34000000</v>
      </c>
      <c r="L53" s="162"/>
      <c r="M53" s="162"/>
      <c r="N53" s="162">
        <f t="shared" si="1"/>
        <v>0</v>
      </c>
      <c r="O53" s="162"/>
      <c r="P53" s="333" t="e">
        <f>VLOOKUP($AB53,Sheet7!$A$2:$B$576,2,0)</f>
        <v>#N/A</v>
      </c>
      <c r="Q53" s="122"/>
      <c r="R53" s="122"/>
      <c r="S53" s="122"/>
      <c r="T53" s="122"/>
      <c r="U53" s="122"/>
      <c r="V53" s="122"/>
      <c r="W53" s="122"/>
      <c r="X53" s="122"/>
      <c r="Y53" s="122"/>
      <c r="Z53" s="122"/>
      <c r="AA53" s="122"/>
      <c r="AB53" s="122"/>
      <c r="AC53" s="122"/>
      <c r="AD53" s="122"/>
      <c r="AE53" s="122"/>
      <c r="AF53" s="122"/>
      <c r="AG53" s="122"/>
      <c r="AH53" s="122"/>
      <c r="AI53" s="122"/>
      <c r="AJ53" s="122"/>
    </row>
    <row r="54" spans="1:36" s="125" customFormat="1" hidden="1" x14ac:dyDescent="0.25">
      <c r="A54" s="128" t="s">
        <v>514</v>
      </c>
      <c r="B54" s="128">
        <v>121010005</v>
      </c>
      <c r="C54" s="129" t="s">
        <v>359</v>
      </c>
      <c r="D54" s="129" t="s">
        <v>360</v>
      </c>
      <c r="E54" s="144" t="s">
        <v>379</v>
      </c>
      <c r="F54" s="128" t="s">
        <v>34</v>
      </c>
      <c r="G54" s="130" t="s">
        <v>43</v>
      </c>
      <c r="H54" s="128">
        <v>1</v>
      </c>
      <c r="I54" s="129" t="s">
        <v>6</v>
      </c>
      <c r="J54" s="160">
        <v>25000000</v>
      </c>
      <c r="K54" s="160">
        <v>25000000</v>
      </c>
      <c r="L54" s="162"/>
      <c r="M54" s="162"/>
      <c r="N54" s="162">
        <f t="shared" si="1"/>
        <v>0</v>
      </c>
      <c r="O54" s="162"/>
      <c r="P54" s="333" t="e">
        <f>VLOOKUP($AB54,Sheet7!$A$2:$B$576,2,0)</f>
        <v>#N/A</v>
      </c>
      <c r="Q54" s="122"/>
      <c r="R54" s="122"/>
      <c r="S54" s="122"/>
      <c r="T54" s="122"/>
      <c r="U54" s="122"/>
      <c r="V54" s="122"/>
      <c r="W54" s="122"/>
      <c r="X54" s="122"/>
      <c r="Y54" s="122"/>
      <c r="Z54" s="122"/>
      <c r="AA54" s="122"/>
      <c r="AB54" s="122"/>
      <c r="AC54" s="122"/>
      <c r="AD54" s="122"/>
      <c r="AE54" s="122"/>
      <c r="AF54" s="122"/>
      <c r="AG54" s="122"/>
      <c r="AH54" s="122"/>
      <c r="AI54" s="122"/>
      <c r="AJ54" s="122"/>
    </row>
    <row r="55" spans="1:36" s="125" customFormat="1" hidden="1" x14ac:dyDescent="0.25">
      <c r="A55" s="128" t="s">
        <v>514</v>
      </c>
      <c r="B55" s="128">
        <v>121010005</v>
      </c>
      <c r="C55" s="129" t="s">
        <v>359</v>
      </c>
      <c r="D55" s="129" t="s">
        <v>360</v>
      </c>
      <c r="E55" s="129" t="s">
        <v>361</v>
      </c>
      <c r="F55" s="128" t="s">
        <v>34</v>
      </c>
      <c r="G55" s="130" t="s">
        <v>45</v>
      </c>
      <c r="H55" s="128">
        <v>1</v>
      </c>
      <c r="I55" s="129" t="s">
        <v>362</v>
      </c>
      <c r="J55" s="160">
        <v>150000000</v>
      </c>
      <c r="K55" s="160">
        <v>150000000</v>
      </c>
      <c r="L55" s="162">
        <f>K55-O55</f>
        <v>150000000</v>
      </c>
      <c r="M55" s="162"/>
      <c r="N55" s="162">
        <f t="shared" si="1"/>
        <v>0</v>
      </c>
      <c r="O55" s="162"/>
      <c r="P55" s="333" t="e">
        <f>VLOOKUP($AB55,Sheet7!$A$2:$B$576,2,0)</f>
        <v>#N/A</v>
      </c>
      <c r="Q55" s="122"/>
      <c r="R55" s="122"/>
      <c r="S55" s="122"/>
      <c r="T55" s="122"/>
      <c r="U55" s="122"/>
      <c r="V55" s="122"/>
      <c r="W55" s="122"/>
      <c r="X55" s="122"/>
      <c r="Y55" s="122"/>
      <c r="Z55" s="122"/>
      <c r="AA55" s="122"/>
      <c r="AB55" s="122"/>
      <c r="AC55" s="122"/>
      <c r="AD55" s="122"/>
      <c r="AE55" s="122"/>
      <c r="AF55" s="122"/>
      <c r="AG55" s="122"/>
      <c r="AH55" s="122"/>
      <c r="AI55" s="122"/>
      <c r="AJ55" s="122"/>
    </row>
    <row r="56" spans="1:36" s="125" customFormat="1" hidden="1" x14ac:dyDescent="0.25">
      <c r="A56" s="128" t="s">
        <v>514</v>
      </c>
      <c r="B56" s="128">
        <v>121010005</v>
      </c>
      <c r="C56" s="129" t="s">
        <v>359</v>
      </c>
      <c r="D56" s="129" t="s">
        <v>360</v>
      </c>
      <c r="E56" s="144" t="s">
        <v>371</v>
      </c>
      <c r="F56" s="128" t="s">
        <v>34</v>
      </c>
      <c r="G56" s="130" t="s">
        <v>45</v>
      </c>
      <c r="H56" s="128">
        <v>2</v>
      </c>
      <c r="I56" s="129" t="s">
        <v>6</v>
      </c>
      <c r="J56" s="160">
        <v>22500000</v>
      </c>
      <c r="K56" s="160">
        <v>45000000</v>
      </c>
      <c r="L56" s="162">
        <f t="shared" ref="L56:L72" si="2">K56-O56</f>
        <v>45000000</v>
      </c>
      <c r="M56" s="162"/>
      <c r="N56" s="162">
        <f t="shared" si="1"/>
        <v>0</v>
      </c>
      <c r="O56" s="162"/>
      <c r="P56" s="333" t="e">
        <f>VLOOKUP($AB56,Sheet7!$A$2:$B$576,2,0)</f>
        <v>#N/A</v>
      </c>
      <c r="Q56" s="122"/>
      <c r="R56" s="122"/>
      <c r="S56" s="122"/>
      <c r="T56" s="122"/>
      <c r="U56" s="122"/>
      <c r="V56" s="122"/>
      <c r="W56" s="122"/>
      <c r="X56" s="122"/>
      <c r="Y56" s="122"/>
      <c r="Z56" s="122"/>
      <c r="AA56" s="122"/>
      <c r="AB56" s="122"/>
      <c r="AC56" s="122"/>
      <c r="AD56" s="122"/>
      <c r="AE56" s="122"/>
      <c r="AF56" s="122"/>
      <c r="AG56" s="122"/>
      <c r="AH56" s="122"/>
      <c r="AI56" s="122"/>
      <c r="AJ56" s="122"/>
    </row>
    <row r="57" spans="1:36" s="125" customFormat="1" hidden="1" x14ac:dyDescent="0.25">
      <c r="A57" s="128" t="s">
        <v>514</v>
      </c>
      <c r="B57" s="128">
        <v>121010005</v>
      </c>
      <c r="C57" s="129" t="s">
        <v>359</v>
      </c>
      <c r="D57" s="129" t="s">
        <v>360</v>
      </c>
      <c r="E57" s="144" t="s">
        <v>378</v>
      </c>
      <c r="F57" s="128" t="s">
        <v>34</v>
      </c>
      <c r="G57" s="130" t="s">
        <v>45</v>
      </c>
      <c r="H57" s="128">
        <v>2</v>
      </c>
      <c r="I57" s="129" t="s">
        <v>6</v>
      </c>
      <c r="J57" s="160">
        <v>17000000</v>
      </c>
      <c r="K57" s="160">
        <v>34000000</v>
      </c>
      <c r="L57" s="162">
        <f t="shared" si="2"/>
        <v>34000000</v>
      </c>
      <c r="M57" s="162"/>
      <c r="N57" s="162">
        <f t="shared" si="1"/>
        <v>0</v>
      </c>
      <c r="O57" s="162"/>
      <c r="P57" s="333" t="e">
        <f>VLOOKUP($AB57,Sheet7!$A$2:$B$576,2,0)</f>
        <v>#N/A</v>
      </c>
      <c r="Q57" s="122"/>
      <c r="R57" s="122"/>
      <c r="S57" s="122"/>
      <c r="T57" s="122"/>
      <c r="U57" s="122"/>
      <c r="V57" s="122"/>
      <c r="W57" s="122"/>
      <c r="X57" s="122"/>
      <c r="Y57" s="122"/>
      <c r="Z57" s="122"/>
      <c r="AA57" s="122"/>
      <c r="AB57" s="122"/>
      <c r="AC57" s="122"/>
      <c r="AD57" s="122"/>
      <c r="AE57" s="122"/>
      <c r="AF57" s="122"/>
      <c r="AG57" s="122"/>
      <c r="AH57" s="122"/>
      <c r="AI57" s="122"/>
      <c r="AJ57" s="122"/>
    </row>
    <row r="58" spans="1:36" s="125" customFormat="1" hidden="1" x14ac:dyDescent="0.25">
      <c r="A58" s="128" t="s">
        <v>514</v>
      </c>
      <c r="B58" s="128">
        <v>121010005</v>
      </c>
      <c r="C58" s="129" t="s">
        <v>359</v>
      </c>
      <c r="D58" s="129" t="s">
        <v>360</v>
      </c>
      <c r="E58" s="144" t="s">
        <v>379</v>
      </c>
      <c r="F58" s="128" t="s">
        <v>34</v>
      </c>
      <c r="G58" s="130" t="s">
        <v>45</v>
      </c>
      <c r="H58" s="128">
        <v>2</v>
      </c>
      <c r="I58" s="129" t="s">
        <v>6</v>
      </c>
      <c r="J58" s="160">
        <v>25000000</v>
      </c>
      <c r="K58" s="160">
        <v>50000000</v>
      </c>
      <c r="L58" s="162">
        <f t="shared" si="2"/>
        <v>10706000</v>
      </c>
      <c r="M58" s="162"/>
      <c r="N58" s="162">
        <f t="shared" si="1"/>
        <v>-39294000</v>
      </c>
      <c r="O58" s="475">
        <v>39294000</v>
      </c>
      <c r="P58" s="333" t="s">
        <v>5252</v>
      </c>
      <c r="Q58" s="122"/>
      <c r="R58" s="122"/>
      <c r="S58" s="122"/>
      <c r="T58" s="122"/>
      <c r="U58" s="122"/>
      <c r="V58" s="122"/>
      <c r="W58" s="122"/>
      <c r="X58" s="122"/>
      <c r="Y58" s="122"/>
      <c r="Z58" s="122"/>
      <c r="AA58" s="122"/>
      <c r="AB58" s="122"/>
      <c r="AC58" s="122"/>
      <c r="AD58" s="122"/>
      <c r="AE58" s="122"/>
      <c r="AF58" s="122"/>
      <c r="AG58" s="122"/>
      <c r="AH58" s="122"/>
      <c r="AI58" s="122"/>
      <c r="AJ58" s="122"/>
    </row>
    <row r="59" spans="1:36" s="125" customFormat="1" hidden="1" x14ac:dyDescent="0.25">
      <c r="A59" s="128" t="s">
        <v>514</v>
      </c>
      <c r="B59" s="128">
        <v>121010005</v>
      </c>
      <c r="C59" s="129" t="s">
        <v>359</v>
      </c>
      <c r="D59" s="129" t="s">
        <v>360</v>
      </c>
      <c r="E59" s="129" t="s">
        <v>361</v>
      </c>
      <c r="F59" s="128" t="s">
        <v>34</v>
      </c>
      <c r="G59" s="130" t="s">
        <v>46</v>
      </c>
      <c r="H59" s="128">
        <v>1</v>
      </c>
      <c r="I59" s="129" t="s">
        <v>362</v>
      </c>
      <c r="J59" s="160">
        <v>150000000</v>
      </c>
      <c r="K59" s="160">
        <v>150000000</v>
      </c>
      <c r="L59" s="162">
        <f t="shared" si="2"/>
        <v>150000000</v>
      </c>
      <c r="M59" s="162"/>
      <c r="N59" s="162">
        <f t="shared" si="1"/>
        <v>0</v>
      </c>
      <c r="O59" s="162"/>
      <c r="P59" s="333" t="e">
        <f>VLOOKUP($AB59,Sheet7!$A$2:$B$576,2,0)</f>
        <v>#N/A</v>
      </c>
      <c r="Q59" s="122"/>
      <c r="R59" s="122"/>
      <c r="S59" s="122"/>
      <c r="T59" s="122"/>
      <c r="U59" s="122"/>
      <c r="V59" s="122"/>
      <c r="W59" s="122"/>
      <c r="X59" s="122"/>
      <c r="Y59" s="122"/>
      <c r="Z59" s="122"/>
      <c r="AA59" s="122"/>
      <c r="AB59" s="122"/>
      <c r="AC59" s="122"/>
      <c r="AD59" s="122"/>
      <c r="AE59" s="122"/>
      <c r="AF59" s="122"/>
      <c r="AG59" s="122"/>
      <c r="AH59" s="122"/>
      <c r="AI59" s="122"/>
      <c r="AJ59" s="122"/>
    </row>
    <row r="60" spans="1:36" s="125" customFormat="1" hidden="1" x14ac:dyDescent="0.25">
      <c r="A60" s="128" t="s">
        <v>514</v>
      </c>
      <c r="B60" s="128">
        <v>121010005</v>
      </c>
      <c r="C60" s="129" t="s">
        <v>359</v>
      </c>
      <c r="D60" s="129" t="s">
        <v>360</v>
      </c>
      <c r="E60" s="144" t="s">
        <v>363</v>
      </c>
      <c r="F60" s="128" t="s">
        <v>34</v>
      </c>
      <c r="G60" s="130" t="s">
        <v>46</v>
      </c>
      <c r="H60" s="128">
        <v>1</v>
      </c>
      <c r="I60" s="129" t="s">
        <v>362</v>
      </c>
      <c r="J60" s="160">
        <v>20000000</v>
      </c>
      <c r="K60" s="160">
        <v>20000000</v>
      </c>
      <c r="L60" s="162">
        <f t="shared" si="2"/>
        <v>14348000</v>
      </c>
      <c r="M60" s="162"/>
      <c r="N60" s="162">
        <f t="shared" si="1"/>
        <v>-5652000</v>
      </c>
      <c r="O60" s="476">
        <v>5652000</v>
      </c>
      <c r="P60" s="333" t="e">
        <f>VLOOKUP($AB60,Sheet7!$A$2:$B$576,2,0)</f>
        <v>#N/A</v>
      </c>
      <c r="Q60" s="122"/>
      <c r="R60" s="122"/>
      <c r="S60" s="122"/>
      <c r="T60" s="122"/>
      <c r="U60" s="122"/>
      <c r="V60" s="122"/>
      <c r="W60" s="122"/>
      <c r="X60" s="122"/>
      <c r="Y60" s="122"/>
      <c r="Z60" s="122"/>
      <c r="AA60" s="122"/>
      <c r="AB60" s="122"/>
      <c r="AC60" s="122"/>
      <c r="AD60" s="122"/>
      <c r="AE60" s="122"/>
      <c r="AF60" s="122"/>
      <c r="AG60" s="122"/>
      <c r="AH60" s="122"/>
      <c r="AI60" s="122"/>
      <c r="AJ60" s="122"/>
    </row>
    <row r="61" spans="1:36" s="125" customFormat="1" hidden="1" x14ac:dyDescent="0.25">
      <c r="A61" s="128" t="s">
        <v>514</v>
      </c>
      <c r="B61" s="128">
        <v>121010005</v>
      </c>
      <c r="C61" s="129" t="s">
        <v>359</v>
      </c>
      <c r="D61" s="129" t="s">
        <v>360</v>
      </c>
      <c r="E61" s="144" t="s">
        <v>366</v>
      </c>
      <c r="F61" s="128" t="s">
        <v>34</v>
      </c>
      <c r="G61" s="130" t="s">
        <v>46</v>
      </c>
      <c r="H61" s="128">
        <v>2</v>
      </c>
      <c r="I61" s="129" t="s">
        <v>6</v>
      </c>
      <c r="J61" s="160">
        <v>17000000</v>
      </c>
      <c r="K61" s="160">
        <v>34000000</v>
      </c>
      <c r="L61" s="162">
        <f t="shared" si="2"/>
        <v>7963000</v>
      </c>
      <c r="M61" s="162"/>
      <c r="N61" s="162">
        <f t="shared" si="1"/>
        <v>-26037000</v>
      </c>
      <c r="O61" s="477">
        <v>26037000</v>
      </c>
      <c r="P61" s="333" t="e">
        <f>VLOOKUP($AB61,Sheet7!$A$2:$B$576,2,0)</f>
        <v>#N/A</v>
      </c>
      <c r="Q61" s="122"/>
      <c r="R61" s="122"/>
      <c r="S61" s="122"/>
      <c r="T61" s="122"/>
      <c r="U61" s="122"/>
      <c r="V61" s="122"/>
      <c r="W61" s="122"/>
      <c r="X61" s="122"/>
      <c r="Y61" s="122"/>
      <c r="Z61" s="122"/>
      <c r="AA61" s="122"/>
      <c r="AB61" s="122"/>
      <c r="AC61" s="122"/>
      <c r="AD61" s="122"/>
      <c r="AE61" s="122"/>
      <c r="AF61" s="122"/>
      <c r="AG61" s="122"/>
      <c r="AH61" s="122"/>
      <c r="AI61" s="122"/>
      <c r="AJ61" s="122"/>
    </row>
    <row r="62" spans="1:36" s="125" customFormat="1" hidden="1" x14ac:dyDescent="0.25">
      <c r="A62" s="128" t="s">
        <v>514</v>
      </c>
      <c r="B62" s="128">
        <v>121010005</v>
      </c>
      <c r="C62" s="129" t="s">
        <v>359</v>
      </c>
      <c r="D62" s="129" t="s">
        <v>360</v>
      </c>
      <c r="E62" s="144" t="s">
        <v>367</v>
      </c>
      <c r="F62" s="128" t="s">
        <v>34</v>
      </c>
      <c r="G62" s="130" t="s">
        <v>46</v>
      </c>
      <c r="H62" s="128">
        <v>1</v>
      </c>
      <c r="I62" s="129" t="s">
        <v>6</v>
      </c>
      <c r="J62" s="160">
        <v>17000000</v>
      </c>
      <c r="K62" s="160">
        <v>17000000</v>
      </c>
      <c r="L62" s="162">
        <f t="shared" si="2"/>
        <v>4912100</v>
      </c>
      <c r="M62" s="162"/>
      <c r="N62" s="162">
        <f t="shared" si="1"/>
        <v>-12087900</v>
      </c>
      <c r="O62" s="478">
        <v>12087900</v>
      </c>
      <c r="P62" s="333" t="e">
        <f>VLOOKUP($AB62,Sheet7!$A$2:$B$576,2,0)</f>
        <v>#N/A</v>
      </c>
      <c r="Q62" s="122"/>
      <c r="R62" s="122"/>
      <c r="S62" s="122"/>
      <c r="T62" s="122"/>
      <c r="U62" s="122"/>
      <c r="V62" s="122"/>
      <c r="W62" s="122"/>
      <c r="X62" s="122"/>
      <c r="Y62" s="122"/>
      <c r="Z62" s="122"/>
      <c r="AA62" s="122"/>
      <c r="AB62" s="122"/>
      <c r="AC62" s="122"/>
      <c r="AD62" s="122"/>
      <c r="AE62" s="122"/>
      <c r="AF62" s="122"/>
      <c r="AG62" s="122"/>
      <c r="AH62" s="122"/>
      <c r="AI62" s="122"/>
      <c r="AJ62" s="122"/>
    </row>
    <row r="63" spans="1:36" s="125" customFormat="1" hidden="1" x14ac:dyDescent="0.25">
      <c r="A63" s="128" t="s">
        <v>514</v>
      </c>
      <c r="B63" s="128">
        <v>121010005</v>
      </c>
      <c r="C63" s="129" t="s">
        <v>359</v>
      </c>
      <c r="D63" s="129" t="s">
        <v>360</v>
      </c>
      <c r="E63" s="144" t="s">
        <v>369</v>
      </c>
      <c r="F63" s="128" t="s">
        <v>34</v>
      </c>
      <c r="G63" s="130" t="s">
        <v>46</v>
      </c>
      <c r="H63" s="128">
        <v>1</v>
      </c>
      <c r="I63" s="129" t="s">
        <v>6</v>
      </c>
      <c r="J63" s="160">
        <v>20000000</v>
      </c>
      <c r="K63" s="160">
        <v>20000000</v>
      </c>
      <c r="L63" s="162">
        <f t="shared" si="2"/>
        <v>7912100</v>
      </c>
      <c r="M63" s="162"/>
      <c r="N63" s="162">
        <f t="shared" si="1"/>
        <v>-12087900</v>
      </c>
      <c r="O63" s="478">
        <v>12087900</v>
      </c>
      <c r="P63" s="333" t="e">
        <f>VLOOKUP($AB63,Sheet7!$A$2:$B$576,2,0)</f>
        <v>#N/A</v>
      </c>
      <c r="Q63" s="122"/>
      <c r="R63" s="122"/>
      <c r="S63" s="122"/>
      <c r="T63" s="122"/>
      <c r="U63" s="122"/>
      <c r="V63" s="122"/>
      <c r="W63" s="122"/>
      <c r="X63" s="122"/>
      <c r="Y63" s="122"/>
      <c r="Z63" s="122"/>
      <c r="AA63" s="122"/>
      <c r="AB63" s="122"/>
      <c r="AC63" s="122"/>
      <c r="AD63" s="122"/>
      <c r="AE63" s="122"/>
      <c r="AF63" s="122"/>
      <c r="AG63" s="122"/>
      <c r="AH63" s="122"/>
      <c r="AI63" s="122"/>
      <c r="AJ63" s="122"/>
    </row>
    <row r="64" spans="1:36" s="125" customFormat="1" hidden="1" x14ac:dyDescent="0.25">
      <c r="A64" s="128" t="s">
        <v>514</v>
      </c>
      <c r="B64" s="128">
        <v>121010005</v>
      </c>
      <c r="C64" s="129" t="s">
        <v>359</v>
      </c>
      <c r="D64" s="129" t="s">
        <v>360</v>
      </c>
      <c r="E64" s="144" t="s">
        <v>371</v>
      </c>
      <c r="F64" s="128" t="s">
        <v>34</v>
      </c>
      <c r="G64" s="130" t="s">
        <v>46</v>
      </c>
      <c r="H64" s="128">
        <v>1</v>
      </c>
      <c r="I64" s="129" t="s">
        <v>6</v>
      </c>
      <c r="J64" s="160">
        <v>22500000</v>
      </c>
      <c r="K64" s="160">
        <v>22500000</v>
      </c>
      <c r="L64" s="162">
        <f t="shared" si="2"/>
        <v>-1675800</v>
      </c>
      <c r="M64" s="162"/>
      <c r="N64" s="162">
        <f t="shared" si="1"/>
        <v>-24175800</v>
      </c>
      <c r="O64" s="478">
        <v>24175800</v>
      </c>
      <c r="P64" s="333" t="e">
        <f>VLOOKUP($AB64,Sheet7!$A$2:$B$576,2,0)</f>
        <v>#N/A</v>
      </c>
      <c r="Q64" s="122"/>
      <c r="R64" s="122"/>
      <c r="S64" s="122"/>
      <c r="T64" s="122"/>
      <c r="U64" s="122"/>
      <c r="V64" s="122"/>
      <c r="W64" s="122"/>
      <c r="X64" s="122"/>
      <c r="Y64" s="122"/>
      <c r="Z64" s="122"/>
      <c r="AA64" s="122"/>
      <c r="AB64" s="122"/>
      <c r="AC64" s="122"/>
      <c r="AD64" s="122"/>
      <c r="AE64" s="122"/>
      <c r="AF64" s="122"/>
      <c r="AG64" s="122"/>
      <c r="AH64" s="122"/>
      <c r="AI64" s="122"/>
      <c r="AJ64" s="122"/>
    </row>
    <row r="65" spans="1:36" s="125" customFormat="1" hidden="1" x14ac:dyDescent="0.25">
      <c r="A65" s="128" t="s">
        <v>514</v>
      </c>
      <c r="B65" s="128">
        <v>121010005</v>
      </c>
      <c r="C65" s="129" t="s">
        <v>359</v>
      </c>
      <c r="D65" s="129" t="s">
        <v>360</v>
      </c>
      <c r="E65" s="144" t="s">
        <v>375</v>
      </c>
      <c r="F65" s="128" t="s">
        <v>34</v>
      </c>
      <c r="G65" s="130" t="s">
        <v>46</v>
      </c>
      <c r="H65" s="128">
        <v>1</v>
      </c>
      <c r="I65" s="129" t="s">
        <v>362</v>
      </c>
      <c r="J65" s="160">
        <v>250000000</v>
      </c>
      <c r="K65" s="160">
        <v>250000000</v>
      </c>
      <c r="L65" s="162">
        <f t="shared" si="2"/>
        <v>250000000</v>
      </c>
      <c r="M65" s="162"/>
      <c r="N65" s="162">
        <f t="shared" si="1"/>
        <v>0</v>
      </c>
      <c r="O65" s="162"/>
      <c r="P65" s="333" t="e">
        <f>VLOOKUP($AB65,Sheet7!$A$2:$B$576,2,0)</f>
        <v>#N/A</v>
      </c>
      <c r="Q65" s="122"/>
      <c r="R65" s="122"/>
      <c r="S65" s="122"/>
      <c r="T65" s="122"/>
      <c r="U65" s="122"/>
      <c r="V65" s="122"/>
      <c r="W65" s="122"/>
      <c r="X65" s="122"/>
      <c r="Y65" s="122"/>
      <c r="Z65" s="122"/>
      <c r="AA65" s="122"/>
      <c r="AB65" s="122"/>
      <c r="AC65" s="122"/>
      <c r="AD65" s="122"/>
      <c r="AE65" s="122"/>
      <c r="AF65" s="122"/>
      <c r="AG65" s="122"/>
      <c r="AH65" s="122"/>
      <c r="AI65" s="122"/>
      <c r="AJ65" s="122"/>
    </row>
    <row r="66" spans="1:36" s="125" customFormat="1" hidden="1" x14ac:dyDescent="0.25">
      <c r="A66" s="128" t="s">
        <v>514</v>
      </c>
      <c r="B66" s="128">
        <v>121010005</v>
      </c>
      <c r="C66" s="129" t="s">
        <v>359</v>
      </c>
      <c r="D66" s="129" t="s">
        <v>360</v>
      </c>
      <c r="E66" s="144" t="s">
        <v>378</v>
      </c>
      <c r="F66" s="128" t="s">
        <v>34</v>
      </c>
      <c r="G66" s="130" t="s">
        <v>46</v>
      </c>
      <c r="H66" s="128">
        <v>1</v>
      </c>
      <c r="I66" s="129" t="s">
        <v>6</v>
      </c>
      <c r="J66" s="160">
        <v>17000000</v>
      </c>
      <c r="K66" s="160">
        <v>17000000</v>
      </c>
      <c r="L66" s="162">
        <f t="shared" si="2"/>
        <v>17000000</v>
      </c>
      <c r="M66" s="162"/>
      <c r="N66" s="162">
        <f t="shared" si="1"/>
        <v>0</v>
      </c>
      <c r="O66" s="162"/>
      <c r="P66" s="333" t="e">
        <f>VLOOKUP($AB66,Sheet7!$A$2:$B$576,2,0)</f>
        <v>#N/A</v>
      </c>
      <c r="Q66" s="122"/>
      <c r="R66" s="122"/>
      <c r="S66" s="122"/>
      <c r="T66" s="122"/>
      <c r="U66" s="122"/>
      <c r="V66" s="122"/>
      <c r="W66" s="122"/>
      <c r="X66" s="122"/>
      <c r="Y66" s="122"/>
      <c r="Z66" s="122"/>
      <c r="AA66" s="122"/>
      <c r="AB66" s="122"/>
      <c r="AC66" s="122"/>
      <c r="AD66" s="122"/>
      <c r="AE66" s="122"/>
      <c r="AF66" s="122"/>
      <c r="AG66" s="122"/>
      <c r="AH66" s="122"/>
      <c r="AI66" s="122"/>
      <c r="AJ66" s="122"/>
    </row>
    <row r="67" spans="1:36" s="125" customFormat="1" hidden="1" x14ac:dyDescent="0.25">
      <c r="A67" s="128" t="s">
        <v>514</v>
      </c>
      <c r="B67" s="128">
        <v>121010005</v>
      </c>
      <c r="C67" s="129" t="s">
        <v>359</v>
      </c>
      <c r="D67" s="129" t="s">
        <v>360</v>
      </c>
      <c r="E67" s="144" t="s">
        <v>379</v>
      </c>
      <c r="F67" s="128" t="s">
        <v>34</v>
      </c>
      <c r="G67" s="130" t="s">
        <v>46</v>
      </c>
      <c r="H67" s="128">
        <v>2</v>
      </c>
      <c r="I67" s="129" t="s">
        <v>6</v>
      </c>
      <c r="J67" s="160">
        <v>25000000</v>
      </c>
      <c r="K67" s="160">
        <v>50000000</v>
      </c>
      <c r="L67" s="162">
        <f t="shared" si="2"/>
        <v>50000000</v>
      </c>
      <c r="M67" s="162"/>
      <c r="N67" s="162">
        <f t="shared" si="1"/>
        <v>0</v>
      </c>
      <c r="O67" s="162"/>
      <c r="P67" s="333" t="e">
        <f>VLOOKUP($AB67,Sheet7!$A$2:$B$576,2,0)</f>
        <v>#N/A</v>
      </c>
      <c r="Q67" s="122"/>
      <c r="R67" s="122"/>
      <c r="S67" s="122"/>
      <c r="T67" s="122"/>
      <c r="U67" s="122"/>
      <c r="V67" s="122"/>
      <c r="W67" s="122"/>
      <c r="X67" s="122"/>
      <c r="Y67" s="122"/>
      <c r="Z67" s="122"/>
      <c r="AA67" s="122"/>
      <c r="AB67" s="122"/>
      <c r="AC67" s="122"/>
      <c r="AD67" s="122"/>
      <c r="AE67" s="122"/>
      <c r="AF67" s="122"/>
      <c r="AG67" s="122"/>
      <c r="AH67" s="122"/>
      <c r="AI67" s="122"/>
      <c r="AJ67" s="122"/>
    </row>
    <row r="68" spans="1:36" s="125" customFormat="1" hidden="1" x14ac:dyDescent="0.25">
      <c r="A68" s="128" t="s">
        <v>514</v>
      </c>
      <c r="B68" s="128">
        <v>121010005</v>
      </c>
      <c r="C68" s="129" t="s">
        <v>359</v>
      </c>
      <c r="D68" s="129" t="s">
        <v>360</v>
      </c>
      <c r="E68" s="129" t="s">
        <v>361</v>
      </c>
      <c r="F68" s="128" t="s">
        <v>34</v>
      </c>
      <c r="G68" s="130" t="s">
        <v>47</v>
      </c>
      <c r="H68" s="128">
        <v>1</v>
      </c>
      <c r="I68" s="129" t="s">
        <v>362</v>
      </c>
      <c r="J68" s="160">
        <v>150000000</v>
      </c>
      <c r="K68" s="160">
        <v>150000000</v>
      </c>
      <c r="L68" s="162">
        <f t="shared" si="2"/>
        <v>105244800</v>
      </c>
      <c r="M68" s="162"/>
      <c r="N68" s="162">
        <f t="shared" si="1"/>
        <v>-44755200</v>
      </c>
      <c r="O68" s="162">
        <v>44755200</v>
      </c>
      <c r="P68" s="333"/>
      <c r="Q68" s="122"/>
      <c r="R68" s="122"/>
      <c r="S68" s="122"/>
      <c r="T68" s="122"/>
      <c r="U68" s="122"/>
      <c r="V68" s="122"/>
      <c r="W68" s="157"/>
      <c r="X68" s="157"/>
      <c r="Y68" s="122"/>
      <c r="Z68" s="122"/>
      <c r="AA68" s="122"/>
      <c r="AB68" s="122"/>
      <c r="AC68" s="122"/>
      <c r="AD68" s="122"/>
      <c r="AE68" s="122"/>
      <c r="AF68" s="122"/>
      <c r="AG68" s="122"/>
      <c r="AH68" s="122"/>
      <c r="AI68" s="122"/>
      <c r="AJ68" s="122"/>
    </row>
    <row r="69" spans="1:36" s="125" customFormat="1" hidden="1" x14ac:dyDescent="0.25">
      <c r="A69" s="128" t="s">
        <v>514</v>
      </c>
      <c r="B69" s="128">
        <v>121010005</v>
      </c>
      <c r="C69" s="129" t="s">
        <v>359</v>
      </c>
      <c r="D69" s="129" t="s">
        <v>360</v>
      </c>
      <c r="E69" s="144" t="s">
        <v>363</v>
      </c>
      <c r="F69" s="128" t="s">
        <v>34</v>
      </c>
      <c r="G69" s="130" t="s">
        <v>47</v>
      </c>
      <c r="H69" s="128">
        <v>1</v>
      </c>
      <c r="I69" s="129" t="s">
        <v>362</v>
      </c>
      <c r="J69" s="160">
        <v>70000000</v>
      </c>
      <c r="K69" s="160">
        <v>70000000</v>
      </c>
      <c r="L69" s="162">
        <f t="shared" si="2"/>
        <v>70000000</v>
      </c>
      <c r="M69" s="162"/>
      <c r="N69" s="162">
        <f t="shared" si="1"/>
        <v>0</v>
      </c>
      <c r="O69" s="162"/>
      <c r="P69" s="333" t="e">
        <f>VLOOKUP($AB69,Sheet7!$A$2:$B$576,2,0)</f>
        <v>#N/A</v>
      </c>
      <c r="Q69" s="122"/>
      <c r="R69" s="122"/>
      <c r="S69" s="122"/>
      <c r="T69" s="122"/>
      <c r="U69" s="122"/>
      <c r="V69" s="122"/>
      <c r="W69" s="122"/>
      <c r="X69" s="122"/>
      <c r="Y69" s="122"/>
      <c r="Z69" s="122"/>
      <c r="AA69" s="122"/>
      <c r="AB69" s="122"/>
      <c r="AC69" s="122"/>
      <c r="AD69" s="122"/>
      <c r="AE69" s="122"/>
      <c r="AF69" s="122"/>
      <c r="AG69" s="122"/>
      <c r="AH69" s="122"/>
      <c r="AI69" s="122"/>
      <c r="AJ69" s="122"/>
    </row>
    <row r="70" spans="1:36" s="125" customFormat="1" hidden="1" x14ac:dyDescent="0.25">
      <c r="A70" s="128" t="s">
        <v>514</v>
      </c>
      <c r="B70" s="128">
        <v>121010005</v>
      </c>
      <c r="C70" s="129" t="s">
        <v>359</v>
      </c>
      <c r="D70" s="129" t="s">
        <v>360</v>
      </c>
      <c r="E70" s="144" t="s">
        <v>371</v>
      </c>
      <c r="F70" s="128" t="s">
        <v>34</v>
      </c>
      <c r="G70" s="130" t="s">
        <v>47</v>
      </c>
      <c r="H70" s="128">
        <v>2</v>
      </c>
      <c r="I70" s="129" t="s">
        <v>6</v>
      </c>
      <c r="J70" s="160">
        <v>22500000</v>
      </c>
      <c r="K70" s="160">
        <v>45000000</v>
      </c>
      <c r="L70" s="162">
        <f t="shared" si="2"/>
        <v>45000000</v>
      </c>
      <c r="M70" s="162"/>
      <c r="N70" s="162">
        <f t="shared" si="1"/>
        <v>0</v>
      </c>
      <c r="O70" s="162"/>
      <c r="P70" s="333" t="e">
        <f>VLOOKUP($AB70,Sheet7!$A$2:$B$576,2,0)</f>
        <v>#N/A</v>
      </c>
      <c r="Q70" s="122"/>
      <c r="R70" s="122"/>
      <c r="S70" s="122"/>
      <c r="T70" s="122"/>
      <c r="U70" s="122"/>
      <c r="V70" s="122"/>
      <c r="W70" s="122"/>
      <c r="X70" s="122"/>
      <c r="Y70" s="122"/>
      <c r="Z70" s="122"/>
      <c r="AA70" s="122"/>
      <c r="AB70" s="122"/>
      <c r="AC70" s="122"/>
      <c r="AD70" s="122"/>
      <c r="AE70" s="122"/>
      <c r="AF70" s="122"/>
      <c r="AG70" s="122"/>
      <c r="AH70" s="122"/>
      <c r="AI70" s="122"/>
      <c r="AJ70" s="122"/>
    </row>
    <row r="71" spans="1:36" s="125" customFormat="1" hidden="1" x14ac:dyDescent="0.25">
      <c r="A71" s="128" t="s">
        <v>514</v>
      </c>
      <c r="B71" s="128">
        <v>121010005</v>
      </c>
      <c r="C71" s="129" t="s">
        <v>359</v>
      </c>
      <c r="D71" s="129" t="s">
        <v>360</v>
      </c>
      <c r="E71" s="144" t="s">
        <v>378</v>
      </c>
      <c r="F71" s="128" t="s">
        <v>34</v>
      </c>
      <c r="G71" s="130" t="s">
        <v>47</v>
      </c>
      <c r="H71" s="128">
        <v>1</v>
      </c>
      <c r="I71" s="129" t="s">
        <v>6</v>
      </c>
      <c r="J71" s="160">
        <v>17000000</v>
      </c>
      <c r="K71" s="160">
        <v>17000000</v>
      </c>
      <c r="L71" s="162">
        <f t="shared" si="2"/>
        <v>17000000</v>
      </c>
      <c r="M71" s="162"/>
      <c r="N71" s="162">
        <f t="shared" si="1"/>
        <v>0</v>
      </c>
      <c r="O71" s="162"/>
      <c r="P71" s="333" t="e">
        <f>VLOOKUP($AB71,Sheet7!$A$2:$B$576,2,0)</f>
        <v>#N/A</v>
      </c>
      <c r="Q71" s="122"/>
      <c r="R71" s="122"/>
      <c r="S71" s="122"/>
      <c r="T71" s="122"/>
      <c r="U71" s="122"/>
      <c r="V71" s="122"/>
      <c r="W71" s="122"/>
      <c r="X71" s="122"/>
      <c r="Y71" s="122"/>
      <c r="Z71" s="122"/>
      <c r="AA71" s="122"/>
      <c r="AB71" s="122"/>
      <c r="AC71" s="122"/>
      <c r="AD71" s="122"/>
      <c r="AE71" s="122"/>
      <c r="AF71" s="122"/>
      <c r="AG71" s="122"/>
      <c r="AH71" s="122"/>
      <c r="AI71" s="122"/>
      <c r="AJ71" s="122"/>
    </row>
    <row r="72" spans="1:36" s="125" customFormat="1" hidden="1" x14ac:dyDescent="0.25">
      <c r="A72" s="128" t="s">
        <v>514</v>
      </c>
      <c r="B72" s="128">
        <v>121010005</v>
      </c>
      <c r="C72" s="129" t="s">
        <v>359</v>
      </c>
      <c r="D72" s="129" t="s">
        <v>360</v>
      </c>
      <c r="E72" s="144" t="s">
        <v>379</v>
      </c>
      <c r="F72" s="128" t="s">
        <v>34</v>
      </c>
      <c r="G72" s="130" t="s">
        <v>47</v>
      </c>
      <c r="H72" s="128">
        <v>2</v>
      </c>
      <c r="I72" s="129" t="s">
        <v>6</v>
      </c>
      <c r="J72" s="160">
        <v>25000000</v>
      </c>
      <c r="K72" s="160">
        <v>50000000</v>
      </c>
      <c r="L72" s="162">
        <f t="shared" si="2"/>
        <v>50000000</v>
      </c>
      <c r="M72" s="162"/>
      <c r="N72" s="162">
        <f t="shared" si="1"/>
        <v>0</v>
      </c>
      <c r="O72" s="162"/>
      <c r="P72" s="333" t="e">
        <f>VLOOKUP($AB72,Sheet7!$A$2:$B$576,2,0)</f>
        <v>#N/A</v>
      </c>
      <c r="Q72" s="122"/>
      <c r="R72" s="122"/>
      <c r="S72" s="122"/>
      <c r="T72" s="122"/>
      <c r="U72" s="122"/>
      <c r="V72" s="122"/>
      <c r="W72" s="122"/>
      <c r="X72" s="122"/>
      <c r="Y72" s="122"/>
      <c r="Z72" s="122"/>
      <c r="AA72" s="122"/>
      <c r="AB72" s="122"/>
      <c r="AC72" s="122"/>
      <c r="AD72" s="122"/>
      <c r="AE72" s="122"/>
      <c r="AF72" s="122"/>
      <c r="AG72" s="122"/>
      <c r="AH72" s="122"/>
      <c r="AI72" s="122"/>
      <c r="AJ72" s="122"/>
    </row>
    <row r="73" spans="1:36" s="125" customFormat="1" ht="30" hidden="1" x14ac:dyDescent="0.25">
      <c r="A73" s="128" t="s">
        <v>514</v>
      </c>
      <c r="B73" s="128">
        <v>121010005</v>
      </c>
      <c r="C73" s="129" t="s">
        <v>359</v>
      </c>
      <c r="D73" s="129" t="s">
        <v>360</v>
      </c>
      <c r="E73" s="145" t="s">
        <v>365</v>
      </c>
      <c r="F73" s="128" t="s">
        <v>34</v>
      </c>
      <c r="G73" s="130" t="s">
        <v>35</v>
      </c>
      <c r="H73" s="128">
        <v>1</v>
      </c>
      <c r="I73" s="129" t="s">
        <v>53</v>
      </c>
      <c r="J73" s="160">
        <v>1000000000</v>
      </c>
      <c r="K73" s="160">
        <v>1000000000</v>
      </c>
      <c r="L73" s="162"/>
      <c r="M73" s="162"/>
      <c r="N73" s="162">
        <f t="shared" si="1"/>
        <v>0</v>
      </c>
      <c r="O73" s="162"/>
      <c r="P73" s="333" t="e">
        <f>VLOOKUP($AB73,Sheet7!$A$2:$B$576,2,0)</f>
        <v>#N/A</v>
      </c>
      <c r="Q73" s="122"/>
      <c r="R73" s="122"/>
      <c r="S73" s="122"/>
      <c r="T73" s="122"/>
      <c r="U73" s="122"/>
      <c r="V73" s="122"/>
      <c r="W73" s="122"/>
      <c r="X73" s="122"/>
      <c r="Y73" s="122"/>
      <c r="Z73" s="122"/>
      <c r="AA73" s="122"/>
      <c r="AB73" s="122"/>
      <c r="AC73" s="122"/>
      <c r="AD73" s="122"/>
      <c r="AE73" s="122"/>
      <c r="AF73" s="122"/>
      <c r="AG73" s="122"/>
      <c r="AH73" s="122"/>
      <c r="AI73" s="122"/>
      <c r="AJ73" s="122"/>
    </row>
    <row r="74" spans="1:36" s="125" customFormat="1" hidden="1" x14ac:dyDescent="0.25">
      <c r="A74" s="128" t="s">
        <v>514</v>
      </c>
      <c r="B74" s="128">
        <v>121010005</v>
      </c>
      <c r="C74" s="129" t="s">
        <v>359</v>
      </c>
      <c r="D74" s="129" t="s">
        <v>360</v>
      </c>
      <c r="E74" s="129" t="s">
        <v>377</v>
      </c>
      <c r="F74" s="128" t="s">
        <v>34</v>
      </c>
      <c r="G74" s="130" t="s">
        <v>35</v>
      </c>
      <c r="H74" s="128">
        <v>2</v>
      </c>
      <c r="I74" s="129" t="s">
        <v>6</v>
      </c>
      <c r="J74" s="160">
        <v>10000000</v>
      </c>
      <c r="K74" s="160">
        <v>20000000</v>
      </c>
      <c r="L74" s="162"/>
      <c r="M74" s="326"/>
      <c r="N74" s="162">
        <f t="shared" si="1"/>
        <v>0</v>
      </c>
      <c r="O74" s="162"/>
      <c r="P74" s="333" t="e">
        <f>VLOOKUP($AB74,Sheet7!$A$2:$B$576,2,0)</f>
        <v>#N/A</v>
      </c>
      <c r="Q74" s="122"/>
      <c r="R74" s="131" t="s">
        <v>629</v>
      </c>
      <c r="S74" s="122"/>
      <c r="T74" s="122"/>
      <c r="U74" s="122"/>
      <c r="V74" s="122"/>
      <c r="W74" s="122"/>
      <c r="X74" s="122"/>
      <c r="Y74" s="122"/>
      <c r="Z74" s="122"/>
      <c r="AA74" s="122"/>
      <c r="AB74" s="122"/>
      <c r="AC74" s="122"/>
      <c r="AD74" s="122"/>
      <c r="AE74" s="122"/>
      <c r="AF74" s="122"/>
      <c r="AG74" s="122"/>
      <c r="AH74" s="122"/>
      <c r="AI74" s="122"/>
      <c r="AJ74" s="122"/>
    </row>
    <row r="75" spans="1:36" s="125" customFormat="1" hidden="1" x14ac:dyDescent="0.25">
      <c r="A75" s="332" t="s">
        <v>514</v>
      </c>
      <c r="B75" s="128">
        <v>121010005</v>
      </c>
      <c r="C75" s="129" t="s">
        <v>359</v>
      </c>
      <c r="D75" s="129" t="s">
        <v>360</v>
      </c>
      <c r="E75" s="129" t="s">
        <v>373</v>
      </c>
      <c r="F75" s="128" t="s">
        <v>80</v>
      </c>
      <c r="G75" s="130" t="s">
        <v>82</v>
      </c>
      <c r="H75" s="128">
        <v>14</v>
      </c>
      <c r="I75" s="129" t="s">
        <v>6</v>
      </c>
      <c r="J75" s="160">
        <v>10000000</v>
      </c>
      <c r="K75" s="160">
        <v>140000000</v>
      </c>
      <c r="L75" s="162">
        <f>K75-M75</f>
        <v>86000000</v>
      </c>
      <c r="M75" s="326">
        <v>54000000</v>
      </c>
      <c r="N75" s="162">
        <f t="shared" si="1"/>
        <v>0</v>
      </c>
      <c r="O75" s="326">
        <v>54000000</v>
      </c>
      <c r="P75" s="333" t="s">
        <v>1233</v>
      </c>
      <c r="Q75" s="131" t="s">
        <v>403</v>
      </c>
      <c r="R75" s="131" t="s">
        <v>629</v>
      </c>
      <c r="S75" s="131" t="s">
        <v>630</v>
      </c>
      <c r="T75" s="131" t="s">
        <v>616</v>
      </c>
      <c r="U75" s="122" t="s">
        <v>602</v>
      </c>
      <c r="V75" s="122" t="s">
        <v>603</v>
      </c>
      <c r="W75" s="157">
        <v>45798</v>
      </c>
      <c r="X75" s="157">
        <v>45805</v>
      </c>
      <c r="Y75" s="122" t="s">
        <v>604</v>
      </c>
      <c r="Z75" s="122"/>
      <c r="AA75" s="157">
        <v>45824</v>
      </c>
      <c r="AB75" s="122" t="s">
        <v>1234</v>
      </c>
      <c r="AC75" s="122" t="s">
        <v>1216</v>
      </c>
      <c r="AD75" s="334"/>
      <c r="AE75" s="122"/>
      <c r="AF75" s="122"/>
      <c r="AG75" s="122"/>
      <c r="AH75" s="122"/>
      <c r="AI75" s="122"/>
      <c r="AJ75" s="122"/>
    </row>
    <row r="76" spans="1:36" s="125" customFormat="1" hidden="1" x14ac:dyDescent="0.25">
      <c r="A76" s="332" t="s">
        <v>514</v>
      </c>
      <c r="B76" s="128">
        <v>121010005</v>
      </c>
      <c r="C76" s="129" t="s">
        <v>359</v>
      </c>
      <c r="D76" s="129" t="s">
        <v>360</v>
      </c>
      <c r="E76" s="129" t="s">
        <v>361</v>
      </c>
      <c r="F76" s="128" t="s">
        <v>80</v>
      </c>
      <c r="G76" s="130" t="s">
        <v>82</v>
      </c>
      <c r="H76" s="128">
        <v>1</v>
      </c>
      <c r="I76" s="129" t="s">
        <v>364</v>
      </c>
      <c r="J76" s="160">
        <v>50000000</v>
      </c>
      <c r="K76" s="160">
        <v>50000000</v>
      </c>
      <c r="L76" s="162">
        <f t="shared" si="1"/>
        <v>22472000</v>
      </c>
      <c r="M76" s="162">
        <v>27528000</v>
      </c>
      <c r="N76" s="162">
        <f t="shared" si="1"/>
        <v>0</v>
      </c>
      <c r="O76" s="162">
        <v>27528000</v>
      </c>
      <c r="P76" s="333" t="s">
        <v>447</v>
      </c>
      <c r="Q76" s="131" t="s">
        <v>448</v>
      </c>
      <c r="R76" s="131" t="s">
        <v>600</v>
      </c>
      <c r="S76" s="131" t="s">
        <v>610</v>
      </c>
      <c r="T76" s="131" t="s">
        <v>1235</v>
      </c>
      <c r="U76" s="122" t="s">
        <v>602</v>
      </c>
      <c r="V76" s="122" t="s">
        <v>603</v>
      </c>
      <c r="W76" s="157">
        <v>45666</v>
      </c>
      <c r="X76" s="157">
        <v>45687</v>
      </c>
      <c r="Y76" s="122" t="s">
        <v>604</v>
      </c>
      <c r="Z76" s="122"/>
      <c r="AA76" s="157">
        <v>45714</v>
      </c>
      <c r="AB76" s="122" t="s">
        <v>1236</v>
      </c>
      <c r="AC76" s="122" t="s">
        <v>1237</v>
      </c>
      <c r="AD76" s="334" t="s">
        <v>55</v>
      </c>
      <c r="AE76" s="122"/>
      <c r="AF76" s="122"/>
      <c r="AG76" s="122"/>
      <c r="AH76" s="122"/>
      <c r="AI76" s="122"/>
      <c r="AJ76" s="122"/>
    </row>
    <row r="77" spans="1:36" s="125" customFormat="1" hidden="1" x14ac:dyDescent="0.25">
      <c r="A77" s="332" t="s">
        <v>514</v>
      </c>
      <c r="B77" s="128">
        <v>121010005</v>
      </c>
      <c r="C77" s="129" t="s">
        <v>359</v>
      </c>
      <c r="D77" s="129" t="s">
        <v>360</v>
      </c>
      <c r="E77" s="129" t="s">
        <v>361</v>
      </c>
      <c r="F77" s="128" t="s">
        <v>80</v>
      </c>
      <c r="G77" s="130" t="s">
        <v>82</v>
      </c>
      <c r="H77" s="128">
        <v>1</v>
      </c>
      <c r="I77" s="129" t="s">
        <v>362</v>
      </c>
      <c r="J77" s="160">
        <v>50000000</v>
      </c>
      <c r="K77" s="160">
        <f>J77*H77</f>
        <v>50000000</v>
      </c>
      <c r="L77" s="162"/>
      <c r="M77" s="162"/>
      <c r="N77" s="162">
        <f t="shared" si="1"/>
        <v>0</v>
      </c>
      <c r="O77" s="162"/>
      <c r="P77" s="333" t="s">
        <v>1238</v>
      </c>
      <c r="Q77" s="131" t="s">
        <v>1239</v>
      </c>
      <c r="R77" s="131" t="s">
        <v>600</v>
      </c>
      <c r="S77" s="131" t="s">
        <v>610</v>
      </c>
      <c r="T77" s="131"/>
      <c r="U77" s="122" t="s">
        <v>602</v>
      </c>
      <c r="V77" s="122" t="s">
        <v>603</v>
      </c>
      <c r="W77" s="157">
        <v>45860</v>
      </c>
      <c r="X77" s="157">
        <v>45875</v>
      </c>
      <c r="Y77" s="122" t="s">
        <v>604</v>
      </c>
      <c r="Z77" s="122"/>
      <c r="AA77" s="157"/>
      <c r="AB77" s="122"/>
      <c r="AC77" s="122"/>
      <c r="AD77" s="334"/>
      <c r="AE77" s="122"/>
      <c r="AF77" s="122"/>
      <c r="AG77" s="122"/>
      <c r="AH77" s="122"/>
      <c r="AI77" s="122"/>
      <c r="AJ77" s="122"/>
    </row>
    <row r="78" spans="1:36" s="125" customFormat="1" hidden="1" x14ac:dyDescent="0.25">
      <c r="A78" s="332" t="s">
        <v>514</v>
      </c>
      <c r="B78" s="128">
        <v>121010005</v>
      </c>
      <c r="C78" s="129" t="s">
        <v>359</v>
      </c>
      <c r="D78" s="129" t="s">
        <v>360</v>
      </c>
      <c r="E78" s="129" t="s">
        <v>383</v>
      </c>
      <c r="F78" s="128" t="s">
        <v>80</v>
      </c>
      <c r="G78" s="130" t="s">
        <v>82</v>
      </c>
      <c r="H78" s="128">
        <v>1</v>
      </c>
      <c r="I78" s="129" t="s">
        <v>6</v>
      </c>
      <c r="J78" s="160">
        <v>175000000</v>
      </c>
      <c r="K78" s="160">
        <v>175000000</v>
      </c>
      <c r="L78" s="162"/>
      <c r="M78" s="162"/>
      <c r="N78" s="162">
        <f t="shared" si="1"/>
        <v>0</v>
      </c>
      <c r="O78" s="162"/>
      <c r="P78" s="333" t="e">
        <f>VLOOKUP($AB78,Sheet7!$A$2:$B$576,2,0)</f>
        <v>#N/A</v>
      </c>
      <c r="Q78" s="122"/>
      <c r="R78" s="122"/>
      <c r="S78" s="122"/>
      <c r="T78" s="122"/>
      <c r="U78" s="122"/>
      <c r="V78" s="122"/>
      <c r="W78" s="122"/>
      <c r="X78" s="122"/>
      <c r="Y78" s="122"/>
      <c r="Z78" s="122"/>
      <c r="AA78" s="122"/>
      <c r="AB78" s="122"/>
      <c r="AC78" s="122"/>
      <c r="AD78" s="122"/>
      <c r="AE78" s="122"/>
      <c r="AF78" s="122"/>
      <c r="AG78" s="122"/>
      <c r="AH78" s="122"/>
      <c r="AI78" s="122"/>
      <c r="AJ78" s="122"/>
    </row>
    <row r="79" spans="1:36" s="125" customFormat="1" hidden="1" x14ac:dyDescent="0.25">
      <c r="A79" s="332" t="s">
        <v>514</v>
      </c>
      <c r="B79" s="128">
        <v>121010005</v>
      </c>
      <c r="C79" s="129" t="s">
        <v>359</v>
      </c>
      <c r="D79" s="129" t="s">
        <v>360</v>
      </c>
      <c r="E79" s="129" t="s">
        <v>391</v>
      </c>
      <c r="F79" s="128" t="s">
        <v>80</v>
      </c>
      <c r="G79" s="130" t="s">
        <v>82</v>
      </c>
      <c r="H79" s="128">
        <v>3</v>
      </c>
      <c r="I79" s="129" t="s">
        <v>6</v>
      </c>
      <c r="J79" s="160">
        <v>50000000</v>
      </c>
      <c r="K79" s="160">
        <v>150000000</v>
      </c>
      <c r="L79" s="162"/>
      <c r="M79" s="162"/>
      <c r="N79" s="162">
        <f t="shared" si="1"/>
        <v>0</v>
      </c>
      <c r="O79" s="162"/>
      <c r="P79" s="333" t="e">
        <f>VLOOKUP($AB79,Sheet7!$A$2:$B$576,2,0)</f>
        <v>#N/A</v>
      </c>
      <c r="Q79" s="122"/>
      <c r="R79" s="122"/>
      <c r="S79" s="122"/>
      <c r="T79" s="122"/>
      <c r="U79" s="122"/>
      <c r="V79" s="122"/>
      <c r="W79" s="122"/>
      <c r="X79" s="122"/>
      <c r="Y79" s="122"/>
      <c r="Z79" s="122"/>
      <c r="AA79" s="122"/>
      <c r="AB79" s="122"/>
      <c r="AC79" s="122"/>
      <c r="AD79" s="122"/>
      <c r="AE79" s="122"/>
      <c r="AF79" s="122"/>
      <c r="AG79" s="122"/>
      <c r="AH79" s="122"/>
      <c r="AI79" s="122"/>
      <c r="AJ79" s="122"/>
    </row>
    <row r="80" spans="1:36" s="125" customFormat="1" hidden="1" x14ac:dyDescent="0.25">
      <c r="A80" s="332" t="s">
        <v>514</v>
      </c>
      <c r="B80" s="128">
        <v>121010005</v>
      </c>
      <c r="C80" s="129" t="s">
        <v>359</v>
      </c>
      <c r="D80" s="129" t="s">
        <v>360</v>
      </c>
      <c r="E80" s="129" t="s">
        <v>393</v>
      </c>
      <c r="F80" s="128" t="s">
        <v>80</v>
      </c>
      <c r="G80" s="130" t="s">
        <v>82</v>
      </c>
      <c r="H80" s="128">
        <v>6</v>
      </c>
      <c r="I80" s="129" t="s">
        <v>6</v>
      </c>
      <c r="J80" s="160">
        <v>15000000</v>
      </c>
      <c r="K80" s="160">
        <v>90000000</v>
      </c>
      <c r="L80" s="162"/>
      <c r="M80" s="162"/>
      <c r="N80" s="162">
        <f t="shared" si="1"/>
        <v>0</v>
      </c>
      <c r="O80" s="162"/>
      <c r="P80" s="333" t="e">
        <f>VLOOKUP($AB80,Sheet7!$A$2:$B$576,2,0)</f>
        <v>#N/A</v>
      </c>
      <c r="Q80" s="122"/>
      <c r="R80" s="122"/>
      <c r="S80" s="122"/>
      <c r="T80" s="122"/>
      <c r="U80" s="122"/>
      <c r="V80" s="122"/>
      <c r="W80" s="122"/>
      <c r="X80" s="122"/>
      <c r="Y80" s="122"/>
      <c r="Z80" s="122"/>
      <c r="AA80" s="122"/>
      <c r="AB80" s="122"/>
      <c r="AC80" s="122"/>
      <c r="AD80" s="122"/>
      <c r="AE80" s="122"/>
      <c r="AF80" s="122"/>
      <c r="AG80" s="122"/>
      <c r="AH80" s="122"/>
      <c r="AI80" s="122"/>
      <c r="AJ80" s="122"/>
    </row>
    <row r="81" spans="1:36" s="125" customFormat="1" hidden="1" x14ac:dyDescent="0.25">
      <c r="A81" s="332" t="s">
        <v>514</v>
      </c>
      <c r="B81" s="128">
        <v>121010005</v>
      </c>
      <c r="C81" s="129" t="s">
        <v>359</v>
      </c>
      <c r="D81" s="129" t="s">
        <v>360</v>
      </c>
      <c r="E81" s="129" t="s">
        <v>363</v>
      </c>
      <c r="F81" s="128" t="s">
        <v>80</v>
      </c>
      <c r="G81" s="130" t="s">
        <v>82</v>
      </c>
      <c r="H81" s="128">
        <v>1</v>
      </c>
      <c r="I81" s="129" t="s">
        <v>364</v>
      </c>
      <c r="J81" s="160">
        <v>360000000</v>
      </c>
      <c r="K81" s="160">
        <v>360000000</v>
      </c>
      <c r="L81" s="162"/>
      <c r="M81" s="162"/>
      <c r="N81" s="162">
        <f t="shared" si="1"/>
        <v>0</v>
      </c>
      <c r="O81" s="162"/>
      <c r="P81" s="333" t="e">
        <f>VLOOKUP($AB81,Sheet7!$A$2:$B$576,2,0)</f>
        <v>#N/A</v>
      </c>
      <c r="Q81" s="122"/>
      <c r="R81" s="122"/>
      <c r="S81" s="122"/>
      <c r="T81" s="122"/>
      <c r="U81" s="122"/>
      <c r="V81" s="122"/>
      <c r="W81" s="122"/>
      <c r="X81" s="122"/>
      <c r="Y81" s="122"/>
      <c r="Z81" s="122"/>
      <c r="AA81" s="122"/>
      <c r="AB81" s="122"/>
      <c r="AC81" s="122"/>
      <c r="AD81" s="122"/>
      <c r="AE81" s="122"/>
      <c r="AF81" s="122"/>
      <c r="AG81" s="122"/>
      <c r="AH81" s="122"/>
      <c r="AI81" s="122"/>
      <c r="AJ81" s="122"/>
    </row>
    <row r="82" spans="1:36" s="125" customFormat="1" hidden="1" x14ac:dyDescent="0.25">
      <c r="A82" s="332" t="s">
        <v>514</v>
      </c>
      <c r="B82" s="128">
        <v>121010005</v>
      </c>
      <c r="C82" s="129" t="s">
        <v>359</v>
      </c>
      <c r="D82" s="129" t="s">
        <v>360</v>
      </c>
      <c r="E82" s="129" t="s">
        <v>453</v>
      </c>
      <c r="F82" s="128" t="s">
        <v>80</v>
      </c>
      <c r="G82" s="130" t="s">
        <v>82</v>
      </c>
      <c r="H82" s="128">
        <v>2</v>
      </c>
      <c r="I82" s="129" t="s">
        <v>6</v>
      </c>
      <c r="J82" s="160">
        <v>26300000</v>
      </c>
      <c r="K82" s="160">
        <v>52600000</v>
      </c>
      <c r="L82" s="162"/>
      <c r="M82" s="326"/>
      <c r="N82" s="162">
        <f t="shared" si="1"/>
        <v>0</v>
      </c>
      <c r="O82" s="326"/>
      <c r="P82" s="333" t="e">
        <f>VLOOKUP($AB82,Sheet7!$A$2:$B$576,2,0)</f>
        <v>#N/A</v>
      </c>
      <c r="Q82" s="122"/>
      <c r="R82" s="131" t="s">
        <v>629</v>
      </c>
      <c r="S82" s="122"/>
      <c r="T82" s="122"/>
      <c r="U82" s="122"/>
      <c r="V82" s="122"/>
      <c r="W82" s="122"/>
      <c r="X82" s="122"/>
      <c r="Y82" s="122"/>
      <c r="Z82" s="122"/>
      <c r="AA82" s="122"/>
      <c r="AB82" s="122"/>
      <c r="AC82" s="122"/>
      <c r="AD82" s="122"/>
      <c r="AE82" s="122"/>
      <c r="AF82" s="122"/>
      <c r="AG82" s="122"/>
      <c r="AH82" s="122"/>
      <c r="AI82" s="122"/>
      <c r="AJ82" s="122"/>
    </row>
    <row r="83" spans="1:36" s="125" customFormat="1" x14ac:dyDescent="0.25">
      <c r="A83" s="128" t="s">
        <v>514</v>
      </c>
      <c r="B83" s="128">
        <v>121010005</v>
      </c>
      <c r="C83" s="129" t="s">
        <v>359</v>
      </c>
      <c r="D83" s="129" t="s">
        <v>360</v>
      </c>
      <c r="E83" s="129" t="s">
        <v>373</v>
      </c>
      <c r="F83" s="128" t="s">
        <v>80</v>
      </c>
      <c r="G83" s="130" t="s">
        <v>83</v>
      </c>
      <c r="H83" s="128">
        <v>19</v>
      </c>
      <c r="I83" s="129" t="s">
        <v>374</v>
      </c>
      <c r="J83" s="160">
        <v>10000000</v>
      </c>
      <c r="K83" s="160">
        <v>190000000</v>
      </c>
      <c r="L83" s="162">
        <f>K83-M83</f>
        <v>145000000</v>
      </c>
      <c r="M83" s="326">
        <v>45000000</v>
      </c>
      <c r="N83" s="162">
        <f t="shared" ref="N83:N120" si="3">M83-O83</f>
        <v>0</v>
      </c>
      <c r="O83" s="326">
        <v>45000000</v>
      </c>
      <c r="P83" s="333" t="s">
        <v>409</v>
      </c>
      <c r="Q83" s="131" t="s">
        <v>1240</v>
      </c>
      <c r="R83" s="131" t="s">
        <v>629</v>
      </c>
      <c r="S83" s="131" t="s">
        <v>630</v>
      </c>
      <c r="T83" s="131" t="s">
        <v>616</v>
      </c>
      <c r="U83" s="122" t="s">
        <v>602</v>
      </c>
      <c r="V83" s="122" t="s">
        <v>603</v>
      </c>
      <c r="W83" s="157">
        <v>45764</v>
      </c>
      <c r="X83" s="157">
        <v>45775</v>
      </c>
      <c r="Y83" s="122" t="s">
        <v>604</v>
      </c>
      <c r="Z83" s="122"/>
      <c r="AA83" s="157">
        <v>45786</v>
      </c>
      <c r="AB83" s="122" t="s">
        <v>1241</v>
      </c>
      <c r="AC83" s="122" t="s">
        <v>1216</v>
      </c>
      <c r="AD83" s="334" t="s">
        <v>55</v>
      </c>
      <c r="AE83" s="122"/>
      <c r="AF83" s="122"/>
      <c r="AG83" s="122"/>
      <c r="AH83" s="122"/>
      <c r="AI83" s="122"/>
      <c r="AJ83" s="122"/>
    </row>
    <row r="84" spans="1:36" s="125" customFormat="1" x14ac:dyDescent="0.25">
      <c r="A84" s="128" t="s">
        <v>514</v>
      </c>
      <c r="B84" s="128">
        <v>121010005</v>
      </c>
      <c r="C84" s="129" t="s">
        <v>359</v>
      </c>
      <c r="D84" s="129" t="s">
        <v>360</v>
      </c>
      <c r="E84" s="129" t="s">
        <v>377</v>
      </c>
      <c r="F84" s="128" t="s">
        <v>80</v>
      </c>
      <c r="G84" s="130" t="s">
        <v>83</v>
      </c>
      <c r="H84" s="128">
        <v>2</v>
      </c>
      <c r="I84" s="129" t="s">
        <v>6</v>
      </c>
      <c r="J84" s="160">
        <v>10000000</v>
      </c>
      <c r="K84" s="160">
        <v>20000000</v>
      </c>
      <c r="L84" s="162"/>
      <c r="M84" s="326"/>
      <c r="N84" s="162">
        <f t="shared" si="3"/>
        <v>0</v>
      </c>
      <c r="O84" s="326"/>
      <c r="P84" s="333" t="e">
        <f>VLOOKUP($AB84,Sheet7!$A$2:$B$576,2,0)</f>
        <v>#N/A</v>
      </c>
      <c r="Q84" s="131"/>
      <c r="R84" s="131"/>
      <c r="S84" s="131"/>
      <c r="T84" s="131"/>
      <c r="U84" s="122"/>
      <c r="V84" s="122"/>
      <c r="W84" s="157"/>
      <c r="X84" s="157"/>
      <c r="Y84" s="122"/>
      <c r="Z84" s="122"/>
      <c r="AA84" s="157"/>
      <c r="AB84" s="122"/>
      <c r="AC84" s="122"/>
      <c r="AD84" s="334"/>
      <c r="AE84" s="122"/>
      <c r="AF84" s="122"/>
      <c r="AG84" s="122"/>
      <c r="AH84" s="122"/>
      <c r="AI84" s="122"/>
      <c r="AJ84" s="122"/>
    </row>
    <row r="85" spans="1:36" s="125" customFormat="1" x14ac:dyDescent="0.25">
      <c r="A85" s="128" t="s">
        <v>514</v>
      </c>
      <c r="B85" s="128">
        <v>121010005</v>
      </c>
      <c r="C85" s="129" t="s">
        <v>359</v>
      </c>
      <c r="D85" s="129" t="s">
        <v>360</v>
      </c>
      <c r="E85" s="129" t="s">
        <v>383</v>
      </c>
      <c r="F85" s="128" t="s">
        <v>80</v>
      </c>
      <c r="G85" s="130" t="s">
        <v>83</v>
      </c>
      <c r="H85" s="128">
        <v>1</v>
      </c>
      <c r="I85" s="129" t="s">
        <v>6</v>
      </c>
      <c r="J85" s="160">
        <v>175000000</v>
      </c>
      <c r="K85" s="160">
        <v>175000000</v>
      </c>
      <c r="L85" s="162"/>
      <c r="M85" s="162"/>
      <c r="N85" s="162">
        <f t="shared" si="3"/>
        <v>0</v>
      </c>
      <c r="O85" s="162"/>
      <c r="P85" s="333" t="e">
        <f>VLOOKUP($AB85,Sheet7!$A$2:$B$576,2,0)</f>
        <v>#N/A</v>
      </c>
      <c r="Q85" s="122"/>
      <c r="R85" s="122"/>
      <c r="S85" s="122"/>
      <c r="T85" s="122"/>
      <c r="U85" s="122"/>
      <c r="V85" s="122"/>
      <c r="W85" s="122"/>
      <c r="X85" s="122"/>
      <c r="Y85" s="122"/>
      <c r="Z85" s="122"/>
      <c r="AA85" s="122"/>
      <c r="AB85" s="122"/>
      <c r="AC85" s="122"/>
      <c r="AD85" s="122"/>
      <c r="AE85" s="122"/>
      <c r="AF85" s="122"/>
      <c r="AG85" s="122"/>
      <c r="AH85" s="122"/>
      <c r="AI85" s="122"/>
      <c r="AJ85" s="122"/>
    </row>
    <row r="86" spans="1:36" s="125" customFormat="1" x14ac:dyDescent="0.25">
      <c r="A86" s="128" t="s">
        <v>514</v>
      </c>
      <c r="B86" s="128">
        <v>121010005</v>
      </c>
      <c r="C86" s="129" t="s">
        <v>359</v>
      </c>
      <c r="D86" s="129" t="s">
        <v>360</v>
      </c>
      <c r="E86" s="129" t="s">
        <v>391</v>
      </c>
      <c r="F86" s="128" t="s">
        <v>80</v>
      </c>
      <c r="G86" s="130" t="s">
        <v>83</v>
      </c>
      <c r="H86" s="128">
        <v>4</v>
      </c>
      <c r="I86" s="129" t="s">
        <v>6</v>
      </c>
      <c r="J86" s="160">
        <v>50000000</v>
      </c>
      <c r="K86" s="160">
        <v>200000000</v>
      </c>
      <c r="L86" s="162"/>
      <c r="M86" s="162"/>
      <c r="N86" s="162">
        <f t="shared" si="3"/>
        <v>0</v>
      </c>
      <c r="O86" s="162"/>
      <c r="P86" s="333" t="e">
        <f>VLOOKUP($AB86,Sheet7!$A$2:$B$576,2,0)</f>
        <v>#N/A</v>
      </c>
      <c r="Q86" s="122"/>
      <c r="R86" s="122"/>
      <c r="S86" s="122"/>
      <c r="T86" s="122"/>
      <c r="U86" s="122"/>
      <c r="V86" s="122"/>
      <c r="W86" s="122"/>
      <c r="X86" s="122"/>
      <c r="Y86" s="122"/>
      <c r="Z86" s="122"/>
      <c r="AA86" s="122"/>
      <c r="AB86" s="122"/>
      <c r="AC86" s="122"/>
      <c r="AD86" s="122"/>
      <c r="AE86" s="122"/>
      <c r="AF86" s="122"/>
      <c r="AG86" s="122"/>
      <c r="AH86" s="122"/>
      <c r="AI86" s="122"/>
      <c r="AJ86" s="122"/>
    </row>
    <row r="87" spans="1:36" s="125" customFormat="1" x14ac:dyDescent="0.25">
      <c r="A87" s="128" t="s">
        <v>514</v>
      </c>
      <c r="B87" s="128">
        <v>121010005</v>
      </c>
      <c r="C87" s="129" t="s">
        <v>359</v>
      </c>
      <c r="D87" s="129" t="s">
        <v>360</v>
      </c>
      <c r="E87" s="129" t="s">
        <v>393</v>
      </c>
      <c r="F87" s="128" t="s">
        <v>80</v>
      </c>
      <c r="G87" s="130" t="s">
        <v>83</v>
      </c>
      <c r="H87" s="128">
        <v>6</v>
      </c>
      <c r="I87" s="129" t="s">
        <v>6</v>
      </c>
      <c r="J87" s="160">
        <v>15000000</v>
      </c>
      <c r="K87" s="160">
        <v>90000000</v>
      </c>
      <c r="L87" s="162"/>
      <c r="M87" s="162"/>
      <c r="N87" s="162">
        <f t="shared" si="3"/>
        <v>0</v>
      </c>
      <c r="O87" s="162"/>
      <c r="P87" s="333" t="e">
        <f>VLOOKUP($AB87,Sheet7!$A$2:$B$576,2,0)</f>
        <v>#N/A</v>
      </c>
      <c r="Q87" s="122"/>
      <c r="R87" s="122"/>
      <c r="S87" s="122"/>
      <c r="T87" s="122"/>
      <c r="U87" s="122"/>
      <c r="V87" s="122"/>
      <c r="W87" s="122"/>
      <c r="X87" s="122"/>
      <c r="Y87" s="122"/>
      <c r="Z87" s="122"/>
      <c r="AA87" s="122"/>
      <c r="AB87" s="122"/>
      <c r="AC87" s="122"/>
      <c r="AD87" s="122"/>
      <c r="AE87" s="122"/>
      <c r="AF87" s="122"/>
      <c r="AG87" s="122"/>
      <c r="AH87" s="122"/>
      <c r="AI87" s="122"/>
      <c r="AJ87" s="122"/>
    </row>
    <row r="88" spans="1:36" s="125" customFormat="1" x14ac:dyDescent="0.25">
      <c r="A88" s="128" t="s">
        <v>514</v>
      </c>
      <c r="B88" s="128">
        <v>121010005</v>
      </c>
      <c r="C88" s="129" t="s">
        <v>359</v>
      </c>
      <c r="D88" s="129" t="s">
        <v>360</v>
      </c>
      <c r="E88" s="129" t="s">
        <v>361</v>
      </c>
      <c r="F88" s="128" t="s">
        <v>80</v>
      </c>
      <c r="G88" s="130" t="s">
        <v>83</v>
      </c>
      <c r="H88" s="128">
        <v>1</v>
      </c>
      <c r="I88" s="129" t="s">
        <v>364</v>
      </c>
      <c r="J88" s="160">
        <v>50000000</v>
      </c>
      <c r="K88" s="160">
        <v>50000000</v>
      </c>
      <c r="L88" s="162"/>
      <c r="M88" s="162"/>
      <c r="N88" s="162">
        <f t="shared" si="3"/>
        <v>0</v>
      </c>
      <c r="O88" s="162"/>
      <c r="P88" s="333" t="s">
        <v>1242</v>
      </c>
      <c r="Q88" s="122" t="s">
        <v>1243</v>
      </c>
      <c r="R88" s="122" t="s">
        <v>600</v>
      </c>
      <c r="S88" s="122" t="s">
        <v>610</v>
      </c>
      <c r="T88" s="122"/>
      <c r="U88" s="122" t="s">
        <v>602</v>
      </c>
      <c r="V88" s="122" t="s">
        <v>603</v>
      </c>
      <c r="W88" s="157">
        <v>45860</v>
      </c>
      <c r="X88" s="157">
        <v>45875</v>
      </c>
      <c r="Y88" s="122" t="s">
        <v>604</v>
      </c>
      <c r="Z88" s="122"/>
      <c r="AA88" s="122"/>
      <c r="AB88" s="122"/>
      <c r="AC88" s="122"/>
      <c r="AD88" s="122"/>
      <c r="AE88" s="122"/>
      <c r="AF88" s="122"/>
      <c r="AG88" s="122"/>
      <c r="AH88" s="122"/>
      <c r="AI88" s="122"/>
      <c r="AJ88" s="122"/>
    </row>
    <row r="89" spans="1:36" s="125" customFormat="1" x14ac:dyDescent="0.25">
      <c r="A89" s="128" t="s">
        <v>514</v>
      </c>
      <c r="B89" s="128">
        <v>121010005</v>
      </c>
      <c r="C89" s="129" t="s">
        <v>359</v>
      </c>
      <c r="D89" s="129" t="s">
        <v>360</v>
      </c>
      <c r="E89" s="129" t="s">
        <v>363</v>
      </c>
      <c r="F89" s="128" t="s">
        <v>80</v>
      </c>
      <c r="G89" s="130" t="s">
        <v>83</v>
      </c>
      <c r="H89" s="128">
        <v>1</v>
      </c>
      <c r="I89" s="129" t="s">
        <v>364</v>
      </c>
      <c r="J89" s="160">
        <v>50000000</v>
      </c>
      <c r="K89" s="160">
        <v>50000000</v>
      </c>
      <c r="L89" s="162"/>
      <c r="M89" s="162"/>
      <c r="N89" s="162">
        <f t="shared" si="3"/>
        <v>0</v>
      </c>
      <c r="O89" s="162"/>
      <c r="P89" s="333" t="e">
        <f>VLOOKUP($AB89,Sheet7!$A$2:$B$576,2,0)</f>
        <v>#N/A</v>
      </c>
      <c r="Q89" s="131"/>
      <c r="R89" s="131"/>
      <c r="S89" s="131"/>
      <c r="T89" s="131"/>
      <c r="U89" s="122"/>
      <c r="V89" s="122"/>
      <c r="W89" s="157"/>
      <c r="X89" s="157"/>
      <c r="Y89" s="122"/>
      <c r="Z89" s="122"/>
      <c r="AA89" s="122"/>
      <c r="AB89" s="122"/>
      <c r="AC89" s="122"/>
      <c r="AD89" s="122"/>
      <c r="AE89" s="122"/>
      <c r="AF89" s="122"/>
      <c r="AG89" s="122"/>
      <c r="AH89" s="122"/>
      <c r="AI89" s="122"/>
      <c r="AJ89" s="122"/>
    </row>
    <row r="90" spans="1:36" s="125" customFormat="1" x14ac:dyDescent="0.25">
      <c r="A90" s="128" t="s">
        <v>514</v>
      </c>
      <c r="B90" s="128">
        <v>121010005</v>
      </c>
      <c r="C90" s="129" t="s">
        <v>359</v>
      </c>
      <c r="D90" s="129" t="s">
        <v>360</v>
      </c>
      <c r="E90" s="129" t="s">
        <v>461</v>
      </c>
      <c r="F90" s="128" t="s">
        <v>80</v>
      </c>
      <c r="G90" s="130" t="s">
        <v>83</v>
      </c>
      <c r="H90" s="128">
        <v>1</v>
      </c>
      <c r="I90" s="129" t="s">
        <v>6</v>
      </c>
      <c r="J90" s="160">
        <v>24500000</v>
      </c>
      <c r="K90" s="160">
        <v>24500000</v>
      </c>
      <c r="L90" s="162"/>
      <c r="M90" s="162"/>
      <c r="N90" s="162">
        <f t="shared" si="3"/>
        <v>0</v>
      </c>
      <c r="O90" s="162"/>
      <c r="P90" s="333" t="e">
        <f>VLOOKUP($AB90,Sheet7!$A$2:$B$576,2,0)</f>
        <v>#N/A</v>
      </c>
      <c r="Q90" s="122"/>
      <c r="R90" s="122"/>
      <c r="S90" s="122"/>
      <c r="T90" s="122"/>
      <c r="U90" s="122"/>
      <c r="V90" s="122"/>
      <c r="W90" s="122"/>
      <c r="X90" s="122"/>
      <c r="Y90" s="122"/>
      <c r="Z90" s="122"/>
      <c r="AA90" s="122"/>
      <c r="AB90" s="122"/>
      <c r="AC90" s="122"/>
      <c r="AD90" s="122"/>
      <c r="AE90" s="122"/>
      <c r="AF90" s="122"/>
      <c r="AG90" s="122"/>
      <c r="AH90" s="122"/>
      <c r="AI90" s="122"/>
      <c r="AJ90" s="122"/>
    </row>
    <row r="91" spans="1:36" s="125" customFormat="1" x14ac:dyDescent="0.25">
      <c r="A91" s="128" t="s">
        <v>514</v>
      </c>
      <c r="B91" s="128">
        <v>121010005</v>
      </c>
      <c r="C91" s="129" t="s">
        <v>359</v>
      </c>
      <c r="D91" s="129" t="s">
        <v>360</v>
      </c>
      <c r="E91" s="129" t="s">
        <v>462</v>
      </c>
      <c r="F91" s="128" t="s">
        <v>80</v>
      </c>
      <c r="G91" s="130" t="s">
        <v>83</v>
      </c>
      <c r="H91" s="128">
        <v>1</v>
      </c>
      <c r="I91" s="129" t="s">
        <v>6</v>
      </c>
      <c r="J91" s="160">
        <v>2800000</v>
      </c>
      <c r="K91" s="160">
        <v>2800000</v>
      </c>
      <c r="L91" s="162"/>
      <c r="M91" s="162"/>
      <c r="N91" s="162">
        <f t="shared" si="3"/>
        <v>0</v>
      </c>
      <c r="O91" s="162"/>
      <c r="P91" s="333" t="e">
        <f>VLOOKUP($AB91,Sheet7!$A$2:$B$576,2,0)</f>
        <v>#N/A</v>
      </c>
      <c r="Q91" s="122"/>
      <c r="R91" s="122"/>
      <c r="S91" s="122"/>
      <c r="T91" s="122"/>
      <c r="U91" s="122"/>
      <c r="V91" s="122"/>
      <c r="W91" s="122"/>
      <c r="X91" s="122"/>
      <c r="Y91" s="122"/>
      <c r="Z91" s="122"/>
      <c r="AA91" s="122"/>
      <c r="AB91" s="122"/>
      <c r="AC91" s="122"/>
      <c r="AD91" s="122"/>
      <c r="AE91" s="122"/>
      <c r="AF91" s="122"/>
      <c r="AG91" s="122"/>
      <c r="AH91" s="122"/>
      <c r="AI91" s="122"/>
      <c r="AJ91" s="122"/>
    </row>
    <row r="92" spans="1:36" s="125" customFormat="1" x14ac:dyDescent="0.25">
      <c r="A92" s="128" t="s">
        <v>514</v>
      </c>
      <c r="B92" s="128">
        <v>121010005</v>
      </c>
      <c r="C92" s="129" t="s">
        <v>359</v>
      </c>
      <c r="D92" s="129" t="s">
        <v>360</v>
      </c>
      <c r="E92" s="129" t="s">
        <v>463</v>
      </c>
      <c r="F92" s="128" t="s">
        <v>80</v>
      </c>
      <c r="G92" s="130" t="s">
        <v>83</v>
      </c>
      <c r="H92" s="128">
        <v>1</v>
      </c>
      <c r="I92" s="129" t="s">
        <v>6</v>
      </c>
      <c r="J92" s="160">
        <v>26300000</v>
      </c>
      <c r="K92" s="160">
        <v>26300000</v>
      </c>
      <c r="L92" s="162"/>
      <c r="M92" s="326"/>
      <c r="N92" s="162">
        <f t="shared" si="3"/>
        <v>0</v>
      </c>
      <c r="O92" s="326"/>
      <c r="P92" s="333" t="e">
        <f>VLOOKUP($AB92,Sheet7!$A$2:$B$576,2,0)</f>
        <v>#N/A</v>
      </c>
      <c r="Q92" s="122"/>
      <c r="R92" s="131" t="s">
        <v>629</v>
      </c>
      <c r="S92" s="122"/>
      <c r="T92" s="122"/>
      <c r="U92" s="122"/>
      <c r="V92" s="122"/>
      <c r="W92" s="122"/>
      <c r="X92" s="122"/>
      <c r="Y92" s="122"/>
      <c r="Z92" s="122"/>
      <c r="AA92" s="122"/>
      <c r="AB92" s="122"/>
      <c r="AC92" s="122"/>
      <c r="AD92" s="122"/>
      <c r="AE92" s="122"/>
      <c r="AF92" s="122"/>
      <c r="AG92" s="122"/>
      <c r="AH92" s="122"/>
      <c r="AI92" s="122"/>
      <c r="AJ92" s="122"/>
    </row>
    <row r="93" spans="1:36" s="125" customFormat="1" hidden="1" x14ac:dyDescent="0.25">
      <c r="A93" s="332" t="s">
        <v>514</v>
      </c>
      <c r="B93" s="128">
        <v>121010005</v>
      </c>
      <c r="C93" s="129" t="s">
        <v>359</v>
      </c>
      <c r="D93" s="129" t="s">
        <v>360</v>
      </c>
      <c r="E93" s="129" t="s">
        <v>373</v>
      </c>
      <c r="F93" s="128" t="s">
        <v>80</v>
      </c>
      <c r="G93" s="130" t="s">
        <v>87</v>
      </c>
      <c r="H93" s="128">
        <v>19</v>
      </c>
      <c r="I93" s="129" t="s">
        <v>6</v>
      </c>
      <c r="J93" s="160">
        <v>10000000</v>
      </c>
      <c r="K93" s="160">
        <v>190000000</v>
      </c>
      <c r="L93" s="162">
        <f>K93-M93</f>
        <v>145000000</v>
      </c>
      <c r="M93" s="326">
        <v>45000000</v>
      </c>
      <c r="N93" s="162">
        <f t="shared" si="3"/>
        <v>0</v>
      </c>
      <c r="O93" s="326">
        <v>45000000</v>
      </c>
      <c r="P93" s="333" t="str">
        <f>VLOOKUP($AB93,Sheet7!$A$2:$B$576,2,0)</f>
        <v>PR/MOI/0425/014</v>
      </c>
      <c r="Q93" s="131" t="s">
        <v>1244</v>
      </c>
      <c r="R93" s="131" t="s">
        <v>629</v>
      </c>
      <c r="S93" s="131" t="s">
        <v>630</v>
      </c>
      <c r="T93" s="131" t="s">
        <v>616</v>
      </c>
      <c r="U93" s="122" t="s">
        <v>602</v>
      </c>
      <c r="V93" s="122" t="s">
        <v>603</v>
      </c>
      <c r="W93" s="157">
        <v>45764</v>
      </c>
      <c r="X93" s="157">
        <v>45775</v>
      </c>
      <c r="Y93" s="122" t="s">
        <v>604</v>
      </c>
      <c r="Z93" s="122"/>
      <c r="AA93" s="157">
        <v>45786</v>
      </c>
      <c r="AB93" s="122" t="s">
        <v>1245</v>
      </c>
      <c r="AC93" s="122" t="s">
        <v>1222</v>
      </c>
      <c r="AD93" s="334" t="s">
        <v>55</v>
      </c>
      <c r="AE93" s="122"/>
      <c r="AF93" s="122"/>
      <c r="AG93" s="122"/>
      <c r="AH93" s="122"/>
      <c r="AI93" s="122"/>
      <c r="AJ93" s="122"/>
    </row>
    <row r="94" spans="1:36" s="125" customFormat="1" hidden="1" x14ac:dyDescent="0.25">
      <c r="A94" s="332" t="s">
        <v>514</v>
      </c>
      <c r="B94" s="128">
        <v>121010005</v>
      </c>
      <c r="C94" s="129" t="s">
        <v>359</v>
      </c>
      <c r="D94" s="129" t="s">
        <v>360</v>
      </c>
      <c r="E94" s="129" t="s">
        <v>377</v>
      </c>
      <c r="F94" s="128" t="s">
        <v>80</v>
      </c>
      <c r="G94" s="130" t="s">
        <v>87</v>
      </c>
      <c r="H94" s="128">
        <v>1</v>
      </c>
      <c r="I94" s="129" t="s">
        <v>6</v>
      </c>
      <c r="J94" s="160">
        <v>10000000</v>
      </c>
      <c r="K94" s="160">
        <v>10000000</v>
      </c>
      <c r="L94" s="162"/>
      <c r="M94" s="326"/>
      <c r="N94" s="162">
        <f t="shared" si="3"/>
        <v>0</v>
      </c>
      <c r="O94" s="326"/>
      <c r="P94" s="333"/>
      <c r="Q94" s="131"/>
      <c r="R94" s="131"/>
      <c r="S94" s="131"/>
      <c r="T94" s="131"/>
      <c r="U94" s="122"/>
      <c r="V94" s="122"/>
      <c r="W94" s="157"/>
      <c r="X94" s="157"/>
      <c r="Y94" s="122"/>
      <c r="Z94" s="122"/>
      <c r="AA94" s="157"/>
      <c r="AB94" s="122"/>
      <c r="AC94" s="122"/>
      <c r="AD94" s="334"/>
      <c r="AE94" s="122"/>
      <c r="AF94" s="122"/>
      <c r="AG94" s="122"/>
      <c r="AH94" s="122"/>
      <c r="AI94" s="122"/>
      <c r="AJ94" s="122"/>
    </row>
    <row r="95" spans="1:36" s="125" customFormat="1" hidden="1" x14ac:dyDescent="0.25">
      <c r="A95" s="332" t="s">
        <v>514</v>
      </c>
      <c r="B95" s="128">
        <v>121010005</v>
      </c>
      <c r="C95" s="129" t="s">
        <v>359</v>
      </c>
      <c r="D95" s="129" t="s">
        <v>360</v>
      </c>
      <c r="E95" s="129" t="s">
        <v>450</v>
      </c>
      <c r="F95" s="128" t="s">
        <v>80</v>
      </c>
      <c r="G95" s="130" t="s">
        <v>87</v>
      </c>
      <c r="H95" s="128">
        <v>2</v>
      </c>
      <c r="I95" s="129" t="s">
        <v>6</v>
      </c>
      <c r="J95" s="160">
        <v>13500000</v>
      </c>
      <c r="K95" s="160">
        <v>27000000</v>
      </c>
      <c r="L95" s="162">
        <f>K95-M95</f>
        <v>15050000</v>
      </c>
      <c r="M95" s="326">
        <v>11950000</v>
      </c>
      <c r="N95" s="162">
        <f t="shared" si="3"/>
        <v>0</v>
      </c>
      <c r="O95" s="326">
        <v>11950000</v>
      </c>
      <c r="P95" s="333" t="str">
        <f>VLOOKUP($AB95,Sheet7!$A$2:$B$576,2,0)</f>
        <v>PR/MOI/0425/014</v>
      </c>
      <c r="Q95" s="131" t="s">
        <v>1246</v>
      </c>
      <c r="R95" s="131" t="s">
        <v>629</v>
      </c>
      <c r="S95" s="131" t="s">
        <v>630</v>
      </c>
      <c r="T95" s="131" t="s">
        <v>616</v>
      </c>
      <c r="U95" s="122" t="s">
        <v>602</v>
      </c>
      <c r="V95" s="122" t="s">
        <v>603</v>
      </c>
      <c r="W95" s="157">
        <v>45764</v>
      </c>
      <c r="X95" s="157">
        <v>45775</v>
      </c>
      <c r="Y95" s="122" t="s">
        <v>604</v>
      </c>
      <c r="Z95" s="122"/>
      <c r="AA95" s="157">
        <v>45786</v>
      </c>
      <c r="AB95" s="122" t="s">
        <v>1245</v>
      </c>
      <c r="AC95" s="122" t="s">
        <v>1222</v>
      </c>
      <c r="AD95" s="334" t="s">
        <v>55</v>
      </c>
      <c r="AE95" s="122"/>
      <c r="AF95" s="122"/>
      <c r="AG95" s="122"/>
      <c r="AH95" s="122"/>
      <c r="AI95" s="122"/>
      <c r="AJ95" s="122"/>
    </row>
    <row r="96" spans="1:36" s="125" customFormat="1" hidden="1" x14ac:dyDescent="0.25">
      <c r="A96" s="332" t="s">
        <v>514</v>
      </c>
      <c r="B96" s="128">
        <v>121010005</v>
      </c>
      <c r="C96" s="129" t="s">
        <v>359</v>
      </c>
      <c r="D96" s="129" t="s">
        <v>360</v>
      </c>
      <c r="E96" s="129" t="s">
        <v>468</v>
      </c>
      <c r="F96" s="128" t="s">
        <v>80</v>
      </c>
      <c r="G96" s="130" t="s">
        <v>87</v>
      </c>
      <c r="H96" s="128">
        <v>1</v>
      </c>
      <c r="I96" s="129" t="s">
        <v>364</v>
      </c>
      <c r="J96" s="160">
        <v>350000000</v>
      </c>
      <c r="K96" s="160">
        <v>350000000</v>
      </c>
      <c r="L96" s="162">
        <f>K96-M96</f>
        <v>28548200</v>
      </c>
      <c r="M96" s="162">
        <v>321451800</v>
      </c>
      <c r="N96" s="162">
        <f t="shared" si="3"/>
        <v>0</v>
      </c>
      <c r="O96" s="162">
        <v>321451800</v>
      </c>
      <c r="P96" s="333" t="str">
        <f>VLOOKUP($AB96,Sheet7!$A$2:$B$576,2,0)</f>
        <v>PR/MOI/1124/017</v>
      </c>
      <c r="Q96" s="131" t="s">
        <v>471</v>
      </c>
      <c r="R96" s="131" t="s">
        <v>600</v>
      </c>
      <c r="S96" s="131" t="s">
        <v>601</v>
      </c>
      <c r="T96" s="131" t="s">
        <v>616</v>
      </c>
      <c r="U96" s="122" t="s">
        <v>602</v>
      </c>
      <c r="V96" s="122" t="s">
        <v>602</v>
      </c>
      <c r="W96" s="157">
        <v>45972</v>
      </c>
      <c r="X96" s="157">
        <v>45974</v>
      </c>
      <c r="Y96" s="122" t="s">
        <v>604</v>
      </c>
      <c r="Z96" s="122"/>
      <c r="AA96" s="157">
        <v>45663</v>
      </c>
      <c r="AB96" s="122" t="s">
        <v>1247</v>
      </c>
      <c r="AC96" s="122" t="s">
        <v>855</v>
      </c>
      <c r="AD96" s="337">
        <v>46097</v>
      </c>
      <c r="AE96" s="122"/>
      <c r="AF96" s="122"/>
      <c r="AG96" s="122"/>
      <c r="AH96" s="122"/>
      <c r="AI96" s="122"/>
      <c r="AJ96" s="122"/>
    </row>
    <row r="97" spans="1:36" s="125" customFormat="1" hidden="1" x14ac:dyDescent="0.25">
      <c r="A97" s="332" t="s">
        <v>514</v>
      </c>
      <c r="B97" s="128">
        <v>121010005</v>
      </c>
      <c r="C97" s="129" t="s">
        <v>359</v>
      </c>
      <c r="D97" s="129" t="s">
        <v>360</v>
      </c>
      <c r="E97" s="129" t="s">
        <v>391</v>
      </c>
      <c r="F97" s="128" t="s">
        <v>80</v>
      </c>
      <c r="G97" s="130" t="s">
        <v>87</v>
      </c>
      <c r="H97" s="128">
        <v>11</v>
      </c>
      <c r="I97" s="129" t="s">
        <v>6</v>
      </c>
      <c r="J97" s="160">
        <v>50000000</v>
      </c>
      <c r="K97" s="160">
        <v>550000000</v>
      </c>
      <c r="L97" s="162"/>
      <c r="M97" s="162"/>
      <c r="N97" s="162">
        <f t="shared" si="3"/>
        <v>0</v>
      </c>
      <c r="O97" s="162"/>
      <c r="P97" s="333" t="e">
        <f>VLOOKUP($AB97,Sheet7!$A$2:$B$576,2,0)</f>
        <v>#N/A</v>
      </c>
      <c r="Q97" s="122"/>
      <c r="R97" s="122"/>
      <c r="S97" s="122"/>
      <c r="T97" s="122"/>
      <c r="U97" s="122"/>
      <c r="V97" s="122"/>
      <c r="W97" s="122"/>
      <c r="X97" s="122"/>
      <c r="Y97" s="122"/>
      <c r="Z97" s="122"/>
      <c r="AA97" s="122"/>
      <c r="AB97" s="122"/>
      <c r="AC97" s="122"/>
      <c r="AD97" s="122"/>
      <c r="AE97" s="122"/>
      <c r="AF97" s="122"/>
      <c r="AG97" s="122"/>
      <c r="AH97" s="122"/>
      <c r="AI97" s="122"/>
      <c r="AJ97" s="122"/>
    </row>
    <row r="98" spans="1:36" s="125" customFormat="1" hidden="1" x14ac:dyDescent="0.25">
      <c r="A98" s="332" t="s">
        <v>514</v>
      </c>
      <c r="B98" s="128">
        <v>121010005</v>
      </c>
      <c r="C98" s="129" t="s">
        <v>359</v>
      </c>
      <c r="D98" s="129" t="s">
        <v>360</v>
      </c>
      <c r="E98" s="129" t="s">
        <v>393</v>
      </c>
      <c r="F98" s="128" t="s">
        <v>80</v>
      </c>
      <c r="G98" s="130" t="s">
        <v>87</v>
      </c>
      <c r="H98" s="128">
        <v>9</v>
      </c>
      <c r="I98" s="129" t="s">
        <v>6</v>
      </c>
      <c r="J98" s="160">
        <v>15000000</v>
      </c>
      <c r="K98" s="160">
        <v>135000000</v>
      </c>
      <c r="L98" s="162"/>
      <c r="M98" s="162"/>
      <c r="N98" s="162">
        <f t="shared" si="3"/>
        <v>0</v>
      </c>
      <c r="O98" s="162"/>
      <c r="P98" s="333" t="e">
        <f>VLOOKUP($AB98,Sheet7!$A$2:$B$576,2,0)</f>
        <v>#N/A</v>
      </c>
      <c r="Q98" s="122"/>
      <c r="R98" s="122"/>
      <c r="S98" s="122"/>
      <c r="T98" s="122"/>
      <c r="U98" s="122"/>
      <c r="V98" s="122"/>
      <c r="W98" s="122"/>
      <c r="X98" s="122"/>
      <c r="Y98" s="122"/>
      <c r="Z98" s="122"/>
      <c r="AA98" s="122"/>
      <c r="AB98" s="122"/>
      <c r="AC98" s="122"/>
      <c r="AD98" s="122"/>
      <c r="AE98" s="122"/>
      <c r="AF98" s="122"/>
      <c r="AG98" s="122"/>
      <c r="AH98" s="122"/>
      <c r="AI98" s="122"/>
      <c r="AJ98" s="122"/>
    </row>
    <row r="99" spans="1:36" s="125" customFormat="1" hidden="1" x14ac:dyDescent="0.25">
      <c r="A99" s="332" t="s">
        <v>514</v>
      </c>
      <c r="B99" s="128">
        <v>121010005</v>
      </c>
      <c r="C99" s="129" t="s">
        <v>359</v>
      </c>
      <c r="D99" s="129" t="s">
        <v>360</v>
      </c>
      <c r="E99" s="129" t="s">
        <v>361</v>
      </c>
      <c r="F99" s="128" t="s">
        <v>80</v>
      </c>
      <c r="G99" s="130" t="s">
        <v>87</v>
      </c>
      <c r="H99" s="128">
        <v>1</v>
      </c>
      <c r="I99" s="129" t="s">
        <v>364</v>
      </c>
      <c r="J99" s="160">
        <v>50000000</v>
      </c>
      <c r="K99" s="160">
        <v>50000000</v>
      </c>
      <c r="L99" s="162"/>
      <c r="M99" s="162"/>
      <c r="N99" s="162">
        <f t="shared" si="3"/>
        <v>0</v>
      </c>
      <c r="O99" s="162"/>
      <c r="P99" s="333" t="s">
        <v>1248</v>
      </c>
      <c r="Q99" s="122" t="s">
        <v>1249</v>
      </c>
      <c r="R99" s="122" t="s">
        <v>600</v>
      </c>
      <c r="S99" s="122" t="s">
        <v>610</v>
      </c>
      <c r="T99" s="122"/>
      <c r="U99" s="122" t="s">
        <v>602</v>
      </c>
      <c r="V99" s="122" t="s">
        <v>603</v>
      </c>
      <c r="W99" s="157">
        <v>45860</v>
      </c>
      <c r="X99" s="157">
        <v>45875</v>
      </c>
      <c r="Y99" s="122" t="s">
        <v>604</v>
      </c>
      <c r="Z99" s="122"/>
      <c r="AA99" s="122"/>
      <c r="AB99" s="122"/>
      <c r="AC99" s="122"/>
      <c r="AD99" s="122"/>
      <c r="AE99" s="122"/>
      <c r="AF99" s="122"/>
      <c r="AG99" s="122"/>
      <c r="AH99" s="122"/>
      <c r="AI99" s="122"/>
      <c r="AJ99" s="122"/>
    </row>
    <row r="100" spans="1:36" s="125" customFormat="1" hidden="1" x14ac:dyDescent="0.25">
      <c r="A100" s="332" t="s">
        <v>514</v>
      </c>
      <c r="B100" s="128">
        <v>121010005</v>
      </c>
      <c r="C100" s="129" t="s">
        <v>359</v>
      </c>
      <c r="D100" s="129" t="s">
        <v>360</v>
      </c>
      <c r="E100" s="129" t="s">
        <v>363</v>
      </c>
      <c r="F100" s="128" t="s">
        <v>80</v>
      </c>
      <c r="G100" s="130" t="s">
        <v>87</v>
      </c>
      <c r="H100" s="128">
        <v>1</v>
      </c>
      <c r="I100" s="129" t="s">
        <v>364</v>
      </c>
      <c r="J100" s="160">
        <v>800000000</v>
      </c>
      <c r="K100" s="160">
        <v>800000000</v>
      </c>
      <c r="L100" s="162"/>
      <c r="M100" s="162"/>
      <c r="N100" s="162">
        <f t="shared" si="3"/>
        <v>0</v>
      </c>
      <c r="O100" s="162"/>
      <c r="P100" s="333" t="e">
        <f>VLOOKUP($AB100,Sheet7!$A$2:$B$576,2,0)</f>
        <v>#N/A</v>
      </c>
      <c r="Q100" s="122"/>
      <c r="R100" s="122"/>
      <c r="S100" s="122"/>
      <c r="T100" s="122"/>
      <c r="U100" s="122"/>
      <c r="V100" s="122"/>
      <c r="W100" s="122"/>
      <c r="X100" s="122"/>
      <c r="Y100" s="122"/>
      <c r="Z100" s="122"/>
      <c r="AA100" s="122"/>
      <c r="AB100" s="122"/>
      <c r="AC100" s="122"/>
      <c r="AD100" s="122"/>
      <c r="AE100" s="122"/>
      <c r="AF100" s="122"/>
      <c r="AG100" s="122"/>
      <c r="AH100" s="122"/>
      <c r="AI100" s="122"/>
      <c r="AJ100" s="122"/>
    </row>
    <row r="101" spans="1:36" s="125" customFormat="1" hidden="1" x14ac:dyDescent="0.25">
      <c r="A101" s="332" t="s">
        <v>514</v>
      </c>
      <c r="B101" s="128">
        <v>121010005</v>
      </c>
      <c r="C101" s="129" t="s">
        <v>359</v>
      </c>
      <c r="D101" s="129" t="s">
        <v>360</v>
      </c>
      <c r="E101" s="129" t="s">
        <v>472</v>
      </c>
      <c r="F101" s="128" t="s">
        <v>80</v>
      </c>
      <c r="G101" s="130" t="s">
        <v>87</v>
      </c>
      <c r="H101" s="128">
        <v>1</v>
      </c>
      <c r="I101" s="129" t="s">
        <v>364</v>
      </c>
      <c r="J101" s="160">
        <v>1508571429</v>
      </c>
      <c r="K101" s="160">
        <v>1508571429</v>
      </c>
      <c r="L101" s="162"/>
      <c r="M101" s="162"/>
      <c r="N101" s="162">
        <f t="shared" si="3"/>
        <v>0</v>
      </c>
      <c r="O101" s="162"/>
      <c r="P101" s="333" t="e">
        <f>VLOOKUP($AB101,Sheet7!$A$2:$B$576,2,0)</f>
        <v>#N/A</v>
      </c>
      <c r="Q101" s="122"/>
      <c r="R101" s="122"/>
      <c r="S101" s="122"/>
      <c r="T101" s="122"/>
      <c r="U101" s="122"/>
      <c r="V101" s="122"/>
      <c r="W101" s="122"/>
      <c r="X101" s="122"/>
      <c r="Y101" s="122"/>
      <c r="Z101" s="122"/>
      <c r="AA101" s="122"/>
      <c r="AB101" s="122"/>
      <c r="AC101" s="122"/>
      <c r="AD101" s="122"/>
      <c r="AE101" s="122"/>
      <c r="AF101" s="122"/>
      <c r="AG101" s="122"/>
      <c r="AH101" s="122"/>
      <c r="AI101" s="122"/>
      <c r="AJ101" s="122"/>
    </row>
    <row r="102" spans="1:36" s="125" customFormat="1" hidden="1" x14ac:dyDescent="0.25">
      <c r="A102" s="332" t="s">
        <v>514</v>
      </c>
      <c r="B102" s="128">
        <v>121010005</v>
      </c>
      <c r="C102" s="129" t="s">
        <v>359</v>
      </c>
      <c r="D102" s="129" t="s">
        <v>360</v>
      </c>
      <c r="E102" s="129" t="s">
        <v>474</v>
      </c>
      <c r="F102" s="128" t="s">
        <v>80</v>
      </c>
      <c r="G102" s="130" t="s">
        <v>87</v>
      </c>
      <c r="H102" s="128">
        <v>2</v>
      </c>
      <c r="I102" s="129" t="s">
        <v>6</v>
      </c>
      <c r="J102" s="160">
        <v>9000000</v>
      </c>
      <c r="K102" s="160">
        <v>18000000</v>
      </c>
      <c r="L102" s="162"/>
      <c r="M102" s="162"/>
      <c r="N102" s="162">
        <f t="shared" si="3"/>
        <v>0</v>
      </c>
      <c r="O102" s="162"/>
      <c r="P102" s="333" t="s">
        <v>1250</v>
      </c>
      <c r="Q102" s="122" t="s">
        <v>1251</v>
      </c>
      <c r="R102" s="122" t="s">
        <v>600</v>
      </c>
      <c r="S102" s="122" t="s">
        <v>610</v>
      </c>
      <c r="T102" s="122"/>
      <c r="U102" s="122" t="s">
        <v>602</v>
      </c>
      <c r="V102" s="122" t="s">
        <v>603</v>
      </c>
      <c r="W102" s="157">
        <v>46199</v>
      </c>
      <c r="X102" s="157">
        <v>45846</v>
      </c>
      <c r="Y102" s="122" t="s">
        <v>604</v>
      </c>
      <c r="Z102" s="122" t="s">
        <v>1252</v>
      </c>
      <c r="AA102" s="122"/>
      <c r="AB102" s="122"/>
      <c r="AC102" s="122"/>
      <c r="AD102" s="122"/>
      <c r="AE102" s="122"/>
      <c r="AF102" s="122"/>
      <c r="AG102" s="122"/>
      <c r="AH102" s="122"/>
      <c r="AI102" s="122"/>
      <c r="AJ102" s="122"/>
    </row>
    <row r="103" spans="1:36" s="125" customFormat="1" hidden="1" x14ac:dyDescent="0.25">
      <c r="A103" s="332" t="s">
        <v>514</v>
      </c>
      <c r="B103" s="128">
        <v>121010005</v>
      </c>
      <c r="C103" s="129" t="s">
        <v>359</v>
      </c>
      <c r="D103" s="129" t="s">
        <v>360</v>
      </c>
      <c r="E103" s="129" t="s">
        <v>476</v>
      </c>
      <c r="F103" s="128" t="s">
        <v>80</v>
      </c>
      <c r="G103" s="130" t="s">
        <v>87</v>
      </c>
      <c r="H103" s="128">
        <v>1</v>
      </c>
      <c r="I103" s="129" t="s">
        <v>6</v>
      </c>
      <c r="J103" s="160">
        <v>14650000</v>
      </c>
      <c r="K103" s="160">
        <v>14650000</v>
      </c>
      <c r="L103" s="162"/>
      <c r="M103" s="162"/>
      <c r="N103" s="162">
        <f t="shared" si="3"/>
        <v>0</v>
      </c>
      <c r="O103" s="162"/>
      <c r="P103" s="333" t="e">
        <f>VLOOKUP($AB103,Sheet7!$A$2:$B$576,2,0)</f>
        <v>#N/A</v>
      </c>
      <c r="Q103" s="122"/>
      <c r="R103" s="122"/>
      <c r="S103" s="122"/>
      <c r="T103" s="122"/>
      <c r="U103" s="122"/>
      <c r="V103" s="122"/>
      <c r="W103" s="122"/>
      <c r="X103" s="122"/>
      <c r="Y103" s="122"/>
      <c r="Z103" s="122"/>
      <c r="AA103" s="122"/>
      <c r="AB103" s="122"/>
      <c r="AC103" s="122"/>
      <c r="AD103" s="122"/>
      <c r="AE103" s="122"/>
      <c r="AF103" s="122"/>
      <c r="AG103" s="122"/>
      <c r="AH103" s="122"/>
      <c r="AI103" s="122"/>
      <c r="AJ103" s="122"/>
    </row>
    <row r="104" spans="1:36" s="125" customFormat="1" hidden="1" x14ac:dyDescent="0.25">
      <c r="A104" s="332" t="s">
        <v>514</v>
      </c>
      <c r="B104" s="128">
        <v>121010005</v>
      </c>
      <c r="C104" s="129" t="s">
        <v>359</v>
      </c>
      <c r="D104" s="129" t="s">
        <v>360</v>
      </c>
      <c r="E104" s="129" t="s">
        <v>461</v>
      </c>
      <c r="F104" s="128" t="s">
        <v>80</v>
      </c>
      <c r="G104" s="130" t="s">
        <v>87</v>
      </c>
      <c r="H104" s="128">
        <v>1</v>
      </c>
      <c r="I104" s="129" t="s">
        <v>6</v>
      </c>
      <c r="J104" s="160">
        <v>24500000</v>
      </c>
      <c r="K104" s="160">
        <v>24500000</v>
      </c>
      <c r="L104" s="162"/>
      <c r="M104" s="162"/>
      <c r="N104" s="162">
        <f t="shared" si="3"/>
        <v>0</v>
      </c>
      <c r="O104" s="162"/>
      <c r="P104" s="333" t="e">
        <f>VLOOKUP($AB104,Sheet7!$A$2:$B$576,2,0)</f>
        <v>#N/A</v>
      </c>
      <c r="Q104" s="122"/>
      <c r="R104" s="122"/>
      <c r="S104" s="122"/>
      <c r="T104" s="122"/>
      <c r="U104" s="122"/>
      <c r="V104" s="122"/>
      <c r="W104" s="122"/>
      <c r="X104" s="122"/>
      <c r="Y104" s="122"/>
      <c r="Z104" s="122"/>
      <c r="AA104" s="122"/>
      <c r="AB104" s="122"/>
      <c r="AC104" s="122"/>
      <c r="AD104" s="122"/>
      <c r="AE104" s="122"/>
      <c r="AF104" s="122"/>
      <c r="AG104" s="122"/>
      <c r="AH104" s="122"/>
      <c r="AI104" s="122"/>
      <c r="AJ104" s="122"/>
    </row>
    <row r="105" spans="1:36" s="125" customFormat="1" hidden="1" x14ac:dyDescent="0.25">
      <c r="A105" s="332" t="s">
        <v>514</v>
      </c>
      <c r="B105" s="128">
        <v>121010005</v>
      </c>
      <c r="C105" s="129" t="s">
        <v>359</v>
      </c>
      <c r="D105" s="129" t="s">
        <v>360</v>
      </c>
      <c r="E105" s="129" t="s">
        <v>463</v>
      </c>
      <c r="F105" s="128" t="s">
        <v>80</v>
      </c>
      <c r="G105" s="130" t="s">
        <v>87</v>
      </c>
      <c r="H105" s="128">
        <v>2</v>
      </c>
      <c r="I105" s="129" t="s">
        <v>6</v>
      </c>
      <c r="J105" s="160">
        <v>26300000</v>
      </c>
      <c r="K105" s="160">
        <v>52600000</v>
      </c>
      <c r="L105" s="162"/>
      <c r="M105" s="326"/>
      <c r="N105" s="162">
        <f t="shared" si="3"/>
        <v>0</v>
      </c>
      <c r="O105" s="162"/>
      <c r="P105" s="333" t="e">
        <f>VLOOKUP($AB105,Sheet7!$A$2:$B$576,2,0)</f>
        <v>#N/A</v>
      </c>
      <c r="Q105" s="122"/>
      <c r="R105" s="131" t="s">
        <v>629</v>
      </c>
      <c r="S105" s="122"/>
      <c r="T105" s="122"/>
      <c r="U105" s="122"/>
      <c r="V105" s="122"/>
      <c r="W105" s="122"/>
      <c r="X105" s="122"/>
      <c r="Y105" s="122"/>
      <c r="Z105" s="122"/>
      <c r="AA105" s="122"/>
      <c r="AB105" s="122"/>
      <c r="AC105" s="122"/>
      <c r="AD105" s="122"/>
      <c r="AE105" s="122"/>
      <c r="AF105" s="122"/>
      <c r="AG105" s="122"/>
      <c r="AH105" s="122"/>
      <c r="AI105" s="122"/>
      <c r="AJ105" s="122"/>
    </row>
    <row r="106" spans="1:36" s="125" customFormat="1" hidden="1" x14ac:dyDescent="0.25">
      <c r="A106" s="332" t="s">
        <v>514</v>
      </c>
      <c r="B106" s="128">
        <v>121010005</v>
      </c>
      <c r="C106" s="129" t="s">
        <v>359</v>
      </c>
      <c r="D106" s="129" t="s">
        <v>360</v>
      </c>
      <c r="E106" s="129" t="s">
        <v>363</v>
      </c>
      <c r="F106" s="128" t="s">
        <v>62</v>
      </c>
      <c r="G106" s="130" t="s">
        <v>519</v>
      </c>
      <c r="H106" s="128">
        <v>1</v>
      </c>
      <c r="I106" s="129" t="s">
        <v>364</v>
      </c>
      <c r="J106" s="160">
        <v>500000000</v>
      </c>
      <c r="K106" s="160">
        <v>500000000</v>
      </c>
      <c r="L106" s="162"/>
      <c r="M106" s="162"/>
      <c r="N106" s="162">
        <f t="shared" si="3"/>
        <v>0</v>
      </c>
      <c r="O106" s="162"/>
      <c r="P106" s="333" t="e">
        <f>VLOOKUP($AB106,Sheet7!$A$2:$B$576,2,0)</f>
        <v>#N/A</v>
      </c>
      <c r="Q106" s="122"/>
      <c r="R106" s="122"/>
      <c r="S106" s="122"/>
      <c r="T106" s="122"/>
      <c r="U106" s="122"/>
      <c r="V106" s="122"/>
      <c r="W106" s="122"/>
      <c r="X106" s="122"/>
      <c r="Y106" s="122"/>
      <c r="Z106" s="122"/>
      <c r="AA106" s="122"/>
      <c r="AB106" s="122"/>
      <c r="AC106" s="122"/>
      <c r="AD106" s="122"/>
      <c r="AE106" s="122"/>
      <c r="AF106" s="122"/>
      <c r="AG106" s="122"/>
      <c r="AH106" s="122"/>
      <c r="AI106" s="122"/>
      <c r="AJ106" s="122"/>
    </row>
    <row r="107" spans="1:36" s="125" customFormat="1" hidden="1" x14ac:dyDescent="0.25">
      <c r="A107" s="332" t="s">
        <v>514</v>
      </c>
      <c r="B107" s="128">
        <v>121010005</v>
      </c>
      <c r="C107" s="129" t="s">
        <v>359</v>
      </c>
      <c r="D107" s="129" t="s">
        <v>360</v>
      </c>
      <c r="E107" s="129" t="s">
        <v>405</v>
      </c>
      <c r="F107" s="128" t="s">
        <v>62</v>
      </c>
      <c r="G107" s="130" t="s">
        <v>519</v>
      </c>
      <c r="H107" s="128">
        <v>1</v>
      </c>
      <c r="I107" s="129" t="s">
        <v>364</v>
      </c>
      <c r="J107" s="160">
        <v>50000000</v>
      </c>
      <c r="K107" s="160">
        <v>50000000</v>
      </c>
      <c r="L107" s="162"/>
      <c r="M107" s="162"/>
      <c r="N107" s="162">
        <f t="shared" si="3"/>
        <v>0</v>
      </c>
      <c r="O107" s="162"/>
      <c r="P107" s="333" t="s">
        <v>407</v>
      </c>
      <c r="Q107" s="131" t="s">
        <v>408</v>
      </c>
      <c r="R107" s="131" t="s">
        <v>629</v>
      </c>
      <c r="S107" s="131" t="s">
        <v>764</v>
      </c>
      <c r="T107" s="131" t="s">
        <v>1253</v>
      </c>
      <c r="U107" s="122" t="s">
        <v>602</v>
      </c>
      <c r="V107" s="122" t="s">
        <v>603</v>
      </c>
      <c r="W107" s="157">
        <v>45784</v>
      </c>
      <c r="X107" s="157">
        <v>45792</v>
      </c>
      <c r="Y107" s="122" t="s">
        <v>872</v>
      </c>
      <c r="Z107" s="122"/>
      <c r="AA107" s="122"/>
      <c r="AB107" s="122"/>
      <c r="AC107" s="122"/>
      <c r="AD107" s="334"/>
      <c r="AE107" s="122"/>
      <c r="AF107" s="122"/>
      <c r="AG107" s="122"/>
      <c r="AH107" s="122"/>
      <c r="AI107" s="122"/>
      <c r="AJ107" s="122"/>
    </row>
    <row r="108" spans="1:36" s="125" customFormat="1" hidden="1" x14ac:dyDescent="0.25">
      <c r="A108" s="332" t="s">
        <v>514</v>
      </c>
      <c r="B108" s="128">
        <v>121010005</v>
      </c>
      <c r="C108" s="129" t="s">
        <v>359</v>
      </c>
      <c r="D108" s="129" t="s">
        <v>360</v>
      </c>
      <c r="E108" s="129" t="s">
        <v>377</v>
      </c>
      <c r="F108" s="128" t="s">
        <v>80</v>
      </c>
      <c r="G108" s="130" t="s">
        <v>88</v>
      </c>
      <c r="H108" s="128">
        <v>4</v>
      </c>
      <c r="I108" s="129" t="s">
        <v>6</v>
      </c>
      <c r="J108" s="160">
        <v>10000000</v>
      </c>
      <c r="K108" s="160">
        <v>40000000</v>
      </c>
      <c r="L108" s="162"/>
      <c r="M108" s="326"/>
      <c r="N108" s="162">
        <f t="shared" si="3"/>
        <v>0</v>
      </c>
      <c r="O108" s="162"/>
      <c r="P108" s="333" t="e">
        <f>VLOOKUP($AB108,Sheet7!$A$2:$B$576,2,0)</f>
        <v>#N/A</v>
      </c>
      <c r="Q108" s="122"/>
      <c r="R108" s="131" t="s">
        <v>629</v>
      </c>
      <c r="S108" s="122"/>
      <c r="T108" s="122"/>
      <c r="U108" s="122"/>
      <c r="V108" s="122"/>
      <c r="W108" s="122"/>
      <c r="X108" s="122"/>
      <c r="Y108" s="122"/>
      <c r="Z108" s="122"/>
      <c r="AA108" s="122"/>
      <c r="AB108" s="122"/>
      <c r="AC108" s="122"/>
      <c r="AD108" s="122"/>
      <c r="AE108" s="122"/>
      <c r="AF108" s="122"/>
      <c r="AG108" s="122"/>
      <c r="AH108" s="122"/>
      <c r="AI108" s="122"/>
      <c r="AJ108" s="122"/>
    </row>
    <row r="109" spans="1:36" s="125" customFormat="1" hidden="1" x14ac:dyDescent="0.25">
      <c r="A109" s="332" t="s">
        <v>514</v>
      </c>
      <c r="B109" s="128">
        <v>121010005</v>
      </c>
      <c r="C109" s="129" t="s">
        <v>359</v>
      </c>
      <c r="D109" s="129" t="s">
        <v>360</v>
      </c>
      <c r="E109" s="129" t="s">
        <v>373</v>
      </c>
      <c r="F109" s="128" t="s">
        <v>80</v>
      </c>
      <c r="G109" s="130" t="s">
        <v>88</v>
      </c>
      <c r="H109" s="128">
        <v>20</v>
      </c>
      <c r="I109" s="129" t="s">
        <v>374</v>
      </c>
      <c r="J109" s="160">
        <v>10000000</v>
      </c>
      <c r="K109" s="160">
        <v>200000000</v>
      </c>
      <c r="L109" s="162">
        <f>K109-M109</f>
        <v>155000000</v>
      </c>
      <c r="M109" s="326">
        <v>45000000</v>
      </c>
      <c r="N109" s="162">
        <f t="shared" si="3"/>
        <v>0</v>
      </c>
      <c r="O109" s="326">
        <v>45000000</v>
      </c>
      <c r="P109" s="333" t="str">
        <f>VLOOKUP($AB109,Sheet7!$A$2:$B$576,2,0)</f>
        <v>PRP/PIK/0425/022</v>
      </c>
      <c r="Q109" s="131" t="s">
        <v>425</v>
      </c>
      <c r="R109" s="131" t="s">
        <v>629</v>
      </c>
      <c r="S109" s="131" t="s">
        <v>630</v>
      </c>
      <c r="T109" s="131" t="s">
        <v>616</v>
      </c>
      <c r="U109" s="122" t="s">
        <v>602</v>
      </c>
      <c r="V109" s="122" t="s">
        <v>603</v>
      </c>
      <c r="W109" s="157">
        <v>45764</v>
      </c>
      <c r="X109" s="157">
        <v>45775</v>
      </c>
      <c r="Y109" s="122" t="s">
        <v>604</v>
      </c>
      <c r="Z109" s="122"/>
      <c r="AA109" s="157">
        <v>45786</v>
      </c>
      <c r="AB109" s="122" t="s">
        <v>1254</v>
      </c>
      <c r="AC109" s="122" t="s">
        <v>1222</v>
      </c>
      <c r="AD109" s="334" t="s">
        <v>55</v>
      </c>
      <c r="AE109" s="122"/>
      <c r="AF109" s="122"/>
      <c r="AG109" s="122"/>
      <c r="AH109" s="122"/>
      <c r="AI109" s="122"/>
      <c r="AJ109" s="122"/>
    </row>
    <row r="110" spans="1:36" s="125" customFormat="1" hidden="1" x14ac:dyDescent="0.25">
      <c r="A110" s="332" t="s">
        <v>514</v>
      </c>
      <c r="B110" s="128">
        <v>121010005</v>
      </c>
      <c r="C110" s="129" t="s">
        <v>359</v>
      </c>
      <c r="D110" s="129" t="s">
        <v>360</v>
      </c>
      <c r="E110" s="129" t="s">
        <v>383</v>
      </c>
      <c r="F110" s="128" t="s">
        <v>80</v>
      </c>
      <c r="G110" s="130" t="s">
        <v>88</v>
      </c>
      <c r="H110" s="128">
        <v>1</v>
      </c>
      <c r="I110" s="129" t="s">
        <v>6</v>
      </c>
      <c r="J110" s="160">
        <v>175000000</v>
      </c>
      <c r="K110" s="160">
        <v>175000000</v>
      </c>
      <c r="L110" s="162"/>
      <c r="M110" s="162"/>
      <c r="N110" s="162">
        <f t="shared" si="3"/>
        <v>0</v>
      </c>
      <c r="O110" s="162"/>
      <c r="P110" s="333" t="e">
        <f>VLOOKUP($AB110,Sheet7!$A$2:$B$576,2,0)</f>
        <v>#N/A</v>
      </c>
      <c r="Q110" s="122"/>
      <c r="R110" s="122"/>
      <c r="S110" s="122"/>
      <c r="T110" s="122"/>
      <c r="U110" s="122"/>
      <c r="V110" s="122"/>
      <c r="W110" s="122"/>
      <c r="X110" s="122"/>
      <c r="Y110" s="122"/>
      <c r="Z110" s="122"/>
      <c r="AA110" s="122"/>
      <c r="AB110" s="122"/>
      <c r="AC110" s="122"/>
      <c r="AD110" s="122"/>
      <c r="AE110" s="122"/>
      <c r="AF110" s="122"/>
      <c r="AG110" s="122"/>
      <c r="AH110" s="122"/>
      <c r="AI110" s="122"/>
      <c r="AJ110" s="122"/>
    </row>
    <row r="111" spans="1:36" s="125" customFormat="1" hidden="1" x14ac:dyDescent="0.25">
      <c r="A111" s="332" t="s">
        <v>514</v>
      </c>
      <c r="B111" s="128">
        <v>121010005</v>
      </c>
      <c r="C111" s="129" t="s">
        <v>359</v>
      </c>
      <c r="D111" s="129" t="s">
        <v>360</v>
      </c>
      <c r="E111" s="129" t="s">
        <v>391</v>
      </c>
      <c r="F111" s="128" t="s">
        <v>80</v>
      </c>
      <c r="G111" s="130" t="s">
        <v>88</v>
      </c>
      <c r="H111" s="128">
        <v>6</v>
      </c>
      <c r="I111" s="129" t="s">
        <v>6</v>
      </c>
      <c r="J111" s="160">
        <v>50000000</v>
      </c>
      <c r="K111" s="160">
        <v>300000000</v>
      </c>
      <c r="L111" s="162"/>
      <c r="M111" s="162"/>
      <c r="N111" s="162">
        <f t="shared" si="3"/>
        <v>0</v>
      </c>
      <c r="O111" s="162"/>
      <c r="P111" s="333" t="e">
        <f>VLOOKUP($AB111,Sheet7!$A$2:$B$576,2,0)</f>
        <v>#N/A</v>
      </c>
      <c r="Q111" s="122"/>
      <c r="R111" s="122"/>
      <c r="S111" s="122"/>
      <c r="T111" s="122"/>
      <c r="U111" s="122"/>
      <c r="V111" s="122"/>
      <c r="W111" s="122"/>
      <c r="X111" s="122"/>
      <c r="Y111" s="122"/>
      <c r="Z111" s="122"/>
      <c r="AA111" s="122"/>
      <c r="AB111" s="122"/>
      <c r="AC111" s="122"/>
      <c r="AD111" s="122"/>
      <c r="AE111" s="122"/>
      <c r="AF111" s="122"/>
      <c r="AG111" s="122"/>
      <c r="AH111" s="122"/>
      <c r="AI111" s="122"/>
      <c r="AJ111" s="122"/>
    </row>
    <row r="112" spans="1:36" s="125" customFormat="1" hidden="1" x14ac:dyDescent="0.25">
      <c r="A112" s="332" t="s">
        <v>514</v>
      </c>
      <c r="B112" s="128">
        <v>121010005</v>
      </c>
      <c r="C112" s="129" t="s">
        <v>359</v>
      </c>
      <c r="D112" s="129" t="s">
        <v>360</v>
      </c>
      <c r="E112" s="129" t="s">
        <v>393</v>
      </c>
      <c r="F112" s="128" t="s">
        <v>80</v>
      </c>
      <c r="G112" s="130" t="s">
        <v>88</v>
      </c>
      <c r="H112" s="128">
        <v>6</v>
      </c>
      <c r="I112" s="129" t="s">
        <v>6</v>
      </c>
      <c r="J112" s="160">
        <v>15000000</v>
      </c>
      <c r="K112" s="160">
        <v>90000000</v>
      </c>
      <c r="L112" s="162"/>
      <c r="M112" s="162"/>
      <c r="N112" s="162">
        <f t="shared" si="3"/>
        <v>0</v>
      </c>
      <c r="O112" s="162"/>
      <c r="P112" s="333" t="e">
        <f>VLOOKUP($AB112,Sheet7!$A$2:$B$576,2,0)</f>
        <v>#N/A</v>
      </c>
      <c r="Q112" s="122"/>
      <c r="R112" s="122"/>
      <c r="S112" s="122"/>
      <c r="T112" s="122"/>
      <c r="U112" s="122"/>
      <c r="V112" s="122"/>
      <c r="W112" s="122"/>
      <c r="X112" s="122"/>
      <c r="Y112" s="122"/>
      <c r="Z112" s="122"/>
      <c r="AA112" s="122"/>
      <c r="AB112" s="122"/>
      <c r="AC112" s="122"/>
      <c r="AD112" s="122"/>
      <c r="AE112" s="122"/>
      <c r="AF112" s="122"/>
      <c r="AG112" s="122"/>
      <c r="AH112" s="122"/>
      <c r="AI112" s="122"/>
      <c r="AJ112" s="122"/>
    </row>
    <row r="113" spans="1:36" s="125" customFormat="1" hidden="1" x14ac:dyDescent="0.25">
      <c r="A113" s="332" t="s">
        <v>514</v>
      </c>
      <c r="B113" s="128">
        <v>121010005</v>
      </c>
      <c r="C113" s="129" t="s">
        <v>359</v>
      </c>
      <c r="D113" s="129" t="s">
        <v>360</v>
      </c>
      <c r="E113" s="129" t="s">
        <v>381</v>
      </c>
      <c r="F113" s="128" t="s">
        <v>80</v>
      </c>
      <c r="G113" s="130" t="s">
        <v>88</v>
      </c>
      <c r="H113" s="128">
        <v>1</v>
      </c>
      <c r="I113" s="129" t="s">
        <v>364</v>
      </c>
      <c r="J113" s="160">
        <v>550000000</v>
      </c>
      <c r="K113" s="160">
        <v>550000000</v>
      </c>
      <c r="L113" s="162"/>
      <c r="M113" s="162"/>
      <c r="N113" s="162">
        <f t="shared" si="3"/>
        <v>0</v>
      </c>
      <c r="O113" s="162"/>
      <c r="P113" s="333" t="str">
        <f>VLOOKUP($AB113,Sheet7!$A$2:$B$576,2,0)</f>
        <v>PRP/PIK/1124/050</v>
      </c>
      <c r="Q113" s="131" t="s">
        <v>482</v>
      </c>
      <c r="R113" s="131" t="s">
        <v>600</v>
      </c>
      <c r="S113" s="131" t="s">
        <v>1190</v>
      </c>
      <c r="T113" s="131" t="s">
        <v>1255</v>
      </c>
      <c r="U113" s="122" t="s">
        <v>602</v>
      </c>
      <c r="V113" s="122" t="s">
        <v>603</v>
      </c>
      <c r="W113" s="157">
        <v>45622</v>
      </c>
      <c r="X113" s="157">
        <v>45990</v>
      </c>
      <c r="Y113" s="122" t="s">
        <v>604</v>
      </c>
      <c r="Z113" s="122"/>
      <c r="AA113" s="157">
        <v>45645</v>
      </c>
      <c r="AB113" s="122" t="s">
        <v>1256</v>
      </c>
      <c r="AC113" s="122" t="s">
        <v>1257</v>
      </c>
      <c r="AD113" s="334" t="s">
        <v>55</v>
      </c>
      <c r="AE113" s="122"/>
      <c r="AF113" s="122"/>
      <c r="AG113" s="122"/>
      <c r="AH113" s="122"/>
      <c r="AI113" s="122"/>
      <c r="AJ113" s="122"/>
    </row>
    <row r="114" spans="1:36" s="125" customFormat="1" hidden="1" x14ac:dyDescent="0.25">
      <c r="A114" s="332" t="s">
        <v>514</v>
      </c>
      <c r="B114" s="128">
        <v>121010005</v>
      </c>
      <c r="C114" s="129" t="s">
        <v>359</v>
      </c>
      <c r="D114" s="129" t="s">
        <v>360</v>
      </c>
      <c r="E114" s="129" t="s">
        <v>361</v>
      </c>
      <c r="F114" s="128" t="s">
        <v>80</v>
      </c>
      <c r="G114" s="130" t="s">
        <v>88</v>
      </c>
      <c r="H114" s="128">
        <v>1</v>
      </c>
      <c r="I114" s="129" t="s">
        <v>364</v>
      </c>
      <c r="J114" s="160">
        <v>150000000</v>
      </c>
      <c r="K114" s="160">
        <v>150000000</v>
      </c>
      <c r="L114" s="162"/>
      <c r="M114" s="162"/>
      <c r="N114" s="162">
        <f t="shared" si="3"/>
        <v>0</v>
      </c>
      <c r="O114" s="162"/>
      <c r="P114" s="333" t="s">
        <v>1258</v>
      </c>
      <c r="Q114" s="122" t="s">
        <v>1259</v>
      </c>
      <c r="R114" s="122" t="s">
        <v>600</v>
      </c>
      <c r="S114" s="122" t="s">
        <v>610</v>
      </c>
      <c r="T114" s="122"/>
      <c r="U114" s="122" t="s">
        <v>602</v>
      </c>
      <c r="V114" s="122" t="s">
        <v>603</v>
      </c>
      <c r="W114" s="157">
        <v>45860</v>
      </c>
      <c r="X114" s="157">
        <v>45875</v>
      </c>
      <c r="Y114" s="122" t="s">
        <v>604</v>
      </c>
      <c r="Z114" s="122"/>
      <c r="AA114" s="122"/>
      <c r="AB114" s="122"/>
      <c r="AC114" s="122"/>
      <c r="AD114" s="122"/>
      <c r="AE114" s="122"/>
      <c r="AF114" s="122"/>
      <c r="AG114" s="122"/>
      <c r="AH114" s="122"/>
      <c r="AI114" s="122"/>
      <c r="AJ114" s="122"/>
    </row>
    <row r="115" spans="1:36" s="125" customFormat="1" hidden="1" x14ac:dyDescent="0.25">
      <c r="A115" s="332" t="s">
        <v>514</v>
      </c>
      <c r="B115" s="128">
        <v>121010005</v>
      </c>
      <c r="C115" s="129" t="s">
        <v>359</v>
      </c>
      <c r="D115" s="129" t="s">
        <v>360</v>
      </c>
      <c r="E115" s="129" t="s">
        <v>427</v>
      </c>
      <c r="F115" s="128" t="s">
        <v>80</v>
      </c>
      <c r="G115" s="130" t="s">
        <v>88</v>
      </c>
      <c r="H115" s="128">
        <v>2</v>
      </c>
      <c r="I115" s="129" t="s">
        <v>6</v>
      </c>
      <c r="J115" s="160">
        <v>12200000</v>
      </c>
      <c r="K115" s="160">
        <v>24400000</v>
      </c>
      <c r="L115" s="162"/>
      <c r="M115" s="162"/>
      <c r="N115" s="162">
        <f t="shared" si="3"/>
        <v>0</v>
      </c>
      <c r="O115" s="162"/>
      <c r="P115" s="333" t="e">
        <f>VLOOKUP($AB115,Sheet7!$A$2:$B$576,2,0)</f>
        <v>#N/A</v>
      </c>
      <c r="Q115" s="122"/>
      <c r="R115" s="122"/>
      <c r="S115" s="122"/>
      <c r="T115" s="122"/>
      <c r="U115" s="122"/>
      <c r="V115" s="122"/>
      <c r="W115" s="122"/>
      <c r="X115" s="122"/>
      <c r="Y115" s="122"/>
      <c r="Z115" s="122"/>
      <c r="AA115" s="122"/>
      <c r="AB115" s="122"/>
      <c r="AC115" s="122"/>
      <c r="AD115" s="122"/>
      <c r="AE115" s="122"/>
      <c r="AF115" s="122"/>
      <c r="AG115" s="122"/>
      <c r="AH115" s="122"/>
      <c r="AI115" s="122"/>
      <c r="AJ115" s="122"/>
    </row>
    <row r="116" spans="1:36" s="125" customFormat="1" hidden="1" x14ac:dyDescent="0.25">
      <c r="A116" s="332" t="s">
        <v>514</v>
      </c>
      <c r="B116" s="128">
        <v>121010005</v>
      </c>
      <c r="C116" s="129" t="s">
        <v>359</v>
      </c>
      <c r="D116" s="129" t="s">
        <v>360</v>
      </c>
      <c r="E116" s="319" t="s">
        <v>1231</v>
      </c>
      <c r="F116" s="128" t="s">
        <v>62</v>
      </c>
      <c r="G116" s="130" t="s">
        <v>68</v>
      </c>
      <c r="H116" s="128">
        <v>12</v>
      </c>
      <c r="I116" s="129" t="s">
        <v>374</v>
      </c>
      <c r="J116" s="160">
        <v>10000000</v>
      </c>
      <c r="K116" s="160">
        <v>120000000</v>
      </c>
      <c r="L116" s="162"/>
      <c r="M116" s="326"/>
      <c r="N116" s="162">
        <f t="shared" si="3"/>
        <v>0</v>
      </c>
      <c r="O116" s="162"/>
      <c r="P116" s="333" t="e">
        <f>VLOOKUP($AB116,Sheet7!$A$2:$B$576,2,0)</f>
        <v>#N/A</v>
      </c>
      <c r="Q116" s="122"/>
      <c r="R116" s="131" t="s">
        <v>629</v>
      </c>
      <c r="S116" s="122"/>
      <c r="T116" s="122"/>
      <c r="U116" s="122"/>
      <c r="V116" s="122"/>
      <c r="W116" s="122"/>
      <c r="X116" s="122"/>
      <c r="Y116" s="122"/>
      <c r="Z116" s="122"/>
      <c r="AA116" s="122"/>
      <c r="AB116" s="122"/>
      <c r="AC116" s="122"/>
      <c r="AD116" s="122"/>
      <c r="AE116" s="122"/>
      <c r="AF116" s="122"/>
      <c r="AG116" s="122"/>
      <c r="AH116" s="122"/>
      <c r="AI116" s="122"/>
      <c r="AJ116" s="122"/>
    </row>
    <row r="117" spans="1:36" s="125" customFormat="1" hidden="1" x14ac:dyDescent="0.25">
      <c r="A117" s="332" t="s">
        <v>514</v>
      </c>
      <c r="B117" s="128">
        <v>121010005</v>
      </c>
      <c r="C117" s="129" t="s">
        <v>359</v>
      </c>
      <c r="D117" s="129" t="s">
        <v>360</v>
      </c>
      <c r="E117" s="319" t="s">
        <v>383</v>
      </c>
      <c r="F117" s="128" t="s">
        <v>62</v>
      </c>
      <c r="G117" s="130" t="s">
        <v>68</v>
      </c>
      <c r="H117" s="128">
        <v>1</v>
      </c>
      <c r="I117" s="129" t="s">
        <v>6</v>
      </c>
      <c r="J117" s="160">
        <v>100000000</v>
      </c>
      <c r="K117" s="160">
        <v>100000000</v>
      </c>
      <c r="L117" s="162"/>
      <c r="M117" s="162"/>
      <c r="N117" s="162">
        <f t="shared" si="3"/>
        <v>0</v>
      </c>
      <c r="O117" s="162"/>
      <c r="P117" s="333" t="e">
        <f>VLOOKUP($AB117,Sheet7!$A$2:$B$576,2,0)</f>
        <v>#N/A</v>
      </c>
      <c r="Q117" s="122"/>
      <c r="R117" s="122"/>
      <c r="S117" s="122"/>
      <c r="T117" s="122"/>
      <c r="U117" s="122"/>
      <c r="V117" s="122"/>
      <c r="W117" s="122"/>
      <c r="X117" s="122"/>
      <c r="Y117" s="122"/>
      <c r="Z117" s="122"/>
      <c r="AA117" s="122"/>
      <c r="AB117" s="122"/>
      <c r="AC117" s="122"/>
      <c r="AD117" s="122"/>
      <c r="AE117" s="122"/>
      <c r="AF117" s="122"/>
      <c r="AG117" s="122"/>
      <c r="AH117" s="122"/>
      <c r="AI117" s="122"/>
      <c r="AJ117" s="122"/>
    </row>
    <row r="118" spans="1:36" s="125" customFormat="1" hidden="1" x14ac:dyDescent="0.25">
      <c r="A118" s="332" t="s">
        <v>514</v>
      </c>
      <c r="B118" s="128">
        <v>121010005</v>
      </c>
      <c r="C118" s="129" t="s">
        <v>359</v>
      </c>
      <c r="D118" s="129" t="s">
        <v>360</v>
      </c>
      <c r="E118" s="319" t="s">
        <v>391</v>
      </c>
      <c r="F118" s="128" t="s">
        <v>62</v>
      </c>
      <c r="G118" s="130" t="s">
        <v>68</v>
      </c>
      <c r="H118" s="128">
        <v>4</v>
      </c>
      <c r="I118" s="129" t="s">
        <v>6</v>
      </c>
      <c r="J118" s="160">
        <v>50000000</v>
      </c>
      <c r="K118" s="160">
        <v>200000000</v>
      </c>
      <c r="L118" s="162"/>
      <c r="M118" s="162"/>
      <c r="N118" s="162">
        <f t="shared" si="3"/>
        <v>0</v>
      </c>
      <c r="O118" s="162"/>
      <c r="P118" s="333" t="e">
        <f>VLOOKUP($AB118,Sheet7!$A$2:$B$576,2,0)</f>
        <v>#N/A</v>
      </c>
      <c r="Q118" s="122"/>
      <c r="R118" s="122"/>
      <c r="S118" s="122"/>
      <c r="T118" s="122"/>
      <c r="U118" s="122"/>
      <c r="V118" s="122"/>
      <c r="W118" s="122"/>
      <c r="X118" s="122"/>
      <c r="Y118" s="122"/>
      <c r="Z118" s="122"/>
      <c r="AA118" s="122"/>
      <c r="AB118" s="122"/>
      <c r="AC118" s="122"/>
      <c r="AD118" s="122"/>
      <c r="AE118" s="122"/>
      <c r="AF118" s="122"/>
      <c r="AG118" s="122"/>
      <c r="AH118" s="122"/>
      <c r="AI118" s="122"/>
      <c r="AJ118" s="122"/>
    </row>
    <row r="119" spans="1:36" s="125" customFormat="1" hidden="1" x14ac:dyDescent="0.25">
      <c r="A119" s="332" t="s">
        <v>514</v>
      </c>
      <c r="B119" s="128">
        <v>121010005</v>
      </c>
      <c r="C119" s="129" t="s">
        <v>359</v>
      </c>
      <c r="D119" s="129" t="s">
        <v>360</v>
      </c>
      <c r="E119" s="319" t="s">
        <v>393</v>
      </c>
      <c r="F119" s="128" t="s">
        <v>62</v>
      </c>
      <c r="G119" s="130" t="s">
        <v>68</v>
      </c>
      <c r="H119" s="128">
        <v>7</v>
      </c>
      <c r="I119" s="129" t="s">
        <v>6</v>
      </c>
      <c r="J119" s="160">
        <v>20000000</v>
      </c>
      <c r="K119" s="160">
        <v>140000000</v>
      </c>
      <c r="L119" s="162"/>
      <c r="M119" s="162"/>
      <c r="N119" s="162">
        <f t="shared" si="3"/>
        <v>0</v>
      </c>
      <c r="O119" s="162"/>
      <c r="P119" s="333" t="e">
        <f>VLOOKUP($AB119,Sheet7!$A$2:$B$576,2,0)</f>
        <v>#N/A</v>
      </c>
      <c r="Q119" s="122"/>
      <c r="R119" s="122"/>
      <c r="S119" s="122"/>
      <c r="T119" s="122"/>
      <c r="U119" s="122"/>
      <c r="V119" s="122"/>
      <c r="W119" s="122"/>
      <c r="X119" s="122"/>
      <c r="Y119" s="122"/>
      <c r="Z119" s="122"/>
      <c r="AA119" s="122"/>
      <c r="AB119" s="122"/>
      <c r="AC119" s="122"/>
      <c r="AD119" s="122"/>
      <c r="AE119" s="122"/>
      <c r="AF119" s="122"/>
      <c r="AG119" s="122"/>
      <c r="AH119" s="122"/>
      <c r="AI119" s="122"/>
      <c r="AJ119" s="122"/>
    </row>
    <row r="120" spans="1:36" s="125" customFormat="1" hidden="1" x14ac:dyDescent="0.25">
      <c r="A120" s="332" t="s">
        <v>514</v>
      </c>
      <c r="B120" s="128">
        <v>121010005</v>
      </c>
      <c r="C120" s="129" t="s">
        <v>359</v>
      </c>
      <c r="D120" s="129" t="s">
        <v>360</v>
      </c>
      <c r="E120" s="319" t="s">
        <v>1260</v>
      </c>
      <c r="F120" s="128" t="s">
        <v>62</v>
      </c>
      <c r="G120" s="130" t="s">
        <v>68</v>
      </c>
      <c r="H120" s="128">
        <v>1</v>
      </c>
      <c r="I120" s="129" t="s">
        <v>6</v>
      </c>
      <c r="J120" s="160">
        <v>10000000</v>
      </c>
      <c r="K120" s="160">
        <v>10000000</v>
      </c>
      <c r="L120" s="162"/>
      <c r="M120" s="326"/>
      <c r="N120" s="162">
        <f t="shared" si="3"/>
        <v>0</v>
      </c>
      <c r="O120" s="162"/>
      <c r="P120" s="333" t="e">
        <f>VLOOKUP($AB120,Sheet7!$A$2:$B$576,2,0)</f>
        <v>#N/A</v>
      </c>
      <c r="Q120" s="122"/>
      <c r="R120" s="131" t="s">
        <v>629</v>
      </c>
      <c r="S120" s="122"/>
      <c r="T120" s="122"/>
      <c r="U120" s="122"/>
      <c r="V120" s="122"/>
      <c r="W120" s="122"/>
      <c r="X120" s="122"/>
      <c r="Y120" s="122"/>
      <c r="Z120" s="122"/>
      <c r="AA120" s="122"/>
      <c r="AB120" s="122"/>
      <c r="AC120" s="122"/>
      <c r="AD120" s="122"/>
      <c r="AE120" s="122"/>
      <c r="AF120" s="122"/>
      <c r="AG120" s="122"/>
      <c r="AH120" s="122"/>
      <c r="AI120" s="122"/>
      <c r="AJ120" s="122"/>
    </row>
    <row r="121" spans="1:36" hidden="1" x14ac:dyDescent="0.25">
      <c r="K121" s="322">
        <f>SUM(K4:K120)</f>
        <v>18304094983</v>
      </c>
      <c r="L121" s="322"/>
      <c r="M121" s="322">
        <f>SUM(M4:M120)</f>
        <v>738009800</v>
      </c>
    </row>
    <row r="122" spans="1:36" hidden="1" x14ac:dyDescent="0.25">
      <c r="M122" s="339">
        <f>M121/K121</f>
        <v>4.0319382121073423E-2</v>
      </c>
    </row>
    <row r="123" spans="1:36" x14ac:dyDescent="0.25">
      <c r="K123" s="323"/>
    </row>
    <row r="137" spans="7:7" x14ac:dyDescent="0.25">
      <c r="G137">
        <v>12087900</v>
      </c>
    </row>
    <row r="138" spans="7:7" x14ac:dyDescent="0.25">
      <c r="G138">
        <v>12087900</v>
      </c>
    </row>
  </sheetData>
  <autoFilter ref="A3:AJ122" xr:uid="{4C60CD61-1601-4B7B-99B4-844488595DC0}">
    <filterColumn colId="6">
      <filters>
        <filter val="HUBLIFE"/>
      </filters>
    </filterColumn>
  </autoFilter>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iconSet" priority="3" id="{DF1B4BD7-9C59-4837-93A1-F9602B122A59}">
            <x14:iconSet iconSet="3Symbols" showValue="0" custom="1">
              <x14:cfvo type="percent">
                <xm:f>0</xm:f>
              </x14:cfvo>
              <x14:cfvo type="num">
                <xm:f>0</xm:f>
              </x14:cfvo>
              <x14:cfvo type="num">
                <xm:f>1</xm:f>
              </x14:cfvo>
              <x14:cfIcon iconSet="3Symbols" iconId="0"/>
              <x14:cfIcon iconSet="3Symbols" iconId="0"/>
              <x14:cfIcon iconSet="3Symbols" iconId="2"/>
            </x14:iconSet>
          </x14:cfRule>
          <xm:sqref>U3</xm:sqref>
        </x14:conditionalFormatting>
        <x14:conditionalFormatting xmlns:xm="http://schemas.microsoft.com/office/excel/2006/main">
          <x14:cfRule type="iconSet" priority="4" id="{58817775-BA7B-49DA-A183-99C3B44A7D32}">
            <x14:iconSet iconSet="3Symbols" showValue="0" custom="1">
              <x14:cfvo type="percent">
                <xm:f>0</xm:f>
              </x14:cfvo>
              <x14:cfvo type="num">
                <xm:f>1</xm:f>
              </x14:cfvo>
              <x14:cfvo type="num">
                <xm:f>2</xm:f>
              </x14:cfvo>
              <x14:cfIcon iconSet="3Symbols" iconId="0"/>
              <x14:cfIcon iconSet="3Symbols" iconId="2"/>
              <x14:cfIcon iconSet="3TrafficLights1" iconId="1"/>
            </x14:iconSet>
          </x14:cfRule>
          <xm:sqref>V3</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4DB46-6A38-46E3-8F44-B66376EA4930}">
  <dimension ref="A2:AJ561"/>
  <sheetViews>
    <sheetView zoomScale="70" zoomScaleNormal="70" workbookViewId="0">
      <pane ySplit="1" topLeftCell="A517" activePane="bottomLeft" state="frozen"/>
      <selection pane="bottomLeft" activeCell="AH517" sqref="AH517"/>
    </sheetView>
  </sheetViews>
  <sheetFormatPr defaultRowHeight="15" x14ac:dyDescent="0.25"/>
  <cols>
    <col min="1" max="1" width="26.42578125" bestFit="1" customWidth="1"/>
    <col min="2" max="2" width="16" hidden="1" customWidth="1"/>
    <col min="3" max="3" width="18.28515625" hidden="1" customWidth="1"/>
    <col min="4" max="4" width="17.7109375" hidden="1" customWidth="1"/>
    <col min="5" max="5" width="22.28515625" style="186" hidden="1" customWidth="1"/>
    <col min="6" max="6" width="28.42578125" hidden="1" customWidth="1"/>
    <col min="7" max="7" width="18.7109375" style="187" hidden="1" customWidth="1"/>
    <col min="8" max="8" width="38.7109375" hidden="1" customWidth="1"/>
    <col min="9" max="9" width="10.7109375" customWidth="1"/>
    <col min="10" max="10" width="65" customWidth="1"/>
    <col min="11" max="11" width="106.5703125" style="189" hidden="1" customWidth="1"/>
    <col min="12" max="12" width="117.28515625" hidden="1" customWidth="1"/>
    <col min="13" max="13" width="65.5703125" hidden="1" customWidth="1"/>
    <col min="14" max="14" width="8" customWidth="1"/>
    <col min="15" max="15" width="5.42578125" customWidth="1"/>
    <col min="16" max="16" width="19.42578125" bestFit="1" customWidth="1"/>
    <col min="17" max="17" width="18" bestFit="1" customWidth="1"/>
    <col min="18" max="18" width="24.7109375" customWidth="1"/>
    <col min="19" max="19" width="18.28515625" bestFit="1" customWidth="1"/>
    <col min="20" max="20" width="18.5703125" bestFit="1" customWidth="1"/>
    <col min="21" max="21" width="34.42578125" customWidth="1"/>
    <col min="22" max="22" width="19.7109375" style="188" bestFit="1" customWidth="1"/>
    <col min="23" max="23" width="18.5703125" bestFit="1" customWidth="1"/>
    <col min="24" max="24" width="33.5703125" customWidth="1"/>
    <col min="25" max="25" width="18.28515625" bestFit="1" customWidth="1"/>
    <col min="26" max="26" width="18.5703125" bestFit="1" customWidth="1"/>
    <col min="27" max="27" width="27.42578125" customWidth="1"/>
    <col min="28" max="28" width="18" bestFit="1" customWidth="1"/>
    <col min="29" max="29" width="18.5703125" bestFit="1" customWidth="1"/>
    <col min="30" max="30" width="37.5703125" bestFit="1" customWidth="1"/>
    <col min="31" max="31" width="25.7109375" bestFit="1" customWidth="1"/>
    <col min="32" max="32" width="18.28515625" style="187" bestFit="1" customWidth="1"/>
    <col min="33" max="33" width="23.7109375" bestFit="1" customWidth="1"/>
    <col min="34" max="34" width="25.7109375" bestFit="1" customWidth="1"/>
    <col min="35" max="35" width="20.7109375" style="187" bestFit="1" customWidth="1"/>
    <col min="36" max="36" width="27.42578125" bestFit="1" customWidth="1"/>
  </cols>
  <sheetData>
    <row r="2" spans="1:36" x14ac:dyDescent="0.25">
      <c r="A2" t="s">
        <v>1261</v>
      </c>
      <c r="B2" t="s">
        <v>1262</v>
      </c>
      <c r="C2" t="s">
        <v>1263</v>
      </c>
      <c r="D2" t="s">
        <v>1264</v>
      </c>
      <c r="E2" s="186" t="s">
        <v>1265</v>
      </c>
      <c r="F2" t="s">
        <v>1266</v>
      </c>
      <c r="G2" s="187" t="s">
        <v>1267</v>
      </c>
      <c r="H2" t="s">
        <v>1268</v>
      </c>
      <c r="I2" t="s">
        <v>1269</v>
      </c>
      <c r="J2" t="s">
        <v>1270</v>
      </c>
      <c r="K2" s="189" t="s">
        <v>1271</v>
      </c>
      <c r="L2" t="s">
        <v>1272</v>
      </c>
      <c r="M2" t="s">
        <v>1273</v>
      </c>
      <c r="N2" t="s">
        <v>1274</v>
      </c>
      <c r="O2" t="s">
        <v>1275</v>
      </c>
      <c r="P2" t="s">
        <v>1276</v>
      </c>
      <c r="Q2" t="s">
        <v>1277</v>
      </c>
      <c r="R2" t="s">
        <v>1278</v>
      </c>
      <c r="S2" t="s">
        <v>1279</v>
      </c>
      <c r="T2" t="s">
        <v>1280</v>
      </c>
      <c r="U2" t="s">
        <v>1281</v>
      </c>
      <c r="V2" s="188" t="s">
        <v>1282</v>
      </c>
      <c r="W2" t="s">
        <v>1283</v>
      </c>
      <c r="X2" t="s">
        <v>1284</v>
      </c>
      <c r="Y2" t="s">
        <v>1285</v>
      </c>
      <c r="Z2" t="s">
        <v>1286</v>
      </c>
      <c r="AA2" t="s">
        <v>1287</v>
      </c>
      <c r="AB2" t="s">
        <v>1288</v>
      </c>
      <c r="AC2" t="s">
        <v>1289</v>
      </c>
      <c r="AD2" t="s">
        <v>1290</v>
      </c>
      <c r="AE2" t="s">
        <v>1291</v>
      </c>
      <c r="AF2" s="187" t="s">
        <v>1292</v>
      </c>
      <c r="AG2" t="s">
        <v>1293</v>
      </c>
      <c r="AH2" t="s">
        <v>1294</v>
      </c>
      <c r="AI2" s="187" t="s">
        <v>1295</v>
      </c>
      <c r="AJ2" t="s">
        <v>1296</v>
      </c>
    </row>
    <row r="3" spans="1:36" x14ac:dyDescent="0.25">
      <c r="A3" t="s">
        <v>1297</v>
      </c>
      <c r="B3" t="s">
        <v>1298</v>
      </c>
      <c r="C3" t="s">
        <v>1299</v>
      </c>
      <c r="D3" t="s">
        <v>1300</v>
      </c>
      <c r="E3" s="186" t="s">
        <v>1301</v>
      </c>
      <c r="F3" t="s">
        <v>1302</v>
      </c>
      <c r="G3" s="187">
        <v>45168</v>
      </c>
      <c r="H3" t="s">
        <v>1303</v>
      </c>
      <c r="I3" t="s">
        <v>1304</v>
      </c>
      <c r="J3" t="s">
        <v>1305</v>
      </c>
      <c r="K3" s="189" t="s">
        <v>1306</v>
      </c>
      <c r="L3" t="s">
        <v>1306</v>
      </c>
      <c r="M3" t="s">
        <v>1307</v>
      </c>
      <c r="N3">
        <v>12</v>
      </c>
      <c r="O3" t="s">
        <v>1308</v>
      </c>
      <c r="P3" s="188">
        <v>0</v>
      </c>
      <c r="Q3" t="s">
        <v>1309</v>
      </c>
      <c r="R3" t="s">
        <v>1310</v>
      </c>
      <c r="S3" s="188">
        <v>0</v>
      </c>
      <c r="T3" t="s">
        <v>1309</v>
      </c>
      <c r="U3" t="s">
        <v>1311</v>
      </c>
      <c r="V3" s="188">
        <v>13500</v>
      </c>
      <c r="W3" t="s">
        <v>1312</v>
      </c>
      <c r="X3" t="s">
        <v>1313</v>
      </c>
      <c r="Y3" s="188">
        <v>0</v>
      </c>
      <c r="Z3" t="s">
        <v>1309</v>
      </c>
      <c r="AA3" t="s">
        <v>1314</v>
      </c>
      <c r="AB3" s="188">
        <v>0</v>
      </c>
      <c r="AC3" t="s">
        <v>1309</v>
      </c>
      <c r="AD3" t="s">
        <v>1314</v>
      </c>
      <c r="AE3" t="s">
        <v>1315</v>
      </c>
      <c r="AF3" s="187">
        <v>45252</v>
      </c>
      <c r="AG3" t="s">
        <v>1316</v>
      </c>
      <c r="AH3" t="s">
        <v>1317</v>
      </c>
      <c r="AI3" s="187">
        <v>45271</v>
      </c>
      <c r="AJ3" t="s">
        <v>55</v>
      </c>
    </row>
    <row r="4" spans="1:36" x14ac:dyDescent="0.25">
      <c r="A4" t="s">
        <v>1297</v>
      </c>
      <c r="B4" t="s">
        <v>1298</v>
      </c>
      <c r="C4" t="s">
        <v>1299</v>
      </c>
      <c r="D4" t="s">
        <v>1300</v>
      </c>
      <c r="E4" s="186" t="s">
        <v>1301</v>
      </c>
      <c r="F4" t="s">
        <v>1302</v>
      </c>
      <c r="G4" s="187">
        <v>45168</v>
      </c>
      <c r="H4" t="s">
        <v>1303</v>
      </c>
      <c r="I4" t="s">
        <v>1304</v>
      </c>
      <c r="J4" t="s">
        <v>1305</v>
      </c>
      <c r="K4" s="189" t="s">
        <v>1306</v>
      </c>
      <c r="L4" t="s">
        <v>1306</v>
      </c>
      <c r="M4" t="s">
        <v>1307</v>
      </c>
      <c r="N4">
        <v>12</v>
      </c>
      <c r="O4" t="s">
        <v>1308</v>
      </c>
      <c r="P4" s="188">
        <v>5500</v>
      </c>
      <c r="Q4" t="s">
        <v>1312</v>
      </c>
      <c r="R4" t="s">
        <v>1318</v>
      </c>
      <c r="S4" s="188">
        <v>13500</v>
      </c>
      <c r="T4" t="s">
        <v>1309</v>
      </c>
      <c r="U4" t="s">
        <v>1313</v>
      </c>
      <c r="V4" s="188">
        <v>0</v>
      </c>
      <c r="W4" t="s">
        <v>1309</v>
      </c>
      <c r="X4" t="s">
        <v>1319</v>
      </c>
      <c r="Y4" s="188">
        <v>15263</v>
      </c>
      <c r="Z4" t="s">
        <v>1309</v>
      </c>
      <c r="AA4" t="s">
        <v>1320</v>
      </c>
      <c r="AB4" s="188">
        <v>0</v>
      </c>
      <c r="AC4" t="s">
        <v>1309</v>
      </c>
      <c r="AD4" t="s">
        <v>1314</v>
      </c>
      <c r="AE4" t="s">
        <v>1321</v>
      </c>
      <c r="AF4" s="187">
        <v>45239</v>
      </c>
      <c r="AG4" t="s">
        <v>1316</v>
      </c>
      <c r="AH4" t="s">
        <v>1317</v>
      </c>
      <c r="AI4" s="187">
        <v>45271</v>
      </c>
      <c r="AJ4" t="s">
        <v>55</v>
      </c>
    </row>
    <row r="5" spans="1:36" x14ac:dyDescent="0.25">
      <c r="A5" t="s">
        <v>1297</v>
      </c>
      <c r="B5" t="s">
        <v>1298</v>
      </c>
      <c r="C5" t="s">
        <v>1299</v>
      </c>
      <c r="D5" t="s">
        <v>1300</v>
      </c>
      <c r="E5" s="186" t="s">
        <v>1301</v>
      </c>
      <c r="F5" t="s">
        <v>1302</v>
      </c>
      <c r="G5" s="187">
        <v>45168</v>
      </c>
      <c r="H5" t="s">
        <v>1303</v>
      </c>
      <c r="I5" t="s">
        <v>1322</v>
      </c>
      <c r="J5" t="s">
        <v>1323</v>
      </c>
      <c r="K5" s="189" t="s">
        <v>1306</v>
      </c>
      <c r="L5" t="s">
        <v>1306</v>
      </c>
      <c r="M5" t="s">
        <v>1307</v>
      </c>
      <c r="N5">
        <v>12</v>
      </c>
      <c r="O5" t="s">
        <v>1308</v>
      </c>
      <c r="P5" s="188">
        <v>0</v>
      </c>
      <c r="Q5" t="s">
        <v>1309</v>
      </c>
      <c r="R5" t="s">
        <v>1310</v>
      </c>
      <c r="S5" s="188">
        <v>0</v>
      </c>
      <c r="T5" t="s">
        <v>1309</v>
      </c>
      <c r="U5" t="s">
        <v>1311</v>
      </c>
      <c r="V5" s="188">
        <v>13500</v>
      </c>
      <c r="W5" t="s">
        <v>1312</v>
      </c>
      <c r="X5" t="s">
        <v>1313</v>
      </c>
      <c r="Y5" s="188">
        <v>0</v>
      </c>
      <c r="Z5" t="s">
        <v>1309</v>
      </c>
      <c r="AA5" t="s">
        <v>1314</v>
      </c>
      <c r="AB5" s="188">
        <v>0</v>
      </c>
      <c r="AC5" t="s">
        <v>1309</v>
      </c>
      <c r="AD5" t="s">
        <v>1314</v>
      </c>
      <c r="AE5" t="s">
        <v>1315</v>
      </c>
      <c r="AF5" s="187">
        <v>45252</v>
      </c>
      <c r="AG5" t="s">
        <v>1316</v>
      </c>
      <c r="AH5" t="s">
        <v>1317</v>
      </c>
      <c r="AI5" s="187">
        <v>45271</v>
      </c>
      <c r="AJ5" t="s">
        <v>55</v>
      </c>
    </row>
    <row r="6" spans="1:36" x14ac:dyDescent="0.25">
      <c r="A6" t="s">
        <v>1297</v>
      </c>
      <c r="B6" t="s">
        <v>1298</v>
      </c>
      <c r="C6" t="s">
        <v>1299</v>
      </c>
      <c r="D6" t="s">
        <v>1300</v>
      </c>
      <c r="E6" s="186" t="s">
        <v>1301</v>
      </c>
      <c r="F6" t="s">
        <v>1302</v>
      </c>
      <c r="G6" s="187">
        <v>45168</v>
      </c>
      <c r="H6" t="s">
        <v>1303</v>
      </c>
      <c r="I6" t="s">
        <v>1322</v>
      </c>
      <c r="J6" t="s">
        <v>1323</v>
      </c>
      <c r="K6" s="189" t="s">
        <v>1306</v>
      </c>
      <c r="L6" t="s">
        <v>1306</v>
      </c>
      <c r="M6" t="s">
        <v>1307</v>
      </c>
      <c r="N6">
        <v>12</v>
      </c>
      <c r="O6" t="s">
        <v>1308</v>
      </c>
      <c r="P6" s="188">
        <v>5500</v>
      </c>
      <c r="Q6" t="s">
        <v>1312</v>
      </c>
      <c r="R6" t="s">
        <v>1318</v>
      </c>
      <c r="S6" s="188">
        <v>13500</v>
      </c>
      <c r="T6" t="s">
        <v>1309</v>
      </c>
      <c r="U6" t="s">
        <v>1313</v>
      </c>
      <c r="V6" s="188">
        <v>0</v>
      </c>
      <c r="W6" t="s">
        <v>1309</v>
      </c>
      <c r="X6" t="s">
        <v>1319</v>
      </c>
      <c r="Y6" s="188">
        <v>14438</v>
      </c>
      <c r="Z6" t="s">
        <v>1309</v>
      </c>
      <c r="AA6" t="s">
        <v>1320</v>
      </c>
      <c r="AB6" s="188">
        <v>0</v>
      </c>
      <c r="AC6" t="s">
        <v>1309</v>
      </c>
      <c r="AD6" t="s">
        <v>1314</v>
      </c>
      <c r="AE6" t="s">
        <v>1321</v>
      </c>
      <c r="AF6" s="187">
        <v>45239</v>
      </c>
      <c r="AG6" t="s">
        <v>1316</v>
      </c>
      <c r="AH6" t="s">
        <v>1317</v>
      </c>
      <c r="AI6" s="187">
        <v>45271</v>
      </c>
      <c r="AJ6" t="s">
        <v>55</v>
      </c>
    </row>
    <row r="7" spans="1:36" x14ac:dyDescent="0.25">
      <c r="A7" t="s">
        <v>1297</v>
      </c>
      <c r="B7" t="s">
        <v>1298</v>
      </c>
      <c r="C7" t="s">
        <v>1299</v>
      </c>
      <c r="D7" t="s">
        <v>1300</v>
      </c>
      <c r="E7" s="186" t="s">
        <v>1301</v>
      </c>
      <c r="F7" t="s">
        <v>1302</v>
      </c>
      <c r="G7" s="187">
        <v>45168</v>
      </c>
      <c r="H7" t="s">
        <v>1303</v>
      </c>
      <c r="I7" t="s">
        <v>1324</v>
      </c>
      <c r="J7" t="s">
        <v>1325</v>
      </c>
      <c r="K7" s="189" t="s">
        <v>1306</v>
      </c>
      <c r="L7" t="s">
        <v>1306</v>
      </c>
      <c r="M7" t="s">
        <v>1307</v>
      </c>
      <c r="N7">
        <v>12</v>
      </c>
      <c r="O7" t="s">
        <v>1308</v>
      </c>
      <c r="P7" s="188">
        <v>50000</v>
      </c>
      <c r="Q7" t="s">
        <v>1309</v>
      </c>
      <c r="R7" t="s">
        <v>1310</v>
      </c>
      <c r="S7" s="188">
        <v>50000</v>
      </c>
      <c r="T7" t="s">
        <v>1309</v>
      </c>
      <c r="U7" t="s">
        <v>1311</v>
      </c>
      <c r="V7" s="188">
        <v>30000</v>
      </c>
      <c r="W7" t="s">
        <v>1312</v>
      </c>
      <c r="X7" t="s">
        <v>1313</v>
      </c>
      <c r="Y7" s="188">
        <v>0</v>
      </c>
      <c r="Z7" t="s">
        <v>1309</v>
      </c>
      <c r="AA7" t="s">
        <v>1314</v>
      </c>
      <c r="AB7" s="188">
        <v>0</v>
      </c>
      <c r="AC7" t="s">
        <v>1309</v>
      </c>
      <c r="AD7" t="s">
        <v>1314</v>
      </c>
      <c r="AE7" t="s">
        <v>1315</v>
      </c>
      <c r="AF7" s="187">
        <v>45252</v>
      </c>
      <c r="AG7" t="s">
        <v>1316</v>
      </c>
      <c r="AH7" t="s">
        <v>1317</v>
      </c>
      <c r="AI7" s="187">
        <v>45271</v>
      </c>
      <c r="AJ7" t="s">
        <v>55</v>
      </c>
    </row>
    <row r="8" spans="1:36" x14ac:dyDescent="0.25">
      <c r="A8" t="s">
        <v>1297</v>
      </c>
      <c r="B8" t="s">
        <v>1298</v>
      </c>
      <c r="C8" t="s">
        <v>1299</v>
      </c>
      <c r="D8" t="s">
        <v>1300</v>
      </c>
      <c r="E8" s="186" t="s">
        <v>1301</v>
      </c>
      <c r="F8" t="s">
        <v>1302</v>
      </c>
      <c r="G8" s="187">
        <v>45168</v>
      </c>
      <c r="H8" t="s">
        <v>1303</v>
      </c>
      <c r="I8" t="s">
        <v>1324</v>
      </c>
      <c r="J8" t="s">
        <v>1325</v>
      </c>
      <c r="K8" s="189" t="s">
        <v>1306</v>
      </c>
      <c r="L8" t="s">
        <v>1306</v>
      </c>
      <c r="M8" t="s">
        <v>1307</v>
      </c>
      <c r="N8">
        <v>12</v>
      </c>
      <c r="O8" t="s">
        <v>1308</v>
      </c>
      <c r="P8" s="188">
        <v>37950</v>
      </c>
      <c r="Q8" t="s">
        <v>1309</v>
      </c>
      <c r="R8" t="s">
        <v>1320</v>
      </c>
      <c r="S8" s="188">
        <v>35000</v>
      </c>
      <c r="T8" t="s">
        <v>1309</v>
      </c>
      <c r="U8" t="s">
        <v>1318</v>
      </c>
      <c r="V8" s="188">
        <v>30000</v>
      </c>
      <c r="W8" t="s">
        <v>1312</v>
      </c>
      <c r="X8" t="s">
        <v>1313</v>
      </c>
      <c r="Y8" s="188">
        <v>0</v>
      </c>
      <c r="Z8" t="s">
        <v>1309</v>
      </c>
      <c r="AA8" t="s">
        <v>1314</v>
      </c>
      <c r="AB8" s="188">
        <v>0</v>
      </c>
      <c r="AC8" t="s">
        <v>1309</v>
      </c>
      <c r="AD8" t="s">
        <v>1314</v>
      </c>
      <c r="AE8" t="s">
        <v>1326</v>
      </c>
      <c r="AF8" s="187">
        <v>45239</v>
      </c>
      <c r="AG8" t="s">
        <v>1316</v>
      </c>
      <c r="AH8" t="s">
        <v>1317</v>
      </c>
      <c r="AI8" s="187">
        <v>45271</v>
      </c>
      <c r="AJ8" t="s">
        <v>55</v>
      </c>
    </row>
    <row r="9" spans="1:36" x14ac:dyDescent="0.25">
      <c r="A9" t="s">
        <v>1297</v>
      </c>
      <c r="B9" t="s">
        <v>1298</v>
      </c>
      <c r="C9" t="s">
        <v>1299</v>
      </c>
      <c r="D9" t="s">
        <v>1300</v>
      </c>
      <c r="E9" s="186" t="s">
        <v>1301</v>
      </c>
      <c r="F9" t="s">
        <v>1302</v>
      </c>
      <c r="G9" s="187">
        <v>45168</v>
      </c>
      <c r="H9" t="s">
        <v>1303</v>
      </c>
      <c r="I9" t="s">
        <v>1327</v>
      </c>
      <c r="J9" t="s">
        <v>1328</v>
      </c>
      <c r="K9" s="189" t="s">
        <v>1306</v>
      </c>
      <c r="L9" t="s">
        <v>1306</v>
      </c>
      <c r="M9" t="s">
        <v>1307</v>
      </c>
      <c r="N9">
        <v>1</v>
      </c>
      <c r="O9" t="s">
        <v>1329</v>
      </c>
      <c r="P9" s="188">
        <v>360000</v>
      </c>
      <c r="Q9" t="s">
        <v>1309</v>
      </c>
      <c r="R9" t="s">
        <v>1310</v>
      </c>
      <c r="S9" s="188">
        <v>345000</v>
      </c>
      <c r="T9" t="s">
        <v>1309</v>
      </c>
      <c r="U9" t="s">
        <v>1311</v>
      </c>
      <c r="V9" s="188">
        <v>275000</v>
      </c>
      <c r="W9" t="s">
        <v>1312</v>
      </c>
      <c r="X9" t="s">
        <v>1313</v>
      </c>
      <c r="Y9" s="188">
        <v>0</v>
      </c>
      <c r="Z9" t="s">
        <v>1309</v>
      </c>
      <c r="AA9" t="s">
        <v>1314</v>
      </c>
      <c r="AB9" s="188">
        <v>0</v>
      </c>
      <c r="AC9" t="s">
        <v>1309</v>
      </c>
      <c r="AD9" t="s">
        <v>1314</v>
      </c>
      <c r="AE9" t="s">
        <v>1330</v>
      </c>
      <c r="AF9" s="187">
        <v>45258</v>
      </c>
      <c r="AG9" t="s">
        <v>1331</v>
      </c>
      <c r="AH9" t="s">
        <v>1332</v>
      </c>
      <c r="AI9" s="187">
        <v>45274</v>
      </c>
      <c r="AJ9" t="s">
        <v>55</v>
      </c>
    </row>
    <row r="10" spans="1:36" x14ac:dyDescent="0.25">
      <c r="A10" t="s">
        <v>1297</v>
      </c>
      <c r="B10" t="s">
        <v>1298</v>
      </c>
      <c r="C10" t="s">
        <v>1299</v>
      </c>
      <c r="D10" t="s">
        <v>1300</v>
      </c>
      <c r="E10" s="186" t="s">
        <v>1301</v>
      </c>
      <c r="F10" t="s">
        <v>1302</v>
      </c>
      <c r="G10" s="187">
        <v>45168</v>
      </c>
      <c r="H10" t="s">
        <v>1303</v>
      </c>
      <c r="I10" t="s">
        <v>1327</v>
      </c>
      <c r="J10" t="s">
        <v>1328</v>
      </c>
      <c r="K10" s="189" t="s">
        <v>1306</v>
      </c>
      <c r="L10" t="s">
        <v>1306</v>
      </c>
      <c r="M10" t="s">
        <v>1307</v>
      </c>
      <c r="N10">
        <v>1</v>
      </c>
      <c r="O10" t="s">
        <v>1329</v>
      </c>
      <c r="P10" s="188">
        <v>350625</v>
      </c>
      <c r="Q10" t="s">
        <v>1309</v>
      </c>
      <c r="R10" t="s">
        <v>1320</v>
      </c>
      <c r="S10" s="188">
        <v>310000</v>
      </c>
      <c r="T10" t="s">
        <v>1309</v>
      </c>
      <c r="U10" t="s">
        <v>1318</v>
      </c>
      <c r="V10" s="188">
        <v>275000</v>
      </c>
      <c r="W10" t="s">
        <v>1312</v>
      </c>
      <c r="X10" t="s">
        <v>1313</v>
      </c>
      <c r="Y10" s="188">
        <v>0</v>
      </c>
      <c r="Z10" t="s">
        <v>1309</v>
      </c>
      <c r="AA10" t="s">
        <v>1314</v>
      </c>
      <c r="AB10" s="188">
        <v>0</v>
      </c>
      <c r="AC10" t="s">
        <v>1309</v>
      </c>
      <c r="AD10" t="s">
        <v>1314</v>
      </c>
      <c r="AE10" t="s">
        <v>1326</v>
      </c>
      <c r="AF10" s="187">
        <v>45239</v>
      </c>
      <c r="AG10" t="s">
        <v>1331</v>
      </c>
      <c r="AH10" t="s">
        <v>1332</v>
      </c>
      <c r="AI10" s="187">
        <v>45274</v>
      </c>
      <c r="AJ10" t="s">
        <v>55</v>
      </c>
    </row>
    <row r="11" spans="1:36" x14ac:dyDescent="0.25">
      <c r="A11" t="s">
        <v>1297</v>
      </c>
      <c r="B11" t="s">
        <v>1298</v>
      </c>
      <c r="C11" t="s">
        <v>1299</v>
      </c>
      <c r="D11" t="s">
        <v>1300</v>
      </c>
      <c r="E11" s="186" t="s">
        <v>1301</v>
      </c>
      <c r="F11" t="s">
        <v>1302</v>
      </c>
      <c r="G11" s="187">
        <v>45168</v>
      </c>
      <c r="H11" t="s">
        <v>1303</v>
      </c>
      <c r="I11" t="s">
        <v>1333</v>
      </c>
      <c r="J11" t="s">
        <v>1334</v>
      </c>
      <c r="K11" s="189" t="s">
        <v>1306</v>
      </c>
      <c r="L11" t="s">
        <v>1306</v>
      </c>
      <c r="M11" t="s">
        <v>1307</v>
      </c>
      <c r="N11">
        <v>1</v>
      </c>
      <c r="O11" t="s">
        <v>1329</v>
      </c>
      <c r="P11" s="188">
        <v>660000</v>
      </c>
      <c r="Q11" t="s">
        <v>1309</v>
      </c>
      <c r="R11" t="s">
        <v>1310</v>
      </c>
      <c r="S11" s="188">
        <v>750000</v>
      </c>
      <c r="T11" t="s">
        <v>1309</v>
      </c>
      <c r="U11" t="s">
        <v>1335</v>
      </c>
      <c r="V11" s="188">
        <v>450000</v>
      </c>
      <c r="W11" t="s">
        <v>1312</v>
      </c>
      <c r="X11" t="s">
        <v>1311</v>
      </c>
      <c r="Y11" s="188">
        <v>0</v>
      </c>
      <c r="Z11" t="s">
        <v>1309</v>
      </c>
      <c r="AA11" t="s">
        <v>1314</v>
      </c>
      <c r="AB11" s="188">
        <v>0</v>
      </c>
      <c r="AC11" t="s">
        <v>1309</v>
      </c>
      <c r="AD11" t="s">
        <v>1314</v>
      </c>
      <c r="AE11" t="s">
        <v>1336</v>
      </c>
      <c r="AF11" s="187">
        <v>45252</v>
      </c>
      <c r="AG11" t="s">
        <v>1337</v>
      </c>
      <c r="AH11" t="s">
        <v>1338</v>
      </c>
      <c r="AI11" s="187">
        <v>45281</v>
      </c>
      <c r="AJ11" t="s">
        <v>55</v>
      </c>
    </row>
    <row r="12" spans="1:36" x14ac:dyDescent="0.25">
      <c r="A12" t="s">
        <v>1297</v>
      </c>
      <c r="B12" t="s">
        <v>1298</v>
      </c>
      <c r="C12" t="s">
        <v>1299</v>
      </c>
      <c r="D12" t="s">
        <v>1300</v>
      </c>
      <c r="E12" s="186" t="s">
        <v>1301</v>
      </c>
      <c r="F12" t="s">
        <v>1302</v>
      </c>
      <c r="G12" s="187">
        <v>45168</v>
      </c>
      <c r="H12" t="s">
        <v>1303</v>
      </c>
      <c r="I12" t="s">
        <v>1333</v>
      </c>
      <c r="J12" t="s">
        <v>1334</v>
      </c>
      <c r="K12" s="189" t="s">
        <v>1306</v>
      </c>
      <c r="L12" t="s">
        <v>1306</v>
      </c>
      <c r="M12" t="s">
        <v>1307</v>
      </c>
      <c r="N12">
        <v>1</v>
      </c>
      <c r="O12" t="s">
        <v>1329</v>
      </c>
      <c r="P12" s="188">
        <v>635000</v>
      </c>
      <c r="Q12" t="s">
        <v>1312</v>
      </c>
      <c r="R12" t="s">
        <v>1318</v>
      </c>
      <c r="S12" s="188">
        <v>0</v>
      </c>
      <c r="T12" t="s">
        <v>1309</v>
      </c>
      <c r="U12" t="s">
        <v>1313</v>
      </c>
      <c r="V12" s="188">
        <v>750000</v>
      </c>
      <c r="W12" t="s">
        <v>1309</v>
      </c>
      <c r="X12" t="s">
        <v>1319</v>
      </c>
      <c r="Y12" s="188">
        <v>701250</v>
      </c>
      <c r="Z12" t="s">
        <v>1309</v>
      </c>
      <c r="AA12" t="s">
        <v>1320</v>
      </c>
      <c r="AB12" s="188">
        <v>0</v>
      </c>
      <c r="AC12" t="s">
        <v>1309</v>
      </c>
      <c r="AD12" t="s">
        <v>1314</v>
      </c>
      <c r="AE12" t="s">
        <v>1321</v>
      </c>
      <c r="AF12" s="187">
        <v>45239</v>
      </c>
      <c r="AG12" t="s">
        <v>1337</v>
      </c>
      <c r="AH12" t="s">
        <v>1338</v>
      </c>
      <c r="AI12" s="187">
        <v>45281</v>
      </c>
      <c r="AJ12" t="s">
        <v>55</v>
      </c>
    </row>
    <row r="13" spans="1:36" x14ac:dyDescent="0.25">
      <c r="A13" t="s">
        <v>1297</v>
      </c>
      <c r="B13" t="s">
        <v>1298</v>
      </c>
      <c r="C13" t="s">
        <v>1299</v>
      </c>
      <c r="D13" t="s">
        <v>1300</v>
      </c>
      <c r="E13" s="186" t="s">
        <v>1301</v>
      </c>
      <c r="F13" t="s">
        <v>1302</v>
      </c>
      <c r="G13" s="187">
        <v>45168</v>
      </c>
      <c r="H13" t="s">
        <v>1303</v>
      </c>
      <c r="I13" t="s">
        <v>1339</v>
      </c>
      <c r="J13" t="s">
        <v>1340</v>
      </c>
      <c r="K13" s="189" t="s">
        <v>1306</v>
      </c>
      <c r="L13" t="s">
        <v>1306</v>
      </c>
      <c r="M13" t="s">
        <v>1307</v>
      </c>
      <c r="N13">
        <v>2</v>
      </c>
      <c r="O13" t="s">
        <v>1341</v>
      </c>
      <c r="P13" s="188">
        <v>360000</v>
      </c>
      <c r="Q13" t="s">
        <v>1309</v>
      </c>
      <c r="R13" t="s">
        <v>1310</v>
      </c>
      <c r="S13" s="188">
        <v>400000</v>
      </c>
      <c r="T13" t="s">
        <v>1309</v>
      </c>
      <c r="U13" t="s">
        <v>1335</v>
      </c>
      <c r="V13" s="188">
        <v>320000</v>
      </c>
      <c r="W13" t="s">
        <v>1312</v>
      </c>
      <c r="X13" t="s">
        <v>1342</v>
      </c>
      <c r="Y13" s="188">
        <v>0</v>
      </c>
      <c r="Z13" t="s">
        <v>1309</v>
      </c>
      <c r="AA13" t="s">
        <v>1314</v>
      </c>
      <c r="AB13" s="188">
        <v>0</v>
      </c>
      <c r="AC13" t="s">
        <v>1309</v>
      </c>
      <c r="AD13" t="s">
        <v>1314</v>
      </c>
      <c r="AE13" t="s">
        <v>1343</v>
      </c>
      <c r="AF13" s="187">
        <v>45258</v>
      </c>
      <c r="AG13" t="s">
        <v>1344</v>
      </c>
      <c r="AH13" t="s">
        <v>1345</v>
      </c>
      <c r="AI13" s="187">
        <v>45274</v>
      </c>
      <c r="AJ13" t="s">
        <v>55</v>
      </c>
    </row>
    <row r="14" spans="1:36" x14ac:dyDescent="0.25">
      <c r="A14" t="s">
        <v>1297</v>
      </c>
      <c r="B14" t="s">
        <v>1298</v>
      </c>
      <c r="C14" t="s">
        <v>1299</v>
      </c>
      <c r="D14" t="s">
        <v>1300</v>
      </c>
      <c r="E14" s="186" t="s">
        <v>1301</v>
      </c>
      <c r="F14" t="s">
        <v>1302</v>
      </c>
      <c r="G14" s="187">
        <v>45168</v>
      </c>
      <c r="H14" t="s">
        <v>1303</v>
      </c>
      <c r="I14" t="s">
        <v>1339</v>
      </c>
      <c r="J14" t="s">
        <v>1340</v>
      </c>
      <c r="K14" s="189" t="s">
        <v>1306</v>
      </c>
      <c r="L14" t="s">
        <v>1306</v>
      </c>
      <c r="M14" t="s">
        <v>1307</v>
      </c>
      <c r="N14">
        <v>2</v>
      </c>
      <c r="O14" t="s">
        <v>1341</v>
      </c>
      <c r="P14" s="188">
        <v>125000</v>
      </c>
      <c r="Q14" t="s">
        <v>1309</v>
      </c>
      <c r="R14" t="s">
        <v>1318</v>
      </c>
      <c r="S14" s="188">
        <v>90000</v>
      </c>
      <c r="T14" t="s">
        <v>1312</v>
      </c>
      <c r="U14" t="s">
        <v>1342</v>
      </c>
      <c r="V14" s="188">
        <v>105000</v>
      </c>
      <c r="W14" t="s">
        <v>1309</v>
      </c>
      <c r="X14" t="s">
        <v>1313</v>
      </c>
      <c r="Y14" s="188">
        <v>0</v>
      </c>
      <c r="Z14" t="s">
        <v>1309</v>
      </c>
      <c r="AA14" t="s">
        <v>1314</v>
      </c>
      <c r="AB14" s="188">
        <v>0</v>
      </c>
      <c r="AC14" t="s">
        <v>1309</v>
      </c>
      <c r="AD14" t="s">
        <v>1314</v>
      </c>
      <c r="AE14" t="s">
        <v>1346</v>
      </c>
      <c r="AF14" s="187">
        <v>45239</v>
      </c>
      <c r="AG14" t="s">
        <v>1344</v>
      </c>
      <c r="AH14" t="s">
        <v>1345</v>
      </c>
      <c r="AI14" s="187">
        <v>45274</v>
      </c>
      <c r="AJ14" t="s">
        <v>55</v>
      </c>
    </row>
    <row r="15" spans="1:36" x14ac:dyDescent="0.25">
      <c r="A15" t="s">
        <v>1297</v>
      </c>
      <c r="B15" t="s">
        <v>1298</v>
      </c>
      <c r="C15" t="s">
        <v>1299</v>
      </c>
      <c r="D15" t="s">
        <v>1300</v>
      </c>
      <c r="E15" s="186" t="s">
        <v>1301</v>
      </c>
      <c r="F15" t="s">
        <v>1302</v>
      </c>
      <c r="G15" s="187">
        <v>45168</v>
      </c>
      <c r="H15" t="s">
        <v>1303</v>
      </c>
      <c r="I15" t="s">
        <v>1347</v>
      </c>
      <c r="J15" t="s">
        <v>1348</v>
      </c>
      <c r="K15" s="189" t="s">
        <v>1306</v>
      </c>
      <c r="L15" t="s">
        <v>1306</v>
      </c>
      <c r="M15" t="s">
        <v>1307</v>
      </c>
      <c r="N15">
        <v>1</v>
      </c>
      <c r="O15" t="s">
        <v>1329</v>
      </c>
      <c r="P15" s="188">
        <v>1450000</v>
      </c>
      <c r="Q15" t="s">
        <v>1309</v>
      </c>
      <c r="R15" t="s">
        <v>1310</v>
      </c>
      <c r="S15" s="188">
        <v>1200000</v>
      </c>
      <c r="T15" t="s">
        <v>1312</v>
      </c>
      <c r="U15" t="s">
        <v>1342</v>
      </c>
      <c r="V15" s="188">
        <v>1270000</v>
      </c>
      <c r="W15" t="s">
        <v>1309</v>
      </c>
      <c r="X15" t="s">
        <v>1311</v>
      </c>
      <c r="Y15" s="188">
        <v>0</v>
      </c>
      <c r="Z15" t="s">
        <v>1309</v>
      </c>
      <c r="AA15" t="s">
        <v>1314</v>
      </c>
      <c r="AB15" s="188">
        <v>0</v>
      </c>
      <c r="AC15" t="s">
        <v>1309</v>
      </c>
      <c r="AD15" t="s">
        <v>1314</v>
      </c>
      <c r="AE15" t="s">
        <v>1349</v>
      </c>
      <c r="AF15" s="187">
        <v>45258</v>
      </c>
      <c r="AG15" t="s">
        <v>1350</v>
      </c>
      <c r="AH15" t="s">
        <v>1351</v>
      </c>
      <c r="AI15" s="187">
        <v>45275</v>
      </c>
      <c r="AJ15" t="s">
        <v>55</v>
      </c>
    </row>
    <row r="16" spans="1:36" x14ac:dyDescent="0.25">
      <c r="A16" t="s">
        <v>1297</v>
      </c>
      <c r="B16" t="s">
        <v>1298</v>
      </c>
      <c r="C16" t="s">
        <v>1299</v>
      </c>
      <c r="D16" t="s">
        <v>1300</v>
      </c>
      <c r="E16" s="186" t="s">
        <v>1301</v>
      </c>
      <c r="F16" t="s">
        <v>1302</v>
      </c>
      <c r="G16" s="187">
        <v>45168</v>
      </c>
      <c r="H16" t="s">
        <v>1303</v>
      </c>
      <c r="I16" t="s">
        <v>1347</v>
      </c>
      <c r="J16" t="s">
        <v>1348</v>
      </c>
      <c r="K16" s="189" t="s">
        <v>1306</v>
      </c>
      <c r="L16" t="s">
        <v>1306</v>
      </c>
      <c r="M16" t="s">
        <v>1307</v>
      </c>
      <c r="N16">
        <v>1</v>
      </c>
      <c r="O16" t="s">
        <v>1329</v>
      </c>
      <c r="P16" s="188">
        <v>1265000</v>
      </c>
      <c r="Q16" t="s">
        <v>1309</v>
      </c>
      <c r="R16" t="s">
        <v>1318</v>
      </c>
      <c r="S16" s="188">
        <v>1200000</v>
      </c>
      <c r="T16" t="s">
        <v>1312</v>
      </c>
      <c r="U16" t="s">
        <v>1342</v>
      </c>
      <c r="V16" s="188">
        <v>1250000</v>
      </c>
      <c r="W16" t="s">
        <v>1309</v>
      </c>
      <c r="X16" t="s">
        <v>1313</v>
      </c>
      <c r="Y16" s="188">
        <v>0</v>
      </c>
      <c r="Z16" t="s">
        <v>1309</v>
      </c>
      <c r="AA16" t="s">
        <v>1314</v>
      </c>
      <c r="AB16" s="188">
        <v>0</v>
      </c>
      <c r="AC16" t="s">
        <v>1309</v>
      </c>
      <c r="AD16" t="s">
        <v>1314</v>
      </c>
      <c r="AE16" t="s">
        <v>1346</v>
      </c>
      <c r="AF16" s="187">
        <v>45239</v>
      </c>
      <c r="AG16" t="s">
        <v>1350</v>
      </c>
      <c r="AH16" t="s">
        <v>1351</v>
      </c>
      <c r="AI16" s="187">
        <v>45275</v>
      </c>
      <c r="AJ16" t="s">
        <v>55</v>
      </c>
    </row>
    <row r="17" spans="1:36" x14ac:dyDescent="0.25">
      <c r="A17" t="s">
        <v>1297</v>
      </c>
      <c r="B17" t="s">
        <v>1298</v>
      </c>
      <c r="C17" t="s">
        <v>1299</v>
      </c>
      <c r="D17" t="s">
        <v>1300</v>
      </c>
      <c r="E17" s="186" t="s">
        <v>1301</v>
      </c>
      <c r="F17" t="s">
        <v>1302</v>
      </c>
      <c r="G17" s="187">
        <v>45168</v>
      </c>
      <c r="H17" t="s">
        <v>1303</v>
      </c>
      <c r="I17" t="s">
        <v>1352</v>
      </c>
      <c r="J17" t="s">
        <v>1353</v>
      </c>
      <c r="K17" s="189" t="s">
        <v>1306</v>
      </c>
      <c r="L17" t="s">
        <v>1306</v>
      </c>
      <c r="M17" t="s">
        <v>1307</v>
      </c>
      <c r="N17">
        <v>1</v>
      </c>
      <c r="O17" t="s">
        <v>1329</v>
      </c>
      <c r="P17" s="188">
        <v>310000</v>
      </c>
      <c r="Q17" t="s">
        <v>1309</v>
      </c>
      <c r="R17" t="s">
        <v>1310</v>
      </c>
      <c r="S17" s="188">
        <v>250000</v>
      </c>
      <c r="T17" t="s">
        <v>1312</v>
      </c>
      <c r="U17" t="s">
        <v>1342</v>
      </c>
      <c r="V17" s="188">
        <v>350000</v>
      </c>
      <c r="W17" t="s">
        <v>1309</v>
      </c>
      <c r="X17" t="s">
        <v>1311</v>
      </c>
      <c r="Y17" s="188">
        <v>0</v>
      </c>
      <c r="Z17" t="s">
        <v>1309</v>
      </c>
      <c r="AA17" t="s">
        <v>1314</v>
      </c>
      <c r="AB17" s="188">
        <v>0</v>
      </c>
      <c r="AC17" t="s">
        <v>1309</v>
      </c>
      <c r="AD17" t="s">
        <v>1314</v>
      </c>
      <c r="AE17" t="s">
        <v>1349</v>
      </c>
      <c r="AF17" s="187">
        <v>45258</v>
      </c>
      <c r="AG17" t="s">
        <v>1350</v>
      </c>
      <c r="AH17" t="s">
        <v>1351</v>
      </c>
      <c r="AI17" s="187">
        <v>45275</v>
      </c>
      <c r="AJ17" t="s">
        <v>55</v>
      </c>
    </row>
    <row r="18" spans="1:36" x14ac:dyDescent="0.25">
      <c r="A18" t="s">
        <v>1297</v>
      </c>
      <c r="B18" t="s">
        <v>1298</v>
      </c>
      <c r="C18" t="s">
        <v>1299</v>
      </c>
      <c r="D18" t="s">
        <v>1300</v>
      </c>
      <c r="E18" s="186" t="s">
        <v>1301</v>
      </c>
      <c r="F18" t="s">
        <v>1302</v>
      </c>
      <c r="G18" s="187">
        <v>45168</v>
      </c>
      <c r="H18" t="s">
        <v>1303</v>
      </c>
      <c r="I18" t="s">
        <v>1352</v>
      </c>
      <c r="J18" t="s">
        <v>1353</v>
      </c>
      <c r="K18" s="189" t="s">
        <v>1306</v>
      </c>
      <c r="L18" t="s">
        <v>1306</v>
      </c>
      <c r="M18" t="s">
        <v>1307</v>
      </c>
      <c r="N18">
        <v>1</v>
      </c>
      <c r="O18" t="s">
        <v>1329</v>
      </c>
      <c r="P18" s="188">
        <v>290000</v>
      </c>
      <c r="Q18" t="s">
        <v>1309</v>
      </c>
      <c r="R18" t="s">
        <v>1318</v>
      </c>
      <c r="S18" s="188">
        <v>250000</v>
      </c>
      <c r="T18" t="s">
        <v>1312</v>
      </c>
      <c r="U18" t="s">
        <v>1342</v>
      </c>
      <c r="V18" s="188">
        <v>270000</v>
      </c>
      <c r="W18" t="s">
        <v>1309</v>
      </c>
      <c r="X18" t="s">
        <v>1313</v>
      </c>
      <c r="Y18" s="188">
        <v>0</v>
      </c>
      <c r="Z18" t="s">
        <v>1309</v>
      </c>
      <c r="AA18" t="s">
        <v>1314</v>
      </c>
      <c r="AB18" s="188">
        <v>0</v>
      </c>
      <c r="AC18" t="s">
        <v>1309</v>
      </c>
      <c r="AD18" t="s">
        <v>1314</v>
      </c>
      <c r="AE18" t="s">
        <v>1346</v>
      </c>
      <c r="AF18" s="187">
        <v>45239</v>
      </c>
      <c r="AG18" t="s">
        <v>1350</v>
      </c>
      <c r="AH18" t="s">
        <v>1351</v>
      </c>
      <c r="AI18" s="187">
        <v>45275</v>
      </c>
      <c r="AJ18" t="s">
        <v>55</v>
      </c>
    </row>
    <row r="19" spans="1:36" x14ac:dyDescent="0.25">
      <c r="A19" t="s">
        <v>1297</v>
      </c>
      <c r="B19" t="s">
        <v>1298</v>
      </c>
      <c r="C19" t="s">
        <v>1299</v>
      </c>
      <c r="D19" t="s">
        <v>1300</v>
      </c>
      <c r="E19" s="186" t="s">
        <v>1301</v>
      </c>
      <c r="F19" t="s">
        <v>1302</v>
      </c>
      <c r="G19" s="187">
        <v>45168</v>
      </c>
      <c r="H19" t="s">
        <v>1303</v>
      </c>
      <c r="I19" t="s">
        <v>1354</v>
      </c>
      <c r="J19" t="s">
        <v>1355</v>
      </c>
      <c r="K19" s="189" t="s">
        <v>1306</v>
      </c>
      <c r="L19" t="s">
        <v>1306</v>
      </c>
      <c r="M19" t="s">
        <v>1307</v>
      </c>
      <c r="N19">
        <v>1</v>
      </c>
      <c r="O19" t="s">
        <v>1341</v>
      </c>
      <c r="P19" s="188">
        <v>60000</v>
      </c>
      <c r="Q19" t="s">
        <v>1309</v>
      </c>
      <c r="R19" t="s">
        <v>1310</v>
      </c>
      <c r="S19" s="188">
        <v>45000</v>
      </c>
      <c r="T19" t="s">
        <v>1312</v>
      </c>
      <c r="U19" t="s">
        <v>1342</v>
      </c>
      <c r="V19" s="188">
        <v>50000</v>
      </c>
      <c r="W19" t="s">
        <v>1309</v>
      </c>
      <c r="X19" t="s">
        <v>1311</v>
      </c>
      <c r="Y19" s="188">
        <v>0</v>
      </c>
      <c r="Z19" t="s">
        <v>1309</v>
      </c>
      <c r="AA19" t="s">
        <v>1314</v>
      </c>
      <c r="AB19" s="188">
        <v>0</v>
      </c>
      <c r="AC19" t="s">
        <v>1309</v>
      </c>
      <c r="AD19" t="s">
        <v>1314</v>
      </c>
      <c r="AE19" t="s">
        <v>1349</v>
      </c>
      <c r="AF19" s="187">
        <v>45258</v>
      </c>
      <c r="AG19" t="s">
        <v>1350</v>
      </c>
      <c r="AH19" t="s">
        <v>1351</v>
      </c>
      <c r="AI19" s="187">
        <v>45275</v>
      </c>
      <c r="AJ19" t="s">
        <v>55</v>
      </c>
    </row>
    <row r="20" spans="1:36" x14ac:dyDescent="0.25">
      <c r="A20" t="s">
        <v>1297</v>
      </c>
      <c r="B20" t="s">
        <v>1298</v>
      </c>
      <c r="C20" t="s">
        <v>1299</v>
      </c>
      <c r="D20" t="s">
        <v>1300</v>
      </c>
      <c r="E20" s="186" t="s">
        <v>1301</v>
      </c>
      <c r="F20" t="s">
        <v>1302</v>
      </c>
      <c r="G20" s="187">
        <v>45168</v>
      </c>
      <c r="H20" t="s">
        <v>1303</v>
      </c>
      <c r="I20" t="s">
        <v>1354</v>
      </c>
      <c r="J20" t="s">
        <v>1355</v>
      </c>
      <c r="K20" s="189" t="s">
        <v>1306</v>
      </c>
      <c r="L20" t="s">
        <v>1306</v>
      </c>
      <c r="M20" t="s">
        <v>1307</v>
      </c>
      <c r="N20">
        <v>1</v>
      </c>
      <c r="O20" t="s">
        <v>1341</v>
      </c>
      <c r="P20" s="188">
        <v>30000</v>
      </c>
      <c r="Q20" t="s">
        <v>1312</v>
      </c>
      <c r="R20" t="s">
        <v>1318</v>
      </c>
      <c r="S20" s="188">
        <v>0</v>
      </c>
      <c r="T20" t="s">
        <v>1309</v>
      </c>
      <c r="U20" t="s">
        <v>1313</v>
      </c>
      <c r="V20" s="188">
        <v>40000</v>
      </c>
      <c r="W20" t="s">
        <v>1309</v>
      </c>
      <c r="X20" t="s">
        <v>1319</v>
      </c>
      <c r="Y20" s="188">
        <v>33000</v>
      </c>
      <c r="Z20" t="s">
        <v>1309</v>
      </c>
      <c r="AA20" t="s">
        <v>1320</v>
      </c>
      <c r="AB20" s="188">
        <v>0</v>
      </c>
      <c r="AC20" t="s">
        <v>1309</v>
      </c>
      <c r="AD20" t="s">
        <v>1314</v>
      </c>
      <c r="AE20" t="s">
        <v>1321</v>
      </c>
      <c r="AF20" s="187">
        <v>45239</v>
      </c>
      <c r="AG20" t="s">
        <v>1350</v>
      </c>
      <c r="AH20" t="s">
        <v>1351</v>
      </c>
      <c r="AI20" s="187">
        <v>45275</v>
      </c>
      <c r="AJ20" t="s">
        <v>55</v>
      </c>
    </row>
    <row r="21" spans="1:36" x14ac:dyDescent="0.25">
      <c r="A21" t="s">
        <v>1297</v>
      </c>
      <c r="B21" t="s">
        <v>1298</v>
      </c>
      <c r="C21" t="s">
        <v>1299</v>
      </c>
      <c r="D21" t="s">
        <v>1300</v>
      </c>
      <c r="E21" s="186" t="s">
        <v>1301</v>
      </c>
      <c r="F21" t="s">
        <v>1302</v>
      </c>
      <c r="G21" s="187">
        <v>45168</v>
      </c>
      <c r="H21" t="s">
        <v>1303</v>
      </c>
      <c r="I21" t="s">
        <v>1356</v>
      </c>
      <c r="J21" t="s">
        <v>1357</v>
      </c>
      <c r="K21" s="189" t="s">
        <v>1306</v>
      </c>
      <c r="L21" t="s">
        <v>1306</v>
      </c>
      <c r="M21" t="s">
        <v>1307</v>
      </c>
      <c r="N21">
        <v>1</v>
      </c>
      <c r="O21" t="s">
        <v>1358</v>
      </c>
      <c r="P21" s="188">
        <v>1900000</v>
      </c>
      <c r="Q21" t="s">
        <v>1309</v>
      </c>
      <c r="R21" t="s">
        <v>1342</v>
      </c>
      <c r="S21" s="188">
        <v>2000000</v>
      </c>
      <c r="T21" t="s">
        <v>1309</v>
      </c>
      <c r="U21" t="s">
        <v>1313</v>
      </c>
      <c r="V21" s="188">
        <v>1875000</v>
      </c>
      <c r="W21" t="s">
        <v>1312</v>
      </c>
      <c r="X21" t="s">
        <v>1319</v>
      </c>
      <c r="Y21" s="188">
        <v>0</v>
      </c>
      <c r="Z21" t="s">
        <v>1309</v>
      </c>
      <c r="AA21" t="s">
        <v>1314</v>
      </c>
      <c r="AB21" s="188">
        <v>0</v>
      </c>
      <c r="AC21" t="s">
        <v>1309</v>
      </c>
      <c r="AD21" t="s">
        <v>1314</v>
      </c>
      <c r="AE21" t="s">
        <v>1359</v>
      </c>
      <c r="AF21" s="187">
        <v>45204</v>
      </c>
      <c r="AG21" t="s">
        <v>1360</v>
      </c>
      <c r="AH21" t="s">
        <v>1361</v>
      </c>
      <c r="AI21" s="187">
        <v>45225</v>
      </c>
      <c r="AJ21" t="s">
        <v>55</v>
      </c>
    </row>
    <row r="22" spans="1:36" x14ac:dyDescent="0.25">
      <c r="A22" t="s">
        <v>1362</v>
      </c>
      <c r="B22" t="s">
        <v>1298</v>
      </c>
      <c r="C22" t="s">
        <v>1299</v>
      </c>
      <c r="D22" t="s">
        <v>1363</v>
      </c>
      <c r="E22" s="186" t="s">
        <v>1301</v>
      </c>
      <c r="F22" t="s">
        <v>1302</v>
      </c>
      <c r="G22" s="187">
        <v>45470</v>
      </c>
      <c r="H22" t="s">
        <v>1303</v>
      </c>
      <c r="I22" t="s">
        <v>1356</v>
      </c>
      <c r="J22" t="s">
        <v>1357</v>
      </c>
      <c r="K22" s="189" t="s">
        <v>1306</v>
      </c>
      <c r="L22" t="s">
        <v>1306</v>
      </c>
      <c r="M22" t="s">
        <v>1307</v>
      </c>
      <c r="N22">
        <v>1</v>
      </c>
      <c r="O22" t="s">
        <v>1358</v>
      </c>
      <c r="P22" s="188">
        <v>2000000</v>
      </c>
      <c r="Q22" t="s">
        <v>1309</v>
      </c>
      <c r="R22" t="s">
        <v>1335</v>
      </c>
      <c r="S22" s="188">
        <v>1935000</v>
      </c>
      <c r="T22" t="s">
        <v>1312</v>
      </c>
      <c r="U22" t="s">
        <v>1342</v>
      </c>
      <c r="V22" s="188">
        <v>1945000</v>
      </c>
      <c r="W22" t="s">
        <v>1309</v>
      </c>
      <c r="X22" t="s">
        <v>1364</v>
      </c>
      <c r="Y22" s="188">
        <v>0</v>
      </c>
      <c r="Z22" t="s">
        <v>1309</v>
      </c>
      <c r="AA22" t="s">
        <v>1314</v>
      </c>
      <c r="AB22" s="188">
        <v>0</v>
      </c>
      <c r="AC22" t="s">
        <v>1309</v>
      </c>
      <c r="AD22" t="s">
        <v>1314</v>
      </c>
      <c r="AE22" t="s">
        <v>1365</v>
      </c>
      <c r="AF22" s="187">
        <v>45499</v>
      </c>
      <c r="AG22" t="s">
        <v>1366</v>
      </c>
      <c r="AH22" t="s">
        <v>1367</v>
      </c>
      <c r="AI22" s="187">
        <v>45506</v>
      </c>
      <c r="AJ22" t="s">
        <v>55</v>
      </c>
    </row>
    <row r="23" spans="1:36" x14ac:dyDescent="0.25">
      <c r="A23" t="s">
        <v>1368</v>
      </c>
      <c r="B23" t="s">
        <v>1298</v>
      </c>
      <c r="C23" t="s">
        <v>1299</v>
      </c>
      <c r="D23" t="s">
        <v>1363</v>
      </c>
      <c r="E23" s="186" t="s">
        <v>1301</v>
      </c>
      <c r="F23" t="s">
        <v>1302</v>
      </c>
      <c r="G23" s="187">
        <v>45617</v>
      </c>
      <c r="H23" t="s">
        <v>1303</v>
      </c>
      <c r="I23" t="s">
        <v>1369</v>
      </c>
      <c r="J23" t="s">
        <v>1370</v>
      </c>
      <c r="K23" s="189" t="s">
        <v>1306</v>
      </c>
      <c r="L23" t="s">
        <v>1306</v>
      </c>
      <c r="M23" t="s">
        <v>1307</v>
      </c>
      <c r="N23">
        <v>4</v>
      </c>
      <c r="O23" t="s">
        <v>1341</v>
      </c>
      <c r="P23" s="188">
        <v>0</v>
      </c>
      <c r="Q23" t="s">
        <v>1309</v>
      </c>
      <c r="R23" t="s">
        <v>1342</v>
      </c>
      <c r="S23" s="188">
        <v>10900</v>
      </c>
      <c r="T23" t="s">
        <v>1312</v>
      </c>
      <c r="U23" t="s">
        <v>1371</v>
      </c>
      <c r="V23" s="188">
        <v>12700</v>
      </c>
      <c r="W23" t="s">
        <v>1309</v>
      </c>
      <c r="X23" t="s">
        <v>1372</v>
      </c>
      <c r="Y23" s="188">
        <v>11000</v>
      </c>
      <c r="Z23" t="s">
        <v>1309</v>
      </c>
      <c r="AA23" t="s">
        <v>1373</v>
      </c>
      <c r="AB23" s="188">
        <v>0</v>
      </c>
      <c r="AC23" t="s">
        <v>1309</v>
      </c>
      <c r="AD23" t="s">
        <v>1314</v>
      </c>
      <c r="AE23" t="s">
        <v>1374</v>
      </c>
      <c r="AF23" s="187">
        <v>45672</v>
      </c>
      <c r="AG23" t="s">
        <v>1375</v>
      </c>
      <c r="AH23" t="s">
        <v>1376</v>
      </c>
      <c r="AI23" s="187">
        <v>45691</v>
      </c>
      <c r="AJ23" t="s">
        <v>55</v>
      </c>
    </row>
    <row r="24" spans="1:36" x14ac:dyDescent="0.25">
      <c r="A24" t="s">
        <v>1368</v>
      </c>
      <c r="B24" t="s">
        <v>1298</v>
      </c>
      <c r="C24" t="s">
        <v>1299</v>
      </c>
      <c r="D24" t="s">
        <v>1363</v>
      </c>
      <c r="E24" s="186" t="s">
        <v>1301</v>
      </c>
      <c r="F24" t="s">
        <v>1302</v>
      </c>
      <c r="G24" s="187">
        <v>45617</v>
      </c>
      <c r="H24" t="s">
        <v>1303</v>
      </c>
      <c r="I24" t="s">
        <v>1356</v>
      </c>
      <c r="J24" t="s">
        <v>1357</v>
      </c>
      <c r="K24" s="189" t="s">
        <v>1306</v>
      </c>
      <c r="L24" t="s">
        <v>1306</v>
      </c>
      <c r="M24" t="s">
        <v>1307</v>
      </c>
      <c r="N24">
        <v>2</v>
      </c>
      <c r="O24" t="s">
        <v>1358</v>
      </c>
      <c r="P24" s="188">
        <v>1935000</v>
      </c>
      <c r="Q24" t="s">
        <v>1312</v>
      </c>
      <c r="R24" t="s">
        <v>1342</v>
      </c>
      <c r="S24" s="188">
        <v>0</v>
      </c>
      <c r="T24" t="s">
        <v>1309</v>
      </c>
      <c r="U24" t="s">
        <v>1371</v>
      </c>
      <c r="V24" s="188">
        <v>0</v>
      </c>
      <c r="W24" t="s">
        <v>1309</v>
      </c>
      <c r="X24" t="s">
        <v>1372</v>
      </c>
      <c r="Y24" s="188">
        <v>0</v>
      </c>
      <c r="Z24" t="s">
        <v>1309</v>
      </c>
      <c r="AA24" t="s">
        <v>1373</v>
      </c>
      <c r="AB24" s="188">
        <v>0</v>
      </c>
      <c r="AC24" t="s">
        <v>1309</v>
      </c>
      <c r="AD24" t="s">
        <v>1314</v>
      </c>
      <c r="AE24" t="s">
        <v>1374</v>
      </c>
      <c r="AF24" s="187">
        <v>45672</v>
      </c>
      <c r="AG24" t="s">
        <v>1377</v>
      </c>
      <c r="AH24" t="s">
        <v>1378</v>
      </c>
      <c r="AI24" s="187">
        <v>45678</v>
      </c>
      <c r="AJ24" t="s">
        <v>55</v>
      </c>
    </row>
    <row r="25" spans="1:36" x14ac:dyDescent="0.25">
      <c r="A25" t="s">
        <v>1368</v>
      </c>
      <c r="B25" t="s">
        <v>1298</v>
      </c>
      <c r="C25" t="s">
        <v>1299</v>
      </c>
      <c r="D25" t="s">
        <v>1363</v>
      </c>
      <c r="E25" s="186" t="s">
        <v>1301</v>
      </c>
      <c r="F25" t="s">
        <v>1302</v>
      </c>
      <c r="G25" s="187">
        <v>45617</v>
      </c>
      <c r="H25" t="s">
        <v>1303</v>
      </c>
      <c r="I25" t="s">
        <v>1379</v>
      </c>
      <c r="J25" t="s">
        <v>1380</v>
      </c>
      <c r="K25" s="189" t="s">
        <v>1306</v>
      </c>
      <c r="L25" t="s">
        <v>1306</v>
      </c>
      <c r="M25" t="s">
        <v>1307</v>
      </c>
      <c r="N25">
        <v>4</v>
      </c>
      <c r="O25" t="s">
        <v>1308</v>
      </c>
      <c r="P25" s="188">
        <v>305000</v>
      </c>
      <c r="Q25" t="s">
        <v>1312</v>
      </c>
      <c r="R25" t="s">
        <v>1342</v>
      </c>
      <c r="S25" s="188">
        <v>375200</v>
      </c>
      <c r="T25" t="s">
        <v>1309</v>
      </c>
      <c r="U25" t="s">
        <v>1371</v>
      </c>
      <c r="V25" s="188">
        <v>388500</v>
      </c>
      <c r="W25" t="s">
        <v>1309</v>
      </c>
      <c r="X25" t="s">
        <v>1372</v>
      </c>
      <c r="Y25" s="188">
        <v>0</v>
      </c>
      <c r="Z25" t="s">
        <v>1309</v>
      </c>
      <c r="AA25" t="s">
        <v>1373</v>
      </c>
      <c r="AB25" s="188">
        <v>0</v>
      </c>
      <c r="AC25" t="s">
        <v>1309</v>
      </c>
      <c r="AD25" t="s">
        <v>1314</v>
      </c>
      <c r="AE25" t="s">
        <v>1374</v>
      </c>
      <c r="AF25" s="187">
        <v>45672</v>
      </c>
      <c r="AG25" t="s">
        <v>1377</v>
      </c>
      <c r="AH25" t="s">
        <v>1378</v>
      </c>
      <c r="AI25" s="187">
        <v>45678</v>
      </c>
      <c r="AJ25" t="s">
        <v>55</v>
      </c>
    </row>
    <row r="26" spans="1:36" x14ac:dyDescent="0.25">
      <c r="A26" t="s">
        <v>422</v>
      </c>
      <c r="B26" t="s">
        <v>1298</v>
      </c>
      <c r="C26" t="s">
        <v>1299</v>
      </c>
      <c r="D26" t="s">
        <v>1363</v>
      </c>
      <c r="E26" s="186" t="s">
        <v>1301</v>
      </c>
      <c r="F26" t="s">
        <v>1302</v>
      </c>
      <c r="G26" s="187">
        <v>45764</v>
      </c>
      <c r="H26" t="s">
        <v>1303</v>
      </c>
      <c r="I26" t="s">
        <v>1381</v>
      </c>
      <c r="J26" t="s">
        <v>1382</v>
      </c>
      <c r="K26" s="189" t="s">
        <v>1306</v>
      </c>
      <c r="L26" t="s">
        <v>1306</v>
      </c>
      <c r="M26" t="s">
        <v>1307</v>
      </c>
      <c r="N26">
        <v>5</v>
      </c>
      <c r="O26" t="s">
        <v>1329</v>
      </c>
      <c r="P26" s="188">
        <v>9000000</v>
      </c>
      <c r="Q26" t="s">
        <v>1312</v>
      </c>
      <c r="R26" t="s">
        <v>1222</v>
      </c>
      <c r="S26" s="188">
        <v>0</v>
      </c>
      <c r="T26" t="s">
        <v>1309</v>
      </c>
      <c r="U26" t="s">
        <v>1314</v>
      </c>
      <c r="V26" s="188">
        <v>0</v>
      </c>
      <c r="W26" t="s">
        <v>1309</v>
      </c>
      <c r="X26" t="s">
        <v>1314</v>
      </c>
      <c r="Y26" s="188">
        <v>0</v>
      </c>
      <c r="Z26" t="s">
        <v>1309</v>
      </c>
      <c r="AA26" t="s">
        <v>1314</v>
      </c>
      <c r="AB26" s="188">
        <v>0</v>
      </c>
      <c r="AC26" t="s">
        <v>1309</v>
      </c>
      <c r="AD26" t="s">
        <v>1314</v>
      </c>
      <c r="AE26" t="s">
        <v>1383</v>
      </c>
      <c r="AF26" s="187">
        <v>45785</v>
      </c>
      <c r="AG26" t="s">
        <v>1245</v>
      </c>
      <c r="AH26" t="s">
        <v>1384</v>
      </c>
      <c r="AI26" s="187">
        <v>45796</v>
      </c>
      <c r="AJ26" t="s">
        <v>55</v>
      </c>
    </row>
    <row r="27" spans="1:36" x14ac:dyDescent="0.25">
      <c r="A27" t="s">
        <v>422</v>
      </c>
      <c r="B27" t="s">
        <v>1298</v>
      </c>
      <c r="C27" t="s">
        <v>1299</v>
      </c>
      <c r="D27" t="s">
        <v>1363</v>
      </c>
      <c r="E27" s="186" t="s">
        <v>1301</v>
      </c>
      <c r="F27" t="s">
        <v>1302</v>
      </c>
      <c r="G27" s="187">
        <v>45764</v>
      </c>
      <c r="H27" t="s">
        <v>1303</v>
      </c>
      <c r="I27" t="s">
        <v>1385</v>
      </c>
      <c r="J27" t="s">
        <v>1386</v>
      </c>
      <c r="K27" s="189" t="s">
        <v>1306</v>
      </c>
      <c r="L27" t="s">
        <v>1306</v>
      </c>
      <c r="M27" t="s">
        <v>1307</v>
      </c>
      <c r="N27">
        <v>1</v>
      </c>
      <c r="O27" t="s">
        <v>1329</v>
      </c>
      <c r="P27" s="188">
        <v>11950000</v>
      </c>
      <c r="Q27" t="s">
        <v>1312</v>
      </c>
      <c r="R27" t="s">
        <v>1222</v>
      </c>
      <c r="S27" s="188">
        <v>0</v>
      </c>
      <c r="T27" t="s">
        <v>1309</v>
      </c>
      <c r="U27" t="s">
        <v>1314</v>
      </c>
      <c r="V27" s="188">
        <v>0</v>
      </c>
      <c r="W27" t="s">
        <v>1309</v>
      </c>
      <c r="X27" t="s">
        <v>1314</v>
      </c>
      <c r="Y27" s="188">
        <v>0</v>
      </c>
      <c r="Z27" t="s">
        <v>1309</v>
      </c>
      <c r="AA27" t="s">
        <v>1314</v>
      </c>
      <c r="AB27" s="188">
        <v>0</v>
      </c>
      <c r="AC27" t="s">
        <v>1309</v>
      </c>
      <c r="AD27" t="s">
        <v>1314</v>
      </c>
      <c r="AE27" t="s">
        <v>1383</v>
      </c>
      <c r="AF27" s="187">
        <v>45785</v>
      </c>
      <c r="AG27" t="s">
        <v>1245</v>
      </c>
      <c r="AH27" t="s">
        <v>1384</v>
      </c>
      <c r="AI27" s="187">
        <v>45796</v>
      </c>
      <c r="AJ27" t="s">
        <v>55</v>
      </c>
    </row>
    <row r="28" spans="1:36" x14ac:dyDescent="0.25">
      <c r="A28" t="s">
        <v>1297</v>
      </c>
      <c r="B28" t="s">
        <v>1298</v>
      </c>
      <c r="C28" t="s">
        <v>1299</v>
      </c>
      <c r="D28" t="s">
        <v>1300</v>
      </c>
      <c r="E28" s="186" t="s">
        <v>1301</v>
      </c>
      <c r="F28" t="s">
        <v>1302</v>
      </c>
      <c r="G28" s="187">
        <v>45168</v>
      </c>
      <c r="H28" t="s">
        <v>1303</v>
      </c>
      <c r="I28" t="s">
        <v>1327</v>
      </c>
      <c r="J28" t="s">
        <v>1328</v>
      </c>
      <c r="K28" s="189" t="s">
        <v>1306</v>
      </c>
      <c r="L28" t="s">
        <v>1306</v>
      </c>
      <c r="M28" t="s">
        <v>1307</v>
      </c>
      <c r="N28">
        <v>1</v>
      </c>
      <c r="O28" t="s">
        <v>1329</v>
      </c>
      <c r="P28" s="188">
        <v>360000</v>
      </c>
      <c r="Q28" t="s">
        <v>1309</v>
      </c>
      <c r="R28" t="s">
        <v>1310</v>
      </c>
      <c r="S28" s="188">
        <v>345000</v>
      </c>
      <c r="T28" t="s">
        <v>1309</v>
      </c>
      <c r="U28" t="s">
        <v>1311</v>
      </c>
      <c r="V28" s="188">
        <v>275000</v>
      </c>
      <c r="W28" t="s">
        <v>1312</v>
      </c>
      <c r="X28" t="s">
        <v>1313</v>
      </c>
      <c r="Y28" s="188">
        <v>0</v>
      </c>
      <c r="Z28" t="s">
        <v>1309</v>
      </c>
      <c r="AA28" t="s">
        <v>1314</v>
      </c>
      <c r="AB28" s="188">
        <v>0</v>
      </c>
      <c r="AC28" t="s">
        <v>1309</v>
      </c>
      <c r="AD28" t="s">
        <v>1314</v>
      </c>
      <c r="AE28" t="s">
        <v>1330</v>
      </c>
      <c r="AF28" s="187">
        <v>45258</v>
      </c>
      <c r="AG28" t="s">
        <v>1350</v>
      </c>
      <c r="AH28" t="s">
        <v>1387</v>
      </c>
      <c r="AI28" s="187" t="s">
        <v>1387</v>
      </c>
      <c r="AJ28" t="s">
        <v>55</v>
      </c>
    </row>
    <row r="29" spans="1:36" x14ac:dyDescent="0.25">
      <c r="A29" t="s">
        <v>1297</v>
      </c>
      <c r="B29" t="s">
        <v>1298</v>
      </c>
      <c r="C29" t="s">
        <v>1299</v>
      </c>
      <c r="D29" t="s">
        <v>1300</v>
      </c>
      <c r="E29" s="186" t="s">
        <v>1301</v>
      </c>
      <c r="F29" t="s">
        <v>1302</v>
      </c>
      <c r="G29" s="187">
        <v>45168</v>
      </c>
      <c r="H29" t="s">
        <v>1303</v>
      </c>
      <c r="I29" t="s">
        <v>1327</v>
      </c>
      <c r="J29" t="s">
        <v>1328</v>
      </c>
      <c r="K29" s="189" t="s">
        <v>1306</v>
      </c>
      <c r="L29" t="s">
        <v>1306</v>
      </c>
      <c r="M29" t="s">
        <v>1307</v>
      </c>
      <c r="N29">
        <v>1</v>
      </c>
      <c r="O29" t="s">
        <v>1329</v>
      </c>
      <c r="P29" s="188">
        <v>350625</v>
      </c>
      <c r="Q29" t="s">
        <v>1309</v>
      </c>
      <c r="R29" t="s">
        <v>1320</v>
      </c>
      <c r="S29" s="188">
        <v>310000</v>
      </c>
      <c r="T29" t="s">
        <v>1309</v>
      </c>
      <c r="U29" t="s">
        <v>1318</v>
      </c>
      <c r="V29" s="188">
        <v>275000</v>
      </c>
      <c r="W29" t="s">
        <v>1312</v>
      </c>
      <c r="X29" t="s">
        <v>1313</v>
      </c>
      <c r="Y29" s="188">
        <v>0</v>
      </c>
      <c r="Z29" t="s">
        <v>1309</v>
      </c>
      <c r="AA29" t="s">
        <v>1314</v>
      </c>
      <c r="AB29" s="188">
        <v>0</v>
      </c>
      <c r="AC29" t="s">
        <v>1309</v>
      </c>
      <c r="AD29" t="s">
        <v>1314</v>
      </c>
      <c r="AE29" t="s">
        <v>1326</v>
      </c>
      <c r="AF29" s="187">
        <v>45239</v>
      </c>
      <c r="AG29" t="s">
        <v>1350</v>
      </c>
      <c r="AH29" t="s">
        <v>1387</v>
      </c>
      <c r="AI29" s="187" t="s">
        <v>1387</v>
      </c>
      <c r="AJ29" t="s">
        <v>55</v>
      </c>
    </row>
    <row r="30" spans="1:36" x14ac:dyDescent="0.25">
      <c r="A30" t="s">
        <v>1388</v>
      </c>
      <c r="B30" t="s">
        <v>1298</v>
      </c>
      <c r="C30" t="s">
        <v>1299</v>
      </c>
      <c r="D30" t="s">
        <v>1363</v>
      </c>
      <c r="E30" s="186" t="s">
        <v>1301</v>
      </c>
      <c r="F30" t="s">
        <v>1302</v>
      </c>
      <c r="G30" s="187">
        <v>45611</v>
      </c>
      <c r="H30" t="s">
        <v>1303</v>
      </c>
      <c r="I30" t="s">
        <v>1389</v>
      </c>
      <c r="J30" t="s">
        <v>1390</v>
      </c>
      <c r="K30" s="189" t="s">
        <v>1306</v>
      </c>
      <c r="L30" t="s">
        <v>1306</v>
      </c>
      <c r="M30" t="s">
        <v>1307</v>
      </c>
      <c r="N30">
        <v>1</v>
      </c>
      <c r="O30" t="s">
        <v>1391</v>
      </c>
      <c r="P30" s="188">
        <v>750000</v>
      </c>
      <c r="Q30" t="s">
        <v>1312</v>
      </c>
      <c r="R30" t="s">
        <v>1257</v>
      </c>
      <c r="S30" s="188">
        <v>0</v>
      </c>
      <c r="T30" t="s">
        <v>1309</v>
      </c>
      <c r="U30" t="s">
        <v>1314</v>
      </c>
      <c r="V30" s="188">
        <v>0</v>
      </c>
      <c r="W30" t="s">
        <v>1309</v>
      </c>
      <c r="X30" t="s">
        <v>1314</v>
      </c>
      <c r="Y30" s="188">
        <v>0</v>
      </c>
      <c r="Z30" t="s">
        <v>1309</v>
      </c>
      <c r="AA30" t="s">
        <v>1314</v>
      </c>
      <c r="AB30" s="188">
        <v>0</v>
      </c>
      <c r="AC30" t="s">
        <v>1309</v>
      </c>
      <c r="AD30" t="s">
        <v>1314</v>
      </c>
      <c r="AE30" t="s">
        <v>1392</v>
      </c>
      <c r="AF30" s="187">
        <v>45644</v>
      </c>
      <c r="AG30" t="s">
        <v>1393</v>
      </c>
      <c r="AH30" t="s">
        <v>1387</v>
      </c>
      <c r="AI30" s="187" t="s">
        <v>1387</v>
      </c>
      <c r="AJ30" t="s">
        <v>55</v>
      </c>
    </row>
    <row r="31" spans="1:36" x14ac:dyDescent="0.25">
      <c r="A31" t="s">
        <v>1394</v>
      </c>
      <c r="B31" t="s">
        <v>1298</v>
      </c>
      <c r="C31" t="s">
        <v>1299</v>
      </c>
      <c r="D31" t="s">
        <v>1300</v>
      </c>
      <c r="E31" s="186" t="s">
        <v>1301</v>
      </c>
      <c r="F31" t="s">
        <v>1302</v>
      </c>
      <c r="G31" s="187">
        <v>44867</v>
      </c>
      <c r="H31" t="s">
        <v>1303</v>
      </c>
      <c r="I31" t="s">
        <v>1303</v>
      </c>
      <c r="J31" t="s">
        <v>1307</v>
      </c>
      <c r="K31" s="189" t="s">
        <v>1306</v>
      </c>
      <c r="L31" t="s">
        <v>1395</v>
      </c>
      <c r="M31" t="s">
        <v>1396</v>
      </c>
      <c r="N31">
        <v>12</v>
      </c>
      <c r="O31" t="s">
        <v>1397</v>
      </c>
      <c r="P31" s="188">
        <v>8500000</v>
      </c>
      <c r="Q31" t="s">
        <v>1312</v>
      </c>
      <c r="R31" t="s">
        <v>855</v>
      </c>
      <c r="S31" s="188">
        <v>0</v>
      </c>
      <c r="T31" t="s">
        <v>1309</v>
      </c>
      <c r="U31" t="s">
        <v>1314</v>
      </c>
      <c r="V31" s="188">
        <v>0</v>
      </c>
      <c r="W31" t="s">
        <v>1309</v>
      </c>
      <c r="X31" t="s">
        <v>1314</v>
      </c>
      <c r="Y31" s="188">
        <v>0</v>
      </c>
      <c r="Z31" t="s">
        <v>1309</v>
      </c>
      <c r="AA31" t="s">
        <v>1314</v>
      </c>
      <c r="AB31" s="188">
        <v>0</v>
      </c>
      <c r="AC31" t="s">
        <v>1309</v>
      </c>
      <c r="AD31" t="s">
        <v>1314</v>
      </c>
      <c r="AE31" t="s">
        <v>1398</v>
      </c>
      <c r="AF31" s="187">
        <v>44965</v>
      </c>
      <c r="AG31" t="s">
        <v>1399</v>
      </c>
      <c r="AH31" t="s">
        <v>1387</v>
      </c>
      <c r="AI31" s="187" t="s">
        <v>1387</v>
      </c>
      <c r="AJ31" t="s">
        <v>1400</v>
      </c>
    </row>
    <row r="32" spans="1:36" x14ac:dyDescent="0.25">
      <c r="A32" t="s">
        <v>1401</v>
      </c>
      <c r="B32" t="s">
        <v>1298</v>
      </c>
      <c r="C32" t="s">
        <v>1299</v>
      </c>
      <c r="D32" t="s">
        <v>1300</v>
      </c>
      <c r="E32" s="186" t="s">
        <v>1301</v>
      </c>
      <c r="F32" t="s">
        <v>1302</v>
      </c>
      <c r="G32" s="187">
        <v>44900</v>
      </c>
      <c r="H32" t="s">
        <v>1303</v>
      </c>
      <c r="I32" t="s">
        <v>1303</v>
      </c>
      <c r="J32" t="s">
        <v>1307</v>
      </c>
      <c r="K32" s="189" t="s">
        <v>1306</v>
      </c>
      <c r="L32" t="s">
        <v>1402</v>
      </c>
      <c r="M32" t="s">
        <v>1403</v>
      </c>
      <c r="N32">
        <v>3</v>
      </c>
      <c r="O32" t="s">
        <v>1397</v>
      </c>
      <c r="P32" s="188">
        <v>6671244</v>
      </c>
      <c r="Q32" t="s">
        <v>1312</v>
      </c>
      <c r="R32" t="s">
        <v>1404</v>
      </c>
      <c r="S32" s="188">
        <v>0</v>
      </c>
      <c r="T32" t="s">
        <v>1309</v>
      </c>
      <c r="U32" t="s">
        <v>1314</v>
      </c>
      <c r="V32" s="188">
        <v>0</v>
      </c>
      <c r="W32" t="s">
        <v>1309</v>
      </c>
      <c r="X32" t="s">
        <v>1314</v>
      </c>
      <c r="Y32" s="188">
        <v>0</v>
      </c>
      <c r="Z32" t="s">
        <v>1309</v>
      </c>
      <c r="AA32" t="s">
        <v>1314</v>
      </c>
      <c r="AB32" s="188">
        <v>0</v>
      </c>
      <c r="AC32" t="s">
        <v>1309</v>
      </c>
      <c r="AD32" t="s">
        <v>1314</v>
      </c>
      <c r="AE32" t="s">
        <v>1405</v>
      </c>
      <c r="AF32" s="187">
        <v>45065</v>
      </c>
      <c r="AG32" t="s">
        <v>1399</v>
      </c>
      <c r="AH32" t="s">
        <v>1387</v>
      </c>
      <c r="AI32" s="187" t="s">
        <v>1387</v>
      </c>
      <c r="AJ32" t="s">
        <v>1406</v>
      </c>
    </row>
    <row r="33" spans="1:36" x14ac:dyDescent="0.25">
      <c r="A33" t="s">
        <v>1407</v>
      </c>
      <c r="B33" t="s">
        <v>1298</v>
      </c>
      <c r="C33" t="s">
        <v>1299</v>
      </c>
      <c r="D33" t="s">
        <v>1363</v>
      </c>
      <c r="E33" s="186" t="s">
        <v>1301</v>
      </c>
      <c r="F33" t="s">
        <v>1302</v>
      </c>
      <c r="G33" s="187">
        <v>45364</v>
      </c>
      <c r="H33" t="s">
        <v>1303</v>
      </c>
      <c r="I33" t="s">
        <v>1303</v>
      </c>
      <c r="J33" t="s">
        <v>1307</v>
      </c>
      <c r="K33" s="189" t="s">
        <v>1306</v>
      </c>
      <c r="L33" t="s">
        <v>1402</v>
      </c>
      <c r="M33" t="s">
        <v>1403</v>
      </c>
      <c r="N33">
        <v>1</v>
      </c>
      <c r="O33" t="s">
        <v>1391</v>
      </c>
      <c r="P33" s="188">
        <v>95480000</v>
      </c>
      <c r="Q33" t="s">
        <v>1312</v>
      </c>
      <c r="R33" t="s">
        <v>1342</v>
      </c>
      <c r="S33" s="188">
        <v>0</v>
      </c>
      <c r="T33" t="s">
        <v>1309</v>
      </c>
      <c r="U33" t="s">
        <v>1314</v>
      </c>
      <c r="V33" s="188">
        <v>0</v>
      </c>
      <c r="W33" t="s">
        <v>1309</v>
      </c>
      <c r="X33" t="s">
        <v>1314</v>
      </c>
      <c r="Y33" s="188">
        <v>0</v>
      </c>
      <c r="Z33" t="s">
        <v>1309</v>
      </c>
      <c r="AA33" t="s">
        <v>1314</v>
      </c>
      <c r="AB33" s="188">
        <v>0</v>
      </c>
      <c r="AC33" t="s">
        <v>1309</v>
      </c>
      <c r="AD33" t="s">
        <v>1314</v>
      </c>
      <c r="AE33" t="s">
        <v>1408</v>
      </c>
      <c r="AF33" s="187">
        <v>45415</v>
      </c>
      <c r="AG33" t="s">
        <v>1399</v>
      </c>
      <c r="AH33" t="s">
        <v>1387</v>
      </c>
      <c r="AI33" s="187" t="s">
        <v>1387</v>
      </c>
      <c r="AJ33" t="s">
        <v>1409</v>
      </c>
    </row>
    <row r="34" spans="1:36" x14ac:dyDescent="0.25">
      <c r="A34" t="s">
        <v>1410</v>
      </c>
      <c r="B34" t="s">
        <v>1298</v>
      </c>
      <c r="C34" t="s">
        <v>1299</v>
      </c>
      <c r="D34" t="s">
        <v>1300</v>
      </c>
      <c r="E34" s="186" t="s">
        <v>1301</v>
      </c>
      <c r="F34" t="s">
        <v>1302</v>
      </c>
      <c r="G34" s="187">
        <v>44903</v>
      </c>
      <c r="H34" t="s">
        <v>1303</v>
      </c>
      <c r="I34" t="s">
        <v>1303</v>
      </c>
      <c r="J34" t="s">
        <v>1307</v>
      </c>
      <c r="K34" s="189" t="s">
        <v>1306</v>
      </c>
      <c r="L34" t="s">
        <v>1411</v>
      </c>
      <c r="M34" t="s">
        <v>1412</v>
      </c>
      <c r="N34">
        <v>12</v>
      </c>
      <c r="O34" t="s">
        <v>1397</v>
      </c>
      <c r="P34" s="188">
        <v>12000000</v>
      </c>
      <c r="Q34" t="s">
        <v>1312</v>
      </c>
      <c r="R34" t="s">
        <v>1413</v>
      </c>
      <c r="S34" s="188">
        <v>0</v>
      </c>
      <c r="T34" t="s">
        <v>1309</v>
      </c>
      <c r="U34" t="s">
        <v>1314</v>
      </c>
      <c r="V34" s="188">
        <v>0</v>
      </c>
      <c r="W34" t="s">
        <v>1309</v>
      </c>
      <c r="X34" t="s">
        <v>1314</v>
      </c>
      <c r="Y34" s="188">
        <v>0</v>
      </c>
      <c r="Z34" t="s">
        <v>1309</v>
      </c>
      <c r="AA34" t="s">
        <v>1314</v>
      </c>
      <c r="AB34" s="188">
        <v>0</v>
      </c>
      <c r="AC34" t="s">
        <v>1309</v>
      </c>
      <c r="AD34" t="s">
        <v>1314</v>
      </c>
      <c r="AE34" t="s">
        <v>1414</v>
      </c>
      <c r="AF34" s="187">
        <v>45056</v>
      </c>
      <c r="AG34" t="s">
        <v>1399</v>
      </c>
      <c r="AH34" t="s">
        <v>1387</v>
      </c>
      <c r="AI34" s="187" t="s">
        <v>1387</v>
      </c>
      <c r="AJ34" t="s">
        <v>1415</v>
      </c>
    </row>
    <row r="35" spans="1:36" x14ac:dyDescent="0.25">
      <c r="A35" t="s">
        <v>1416</v>
      </c>
      <c r="B35" t="s">
        <v>1298</v>
      </c>
      <c r="C35" t="s">
        <v>1299</v>
      </c>
      <c r="D35" t="s">
        <v>1300</v>
      </c>
      <c r="E35" s="186" t="s">
        <v>1301</v>
      </c>
      <c r="F35" t="s">
        <v>1302</v>
      </c>
      <c r="G35" s="187">
        <v>44903</v>
      </c>
      <c r="H35" t="s">
        <v>1303</v>
      </c>
      <c r="I35" t="s">
        <v>1303</v>
      </c>
      <c r="J35" t="s">
        <v>1307</v>
      </c>
      <c r="K35" s="189" t="s">
        <v>1306</v>
      </c>
      <c r="L35" t="s">
        <v>1417</v>
      </c>
      <c r="M35" t="s">
        <v>1418</v>
      </c>
      <c r="N35">
        <v>12</v>
      </c>
      <c r="O35" t="s">
        <v>1397</v>
      </c>
      <c r="P35" s="188">
        <v>7000000</v>
      </c>
      <c r="Q35" t="s">
        <v>1312</v>
      </c>
      <c r="R35" t="s">
        <v>967</v>
      </c>
      <c r="S35" s="188">
        <v>7000000</v>
      </c>
      <c r="T35" t="s">
        <v>1309</v>
      </c>
      <c r="U35" t="s">
        <v>1419</v>
      </c>
      <c r="V35" s="188">
        <v>13000000</v>
      </c>
      <c r="W35" t="s">
        <v>1309</v>
      </c>
      <c r="X35" t="s">
        <v>1420</v>
      </c>
      <c r="Y35" s="188">
        <v>0</v>
      </c>
      <c r="Z35" t="s">
        <v>1309</v>
      </c>
      <c r="AA35" t="s">
        <v>1314</v>
      </c>
      <c r="AB35" s="188">
        <v>0</v>
      </c>
      <c r="AC35" t="s">
        <v>1309</v>
      </c>
      <c r="AD35" t="s">
        <v>1314</v>
      </c>
      <c r="AE35" t="s">
        <v>1421</v>
      </c>
      <c r="AF35" s="187">
        <v>44965</v>
      </c>
      <c r="AG35" t="s">
        <v>1399</v>
      </c>
      <c r="AH35" t="s">
        <v>1387</v>
      </c>
      <c r="AI35" s="187" t="s">
        <v>1387</v>
      </c>
      <c r="AJ35" t="s">
        <v>1422</v>
      </c>
    </row>
    <row r="36" spans="1:36" x14ac:dyDescent="0.25">
      <c r="A36" t="s">
        <v>1423</v>
      </c>
      <c r="B36" t="s">
        <v>1298</v>
      </c>
      <c r="C36" t="s">
        <v>1299</v>
      </c>
      <c r="D36" t="s">
        <v>1300</v>
      </c>
      <c r="E36" s="186" t="s">
        <v>1301</v>
      </c>
      <c r="F36" t="s">
        <v>1302</v>
      </c>
      <c r="G36" s="187">
        <v>45002</v>
      </c>
      <c r="H36" t="s">
        <v>1303</v>
      </c>
      <c r="I36" t="s">
        <v>1303</v>
      </c>
      <c r="J36" t="s">
        <v>1307</v>
      </c>
      <c r="K36" s="189" t="s">
        <v>1306</v>
      </c>
      <c r="L36" t="s">
        <v>1402</v>
      </c>
      <c r="M36" t="s">
        <v>1403</v>
      </c>
      <c r="N36">
        <v>12</v>
      </c>
      <c r="O36" t="s">
        <v>1397</v>
      </c>
      <c r="P36" s="188">
        <v>2751250</v>
      </c>
      <c r="Q36" t="s">
        <v>1312</v>
      </c>
      <c r="R36" t="s">
        <v>1342</v>
      </c>
      <c r="S36" s="188">
        <v>3135833.33</v>
      </c>
      <c r="T36" t="s">
        <v>1309</v>
      </c>
      <c r="U36" t="s">
        <v>1424</v>
      </c>
      <c r="V36" s="188">
        <v>2946500</v>
      </c>
      <c r="W36" t="s">
        <v>1309</v>
      </c>
      <c r="X36" t="s">
        <v>1425</v>
      </c>
      <c r="Y36" s="188">
        <v>0</v>
      </c>
      <c r="Z36" t="s">
        <v>1309</v>
      </c>
      <c r="AA36" t="s">
        <v>1314</v>
      </c>
      <c r="AB36" s="188">
        <v>0</v>
      </c>
      <c r="AC36" t="s">
        <v>1309</v>
      </c>
      <c r="AD36" t="s">
        <v>1314</v>
      </c>
      <c r="AE36" t="s">
        <v>1426</v>
      </c>
      <c r="AF36" s="187">
        <v>45043</v>
      </c>
      <c r="AG36" t="s">
        <v>1399</v>
      </c>
      <c r="AH36" t="s">
        <v>1387</v>
      </c>
      <c r="AI36" s="187" t="s">
        <v>1387</v>
      </c>
      <c r="AJ36" t="s">
        <v>1427</v>
      </c>
    </row>
    <row r="37" spans="1:36" x14ac:dyDescent="0.25">
      <c r="A37" t="s">
        <v>470</v>
      </c>
      <c r="B37" t="s">
        <v>1298</v>
      </c>
      <c r="C37" t="s">
        <v>1299</v>
      </c>
      <c r="D37" t="s">
        <v>1363</v>
      </c>
      <c r="E37" s="186" t="s">
        <v>1301</v>
      </c>
      <c r="F37" t="s">
        <v>1302</v>
      </c>
      <c r="G37" s="187">
        <v>45607</v>
      </c>
      <c r="H37" t="s">
        <v>1303</v>
      </c>
      <c r="I37" t="s">
        <v>1303</v>
      </c>
      <c r="J37" t="s">
        <v>1307</v>
      </c>
      <c r="K37" s="189" t="s">
        <v>1306</v>
      </c>
      <c r="L37" t="s">
        <v>1402</v>
      </c>
      <c r="M37" t="s">
        <v>1403</v>
      </c>
      <c r="N37">
        <v>1</v>
      </c>
      <c r="O37" t="s">
        <v>1391</v>
      </c>
      <c r="P37" s="188">
        <v>321451800</v>
      </c>
      <c r="Q37" t="s">
        <v>1312</v>
      </c>
      <c r="R37" t="s">
        <v>855</v>
      </c>
      <c r="S37" s="188">
        <v>0</v>
      </c>
      <c r="T37" t="s">
        <v>1309</v>
      </c>
      <c r="U37" t="s">
        <v>1314</v>
      </c>
      <c r="V37" s="188">
        <v>0</v>
      </c>
      <c r="W37" t="s">
        <v>1309</v>
      </c>
      <c r="X37" t="s">
        <v>1314</v>
      </c>
      <c r="Y37" s="188">
        <v>0</v>
      </c>
      <c r="Z37" t="s">
        <v>1309</v>
      </c>
      <c r="AA37" t="s">
        <v>1314</v>
      </c>
      <c r="AB37" s="188">
        <v>0</v>
      </c>
      <c r="AC37" t="s">
        <v>1309</v>
      </c>
      <c r="AD37" t="s">
        <v>1314</v>
      </c>
      <c r="AE37" t="s">
        <v>1428</v>
      </c>
      <c r="AF37" s="187">
        <v>45660</v>
      </c>
      <c r="AG37" t="s">
        <v>1399</v>
      </c>
      <c r="AH37" t="s">
        <v>1387</v>
      </c>
      <c r="AI37" s="187" t="s">
        <v>1387</v>
      </c>
      <c r="AJ37" t="s">
        <v>1247</v>
      </c>
    </row>
    <row r="38" spans="1:36" x14ac:dyDescent="0.25">
      <c r="A38" t="s">
        <v>148</v>
      </c>
      <c r="B38" t="s">
        <v>1298</v>
      </c>
      <c r="C38" t="s">
        <v>1299</v>
      </c>
      <c r="D38" t="s">
        <v>1363</v>
      </c>
      <c r="E38" s="186" t="s">
        <v>1301</v>
      </c>
      <c r="F38" t="s">
        <v>1302</v>
      </c>
      <c r="G38" s="187">
        <v>45757</v>
      </c>
      <c r="H38" t="s">
        <v>1303</v>
      </c>
      <c r="I38" t="s">
        <v>1303</v>
      </c>
      <c r="J38" t="s">
        <v>1307</v>
      </c>
      <c r="K38" s="189" t="s">
        <v>1306</v>
      </c>
      <c r="L38" t="s">
        <v>1402</v>
      </c>
      <c r="M38" t="s">
        <v>1403</v>
      </c>
      <c r="N38">
        <v>12</v>
      </c>
      <c r="O38" t="s">
        <v>1429</v>
      </c>
      <c r="P38" s="188">
        <v>3324168</v>
      </c>
      <c r="Q38" t="s">
        <v>1312</v>
      </c>
      <c r="R38" t="s">
        <v>839</v>
      </c>
      <c r="S38" s="188">
        <v>3364200</v>
      </c>
      <c r="T38" t="s">
        <v>1309</v>
      </c>
      <c r="U38" t="s">
        <v>1430</v>
      </c>
      <c r="V38" s="188">
        <v>3429100</v>
      </c>
      <c r="W38" t="s">
        <v>1309</v>
      </c>
      <c r="X38" t="s">
        <v>1431</v>
      </c>
      <c r="Y38" s="188">
        <v>0</v>
      </c>
      <c r="Z38" t="s">
        <v>1309</v>
      </c>
      <c r="AA38" t="s">
        <v>1314</v>
      </c>
      <c r="AB38" s="188">
        <v>0</v>
      </c>
      <c r="AC38" t="s">
        <v>1309</v>
      </c>
      <c r="AD38" t="s">
        <v>1314</v>
      </c>
      <c r="AE38" t="s">
        <v>1432</v>
      </c>
      <c r="AF38" s="187">
        <v>45798</v>
      </c>
      <c r="AG38" t="s">
        <v>1399</v>
      </c>
      <c r="AH38" t="s">
        <v>1387</v>
      </c>
      <c r="AI38" s="187" t="s">
        <v>1387</v>
      </c>
      <c r="AJ38" t="s">
        <v>1002</v>
      </c>
    </row>
    <row r="39" spans="1:36" x14ac:dyDescent="0.25">
      <c r="A39" t="s">
        <v>308</v>
      </c>
      <c r="B39" t="s">
        <v>1298</v>
      </c>
      <c r="C39" t="s">
        <v>1299</v>
      </c>
      <c r="D39" t="s">
        <v>1363</v>
      </c>
      <c r="E39" s="186" t="s">
        <v>1301</v>
      </c>
      <c r="F39" t="s">
        <v>1302</v>
      </c>
      <c r="G39" s="187">
        <v>45610</v>
      </c>
      <c r="H39" t="s">
        <v>1303</v>
      </c>
      <c r="I39" t="s">
        <v>1303</v>
      </c>
      <c r="J39" t="s">
        <v>1307</v>
      </c>
      <c r="K39" s="189" t="s">
        <v>1306</v>
      </c>
      <c r="L39" t="s">
        <v>1417</v>
      </c>
      <c r="M39" t="s">
        <v>1418</v>
      </c>
      <c r="N39">
        <v>12</v>
      </c>
      <c r="O39" t="s">
        <v>1429</v>
      </c>
      <c r="P39" s="188">
        <v>7000000</v>
      </c>
      <c r="Q39" t="s">
        <v>1312</v>
      </c>
      <c r="R39" t="s">
        <v>967</v>
      </c>
      <c r="S39" s="188">
        <v>0</v>
      </c>
      <c r="T39" t="s">
        <v>1309</v>
      </c>
      <c r="U39" t="s">
        <v>1314</v>
      </c>
      <c r="V39" s="188">
        <v>0</v>
      </c>
      <c r="W39" t="s">
        <v>1309</v>
      </c>
      <c r="X39" t="s">
        <v>1314</v>
      </c>
      <c r="Y39" s="188">
        <v>0</v>
      </c>
      <c r="Z39" t="s">
        <v>1309</v>
      </c>
      <c r="AA39" t="s">
        <v>1314</v>
      </c>
      <c r="AB39" s="188">
        <v>0</v>
      </c>
      <c r="AC39" t="s">
        <v>1309</v>
      </c>
      <c r="AD39" t="s">
        <v>1314</v>
      </c>
      <c r="AE39" t="s">
        <v>1433</v>
      </c>
      <c r="AF39" s="187">
        <v>45645</v>
      </c>
      <c r="AG39" t="s">
        <v>1399</v>
      </c>
      <c r="AH39" t="s">
        <v>1387</v>
      </c>
      <c r="AI39" s="187" t="s">
        <v>1387</v>
      </c>
      <c r="AJ39" t="s">
        <v>973</v>
      </c>
    </row>
    <row r="40" spans="1:36" x14ac:dyDescent="0.25">
      <c r="A40" t="s">
        <v>1434</v>
      </c>
      <c r="B40" t="s">
        <v>1298</v>
      </c>
      <c r="C40" t="s">
        <v>1299</v>
      </c>
      <c r="D40" t="s">
        <v>1300</v>
      </c>
      <c r="E40" s="186" t="s">
        <v>1301</v>
      </c>
      <c r="F40" t="s">
        <v>1302</v>
      </c>
      <c r="G40" s="187">
        <v>45321</v>
      </c>
      <c r="H40" t="s">
        <v>1303</v>
      </c>
      <c r="I40" t="s">
        <v>1303</v>
      </c>
      <c r="J40" t="s">
        <v>1307</v>
      </c>
      <c r="K40" s="189" t="s">
        <v>1306</v>
      </c>
      <c r="L40" t="s">
        <v>1411</v>
      </c>
      <c r="M40" t="s">
        <v>1412</v>
      </c>
      <c r="N40">
        <v>12</v>
      </c>
      <c r="O40" t="s">
        <v>1429</v>
      </c>
      <c r="P40" s="188">
        <v>12000000</v>
      </c>
      <c r="Q40" t="s">
        <v>1312</v>
      </c>
      <c r="R40" t="s">
        <v>1413</v>
      </c>
      <c r="S40" s="188">
        <v>0</v>
      </c>
      <c r="T40" t="s">
        <v>1309</v>
      </c>
      <c r="U40" t="s">
        <v>1314</v>
      </c>
      <c r="V40" s="188">
        <v>0</v>
      </c>
      <c r="W40" t="s">
        <v>1309</v>
      </c>
      <c r="X40" t="s">
        <v>1314</v>
      </c>
      <c r="Y40" s="188">
        <v>0</v>
      </c>
      <c r="Z40" t="s">
        <v>1309</v>
      </c>
      <c r="AA40" t="s">
        <v>1314</v>
      </c>
      <c r="AB40" s="188">
        <v>0</v>
      </c>
      <c r="AC40" t="s">
        <v>1309</v>
      </c>
      <c r="AD40" t="s">
        <v>1314</v>
      </c>
      <c r="AE40" t="s">
        <v>1435</v>
      </c>
      <c r="AF40" s="187">
        <v>45378</v>
      </c>
      <c r="AG40" t="s">
        <v>1399</v>
      </c>
      <c r="AH40" t="s">
        <v>1387</v>
      </c>
      <c r="AI40" s="187" t="s">
        <v>1387</v>
      </c>
      <c r="AJ40" t="s">
        <v>985</v>
      </c>
    </row>
    <row r="41" spans="1:36" x14ac:dyDescent="0.25">
      <c r="A41" t="s">
        <v>1436</v>
      </c>
      <c r="B41" t="s">
        <v>1298</v>
      </c>
      <c r="C41" t="s">
        <v>1299</v>
      </c>
      <c r="D41" t="s">
        <v>1363</v>
      </c>
      <c r="E41" s="186" t="s">
        <v>1301</v>
      </c>
      <c r="F41" t="s">
        <v>1302</v>
      </c>
      <c r="G41" s="187">
        <v>45560</v>
      </c>
      <c r="H41" t="s">
        <v>1303</v>
      </c>
      <c r="I41" t="s">
        <v>1303</v>
      </c>
      <c r="J41" t="s">
        <v>1307</v>
      </c>
      <c r="K41" s="189" t="s">
        <v>1306</v>
      </c>
      <c r="L41" t="s">
        <v>1402</v>
      </c>
      <c r="M41" t="s">
        <v>1403</v>
      </c>
      <c r="N41">
        <v>1</v>
      </c>
      <c r="O41" t="s">
        <v>1391</v>
      </c>
      <c r="P41" s="188">
        <v>37240000</v>
      </c>
      <c r="Q41" t="s">
        <v>1312</v>
      </c>
      <c r="R41" t="s">
        <v>1437</v>
      </c>
      <c r="S41" s="188">
        <v>0</v>
      </c>
      <c r="T41" t="s">
        <v>1309</v>
      </c>
      <c r="U41" t="s">
        <v>1314</v>
      </c>
      <c r="V41" s="188">
        <v>0</v>
      </c>
      <c r="W41" t="s">
        <v>1309</v>
      </c>
      <c r="X41" t="s">
        <v>1314</v>
      </c>
      <c r="Y41" s="188">
        <v>0</v>
      </c>
      <c r="Z41" t="s">
        <v>1309</v>
      </c>
      <c r="AA41" t="s">
        <v>1314</v>
      </c>
      <c r="AB41" s="188">
        <v>0</v>
      </c>
      <c r="AC41" t="s">
        <v>1309</v>
      </c>
      <c r="AD41" t="s">
        <v>1314</v>
      </c>
      <c r="AE41" t="s">
        <v>1438</v>
      </c>
      <c r="AF41" s="187">
        <v>45593</v>
      </c>
      <c r="AG41" t="s">
        <v>1399</v>
      </c>
      <c r="AH41" t="s">
        <v>1387</v>
      </c>
      <c r="AI41" s="187" t="s">
        <v>1387</v>
      </c>
      <c r="AJ41" t="s">
        <v>1439</v>
      </c>
    </row>
    <row r="42" spans="1:36" x14ac:dyDescent="0.25">
      <c r="A42" t="s">
        <v>1440</v>
      </c>
      <c r="B42" t="s">
        <v>1298</v>
      </c>
      <c r="C42" t="s">
        <v>1299</v>
      </c>
      <c r="D42" t="s">
        <v>1363</v>
      </c>
      <c r="E42" s="186" t="s">
        <v>1301</v>
      </c>
      <c r="F42" t="s">
        <v>1302</v>
      </c>
      <c r="G42" s="187">
        <v>45527</v>
      </c>
      <c r="H42" t="s">
        <v>1303</v>
      </c>
      <c r="I42" t="s">
        <v>1303</v>
      </c>
      <c r="J42" t="s">
        <v>1307</v>
      </c>
      <c r="K42" s="189" t="s">
        <v>1306</v>
      </c>
      <c r="L42" t="s">
        <v>1441</v>
      </c>
      <c r="M42" t="s">
        <v>1442</v>
      </c>
      <c r="N42">
        <v>1</v>
      </c>
      <c r="O42" t="s">
        <v>1443</v>
      </c>
      <c r="P42" s="188">
        <v>11000000</v>
      </c>
      <c r="Q42" t="s">
        <v>1312</v>
      </c>
      <c r="R42" t="s">
        <v>1444</v>
      </c>
      <c r="S42" s="188">
        <v>14000000</v>
      </c>
      <c r="T42" t="s">
        <v>1309</v>
      </c>
      <c r="U42" t="s">
        <v>1445</v>
      </c>
      <c r="V42" s="188">
        <v>13000000</v>
      </c>
      <c r="W42" t="s">
        <v>1309</v>
      </c>
      <c r="X42" t="s">
        <v>1446</v>
      </c>
      <c r="Y42" s="188">
        <v>0</v>
      </c>
      <c r="Z42" t="s">
        <v>1309</v>
      </c>
      <c r="AA42" t="s">
        <v>1314</v>
      </c>
      <c r="AB42" s="188">
        <v>0</v>
      </c>
      <c r="AC42" t="s">
        <v>1309</v>
      </c>
      <c r="AD42" t="s">
        <v>1314</v>
      </c>
      <c r="AE42" t="s">
        <v>1447</v>
      </c>
      <c r="AF42" s="187">
        <v>45565</v>
      </c>
      <c r="AG42" t="s">
        <v>1399</v>
      </c>
      <c r="AH42" t="s">
        <v>1387</v>
      </c>
      <c r="AI42" s="187" t="s">
        <v>1387</v>
      </c>
      <c r="AJ42" t="s">
        <v>1448</v>
      </c>
    </row>
    <row r="43" spans="1:36" x14ac:dyDescent="0.25">
      <c r="A43" t="s">
        <v>1449</v>
      </c>
      <c r="B43" t="s">
        <v>1298</v>
      </c>
      <c r="C43" t="s">
        <v>1299</v>
      </c>
      <c r="D43" t="s">
        <v>1300</v>
      </c>
      <c r="E43" s="186" t="s">
        <v>1301</v>
      </c>
      <c r="F43" t="s">
        <v>1302</v>
      </c>
      <c r="G43" s="187">
        <v>45093</v>
      </c>
      <c r="H43" t="s">
        <v>1303</v>
      </c>
      <c r="I43" t="s">
        <v>1303</v>
      </c>
      <c r="J43" t="s">
        <v>1307</v>
      </c>
      <c r="K43" s="189" t="s">
        <v>1306</v>
      </c>
      <c r="L43" t="s">
        <v>1450</v>
      </c>
      <c r="M43" t="s">
        <v>1451</v>
      </c>
      <c r="N43">
        <v>1</v>
      </c>
      <c r="O43" t="s">
        <v>1443</v>
      </c>
      <c r="P43" s="188">
        <v>5400000</v>
      </c>
      <c r="Q43" t="s">
        <v>1312</v>
      </c>
      <c r="R43" t="s">
        <v>1452</v>
      </c>
      <c r="S43" s="188">
        <v>0</v>
      </c>
      <c r="T43" t="s">
        <v>1309</v>
      </c>
      <c r="U43" t="s">
        <v>1314</v>
      </c>
      <c r="V43" s="188">
        <v>0</v>
      </c>
      <c r="W43" t="s">
        <v>1309</v>
      </c>
      <c r="X43" t="s">
        <v>1314</v>
      </c>
      <c r="Y43" s="188">
        <v>0</v>
      </c>
      <c r="Z43" t="s">
        <v>1309</v>
      </c>
      <c r="AA43" t="s">
        <v>1314</v>
      </c>
      <c r="AB43" s="188">
        <v>0</v>
      </c>
      <c r="AC43" t="s">
        <v>1309</v>
      </c>
      <c r="AD43" t="s">
        <v>1314</v>
      </c>
      <c r="AE43" t="s">
        <v>1453</v>
      </c>
      <c r="AF43" s="187">
        <v>45156</v>
      </c>
      <c r="AG43" t="s">
        <v>1399</v>
      </c>
      <c r="AH43" t="s">
        <v>1387</v>
      </c>
      <c r="AI43" s="187" t="s">
        <v>1387</v>
      </c>
      <c r="AJ43" t="s">
        <v>1454</v>
      </c>
    </row>
    <row r="44" spans="1:36" x14ac:dyDescent="0.25">
      <c r="A44" t="s">
        <v>1455</v>
      </c>
      <c r="B44" t="s">
        <v>1298</v>
      </c>
      <c r="C44" t="s">
        <v>1299</v>
      </c>
      <c r="D44" t="s">
        <v>1363</v>
      </c>
      <c r="E44" s="186" t="s">
        <v>1301</v>
      </c>
      <c r="F44" t="s">
        <v>1302</v>
      </c>
      <c r="G44" s="187">
        <v>45456</v>
      </c>
      <c r="H44" t="s">
        <v>1303</v>
      </c>
      <c r="I44" t="s">
        <v>1303</v>
      </c>
      <c r="J44" t="s">
        <v>1307</v>
      </c>
      <c r="K44" s="189" t="s">
        <v>1306</v>
      </c>
      <c r="L44" t="s">
        <v>1402</v>
      </c>
      <c r="M44" t="s">
        <v>1403</v>
      </c>
      <c r="N44">
        <v>1</v>
      </c>
      <c r="O44" t="s">
        <v>1391</v>
      </c>
      <c r="P44" s="188">
        <v>7020000</v>
      </c>
      <c r="Q44" t="s">
        <v>1312</v>
      </c>
      <c r="R44" t="s">
        <v>1342</v>
      </c>
      <c r="S44" s="188">
        <v>0</v>
      </c>
      <c r="T44" t="s">
        <v>1309</v>
      </c>
      <c r="U44" t="s">
        <v>1314</v>
      </c>
      <c r="V44" s="188">
        <v>0</v>
      </c>
      <c r="W44" t="s">
        <v>1309</v>
      </c>
      <c r="X44" t="s">
        <v>1314</v>
      </c>
      <c r="Y44" s="188">
        <v>0</v>
      </c>
      <c r="Z44" t="s">
        <v>1309</v>
      </c>
      <c r="AA44" t="s">
        <v>1314</v>
      </c>
      <c r="AB44" s="188">
        <v>0</v>
      </c>
      <c r="AC44" t="s">
        <v>1309</v>
      </c>
      <c r="AD44" t="s">
        <v>1314</v>
      </c>
      <c r="AE44" t="s">
        <v>1456</v>
      </c>
      <c r="AF44" s="187">
        <v>45525</v>
      </c>
      <c r="AG44" t="s">
        <v>1399</v>
      </c>
      <c r="AH44" t="s">
        <v>1387</v>
      </c>
      <c r="AI44" s="187" t="s">
        <v>1387</v>
      </c>
      <c r="AJ44" t="s">
        <v>1457</v>
      </c>
    </row>
    <row r="45" spans="1:36" x14ac:dyDescent="0.25">
      <c r="A45" t="s">
        <v>1458</v>
      </c>
      <c r="B45" t="s">
        <v>1298</v>
      </c>
      <c r="C45" t="s">
        <v>1299</v>
      </c>
      <c r="D45" t="s">
        <v>1300</v>
      </c>
      <c r="E45" s="186" t="s">
        <v>1301</v>
      </c>
      <c r="F45" t="s">
        <v>1302</v>
      </c>
      <c r="G45" s="187">
        <v>45134</v>
      </c>
      <c r="H45" t="s">
        <v>1303</v>
      </c>
      <c r="I45" t="s">
        <v>1303</v>
      </c>
      <c r="J45" t="s">
        <v>1307</v>
      </c>
      <c r="K45" s="189" t="s">
        <v>1306</v>
      </c>
      <c r="L45" t="s">
        <v>1402</v>
      </c>
      <c r="M45" t="s">
        <v>1403</v>
      </c>
      <c r="N45">
        <v>1</v>
      </c>
      <c r="O45" t="s">
        <v>1391</v>
      </c>
      <c r="P45" s="188">
        <v>14025000</v>
      </c>
      <c r="Q45" t="s">
        <v>1309</v>
      </c>
      <c r="R45" t="s">
        <v>1459</v>
      </c>
      <c r="S45" s="188">
        <v>10725000</v>
      </c>
      <c r="T45" t="s">
        <v>1309</v>
      </c>
      <c r="U45" t="s">
        <v>1460</v>
      </c>
      <c r="V45" s="188">
        <v>10378500</v>
      </c>
      <c r="W45" t="s">
        <v>1312</v>
      </c>
      <c r="X45" t="s">
        <v>1437</v>
      </c>
      <c r="Y45" s="188">
        <v>0</v>
      </c>
      <c r="Z45" t="s">
        <v>1309</v>
      </c>
      <c r="AA45" t="s">
        <v>1314</v>
      </c>
      <c r="AB45" s="188">
        <v>0</v>
      </c>
      <c r="AC45" t="s">
        <v>1309</v>
      </c>
      <c r="AD45" t="s">
        <v>1314</v>
      </c>
      <c r="AE45" t="s">
        <v>1461</v>
      </c>
      <c r="AF45" s="187">
        <v>45210</v>
      </c>
      <c r="AG45" t="s">
        <v>1399</v>
      </c>
      <c r="AH45" t="s">
        <v>1387</v>
      </c>
      <c r="AI45" s="187" t="s">
        <v>1387</v>
      </c>
      <c r="AJ45" t="s">
        <v>1462</v>
      </c>
    </row>
    <row r="46" spans="1:36" x14ac:dyDescent="0.25">
      <c r="A46" t="s">
        <v>1463</v>
      </c>
      <c r="B46" t="s">
        <v>1298</v>
      </c>
      <c r="C46" t="s">
        <v>1299</v>
      </c>
      <c r="D46" t="s">
        <v>1300</v>
      </c>
      <c r="E46" s="186" t="s">
        <v>1301</v>
      </c>
      <c r="F46" t="s">
        <v>1302</v>
      </c>
      <c r="G46" s="187">
        <v>45236</v>
      </c>
      <c r="H46" t="s">
        <v>1303</v>
      </c>
      <c r="I46" t="s">
        <v>1303</v>
      </c>
      <c r="J46" t="s">
        <v>1307</v>
      </c>
      <c r="K46" s="189" t="s">
        <v>1306</v>
      </c>
      <c r="L46" t="s">
        <v>1402</v>
      </c>
      <c r="M46" t="s">
        <v>1403</v>
      </c>
      <c r="N46">
        <v>1</v>
      </c>
      <c r="O46" t="s">
        <v>1391</v>
      </c>
      <c r="P46" s="188">
        <v>102000000</v>
      </c>
      <c r="Q46" t="s">
        <v>1312</v>
      </c>
      <c r="R46" t="s">
        <v>855</v>
      </c>
      <c r="S46" s="188">
        <v>0</v>
      </c>
      <c r="T46" t="s">
        <v>1309</v>
      </c>
      <c r="U46" t="s">
        <v>1314</v>
      </c>
      <c r="V46" s="188">
        <v>0</v>
      </c>
      <c r="W46" t="s">
        <v>1309</v>
      </c>
      <c r="X46" t="s">
        <v>1314</v>
      </c>
      <c r="Y46" s="188">
        <v>0</v>
      </c>
      <c r="Z46" t="s">
        <v>1309</v>
      </c>
      <c r="AA46" t="s">
        <v>1314</v>
      </c>
      <c r="AB46" s="188">
        <v>0</v>
      </c>
      <c r="AC46" t="s">
        <v>1309</v>
      </c>
      <c r="AD46" t="s">
        <v>1314</v>
      </c>
      <c r="AE46" t="s">
        <v>1464</v>
      </c>
      <c r="AF46" s="187">
        <v>45308</v>
      </c>
      <c r="AG46" t="s">
        <v>1399</v>
      </c>
      <c r="AH46" t="s">
        <v>1387</v>
      </c>
      <c r="AI46" s="187" t="s">
        <v>1387</v>
      </c>
      <c r="AJ46" t="s">
        <v>1465</v>
      </c>
    </row>
    <row r="47" spans="1:36" x14ac:dyDescent="0.25">
      <c r="A47" t="s">
        <v>1466</v>
      </c>
      <c r="B47" t="s">
        <v>1298</v>
      </c>
      <c r="C47" t="s">
        <v>1299</v>
      </c>
      <c r="D47" t="s">
        <v>1300</v>
      </c>
      <c r="E47" s="186" t="s">
        <v>1301</v>
      </c>
      <c r="F47" t="s">
        <v>1302</v>
      </c>
      <c r="G47" s="187">
        <v>45236</v>
      </c>
      <c r="H47" t="s">
        <v>1303</v>
      </c>
      <c r="I47" t="s">
        <v>1303</v>
      </c>
      <c r="J47" t="s">
        <v>1307</v>
      </c>
      <c r="K47" s="189" t="s">
        <v>1306</v>
      </c>
      <c r="L47" t="s">
        <v>1417</v>
      </c>
      <c r="M47" t="s">
        <v>1418</v>
      </c>
      <c r="N47">
        <v>12</v>
      </c>
      <c r="O47" t="s">
        <v>1429</v>
      </c>
      <c r="P47" s="188">
        <v>7000000</v>
      </c>
      <c r="Q47" t="s">
        <v>1312</v>
      </c>
      <c r="R47" t="s">
        <v>967</v>
      </c>
      <c r="S47" s="188">
        <v>0</v>
      </c>
      <c r="T47" t="s">
        <v>1309</v>
      </c>
      <c r="U47" t="s">
        <v>1314</v>
      </c>
      <c r="V47" s="188">
        <v>0</v>
      </c>
      <c r="W47" t="s">
        <v>1309</v>
      </c>
      <c r="X47" t="s">
        <v>1314</v>
      </c>
      <c r="Y47" s="188">
        <v>0</v>
      </c>
      <c r="Z47" t="s">
        <v>1309</v>
      </c>
      <c r="AA47" t="s">
        <v>1314</v>
      </c>
      <c r="AB47" s="188">
        <v>0</v>
      </c>
      <c r="AC47" t="s">
        <v>1309</v>
      </c>
      <c r="AD47" t="s">
        <v>1314</v>
      </c>
      <c r="AE47" t="s">
        <v>1467</v>
      </c>
      <c r="AF47" s="187">
        <v>45322</v>
      </c>
      <c r="AG47" t="s">
        <v>1399</v>
      </c>
      <c r="AH47" t="s">
        <v>1387</v>
      </c>
      <c r="AI47" s="187" t="s">
        <v>1387</v>
      </c>
      <c r="AJ47" t="s">
        <v>966</v>
      </c>
    </row>
    <row r="48" spans="1:36" x14ac:dyDescent="0.25">
      <c r="A48" t="s">
        <v>1468</v>
      </c>
      <c r="B48" t="s">
        <v>1298</v>
      </c>
      <c r="C48" t="s">
        <v>1299</v>
      </c>
      <c r="D48" t="s">
        <v>1300</v>
      </c>
      <c r="E48" s="186" t="s">
        <v>1301</v>
      </c>
      <c r="F48" t="s">
        <v>1302</v>
      </c>
      <c r="G48" s="187">
        <v>45257</v>
      </c>
      <c r="H48" t="s">
        <v>1303</v>
      </c>
      <c r="I48" t="s">
        <v>1303</v>
      </c>
      <c r="J48" t="s">
        <v>1307</v>
      </c>
      <c r="K48" s="189" t="s">
        <v>1306</v>
      </c>
      <c r="L48" t="s">
        <v>1450</v>
      </c>
      <c r="M48" t="s">
        <v>1451</v>
      </c>
      <c r="N48">
        <v>1</v>
      </c>
      <c r="O48" t="s">
        <v>1443</v>
      </c>
      <c r="P48" s="188">
        <v>6583551</v>
      </c>
      <c r="Q48" t="s">
        <v>1312</v>
      </c>
      <c r="R48" t="s">
        <v>1452</v>
      </c>
      <c r="S48" s="188">
        <v>0</v>
      </c>
      <c r="T48" t="s">
        <v>1309</v>
      </c>
      <c r="U48" t="s">
        <v>1314</v>
      </c>
      <c r="V48" s="188">
        <v>0</v>
      </c>
      <c r="W48" t="s">
        <v>1309</v>
      </c>
      <c r="X48" t="s">
        <v>1314</v>
      </c>
      <c r="Y48" s="188">
        <v>0</v>
      </c>
      <c r="Z48" t="s">
        <v>1309</v>
      </c>
      <c r="AA48" t="s">
        <v>1314</v>
      </c>
      <c r="AB48" s="188">
        <v>0</v>
      </c>
      <c r="AC48" t="s">
        <v>1309</v>
      </c>
      <c r="AD48" t="s">
        <v>1314</v>
      </c>
      <c r="AE48" t="s">
        <v>1469</v>
      </c>
      <c r="AF48" s="187">
        <v>45324</v>
      </c>
      <c r="AG48" t="s">
        <v>1399</v>
      </c>
      <c r="AH48" t="s">
        <v>1387</v>
      </c>
      <c r="AI48" s="187" t="s">
        <v>1387</v>
      </c>
      <c r="AJ48" t="s">
        <v>1470</v>
      </c>
    </row>
    <row r="49" spans="1:36" x14ac:dyDescent="0.25">
      <c r="A49" t="s">
        <v>1388</v>
      </c>
      <c r="B49" t="s">
        <v>1298</v>
      </c>
      <c r="C49" t="s">
        <v>1299</v>
      </c>
      <c r="D49" t="s">
        <v>1363</v>
      </c>
      <c r="E49" s="186" t="s">
        <v>1301</v>
      </c>
      <c r="F49" t="s">
        <v>1302</v>
      </c>
      <c r="G49" s="187">
        <v>45611</v>
      </c>
      <c r="H49" t="s">
        <v>1303</v>
      </c>
      <c r="I49" t="s">
        <v>1471</v>
      </c>
      <c r="J49" t="s">
        <v>1472</v>
      </c>
      <c r="K49" s="189" t="s">
        <v>1306</v>
      </c>
      <c r="L49" t="s">
        <v>1306</v>
      </c>
      <c r="M49" t="s">
        <v>1307</v>
      </c>
      <c r="N49">
        <v>1</v>
      </c>
      <c r="O49" t="s">
        <v>1329</v>
      </c>
      <c r="P49" s="188">
        <v>400000</v>
      </c>
      <c r="Q49" t="s">
        <v>1312</v>
      </c>
      <c r="R49" t="s">
        <v>1257</v>
      </c>
      <c r="S49" s="188">
        <v>0</v>
      </c>
      <c r="T49" t="s">
        <v>1309</v>
      </c>
      <c r="U49" t="s">
        <v>1314</v>
      </c>
      <c r="V49" s="188">
        <v>0</v>
      </c>
      <c r="W49" t="s">
        <v>1309</v>
      </c>
      <c r="X49" t="s">
        <v>1314</v>
      </c>
      <c r="Y49" s="188">
        <v>0</v>
      </c>
      <c r="Z49" t="s">
        <v>1309</v>
      </c>
      <c r="AA49" t="s">
        <v>1314</v>
      </c>
      <c r="AB49" s="188">
        <v>0</v>
      </c>
      <c r="AC49" t="s">
        <v>1309</v>
      </c>
      <c r="AD49" t="s">
        <v>1314</v>
      </c>
      <c r="AE49" t="s">
        <v>1392</v>
      </c>
      <c r="AF49" s="187">
        <v>45644</v>
      </c>
      <c r="AG49" t="s">
        <v>1393</v>
      </c>
      <c r="AH49" t="s">
        <v>1387</v>
      </c>
      <c r="AI49" s="187" t="s">
        <v>1387</v>
      </c>
      <c r="AJ49" t="s">
        <v>55</v>
      </c>
    </row>
    <row r="50" spans="1:36" x14ac:dyDescent="0.25">
      <c r="A50" t="s">
        <v>1297</v>
      </c>
      <c r="B50" t="s">
        <v>1298</v>
      </c>
      <c r="C50" t="s">
        <v>1299</v>
      </c>
      <c r="D50" t="s">
        <v>1300</v>
      </c>
      <c r="E50" s="186" t="s">
        <v>1301</v>
      </c>
      <c r="F50" t="s">
        <v>1302</v>
      </c>
      <c r="G50" s="187">
        <v>45168</v>
      </c>
      <c r="H50" t="s">
        <v>1303</v>
      </c>
      <c r="I50" t="s">
        <v>1473</v>
      </c>
      <c r="J50" t="s">
        <v>1474</v>
      </c>
      <c r="K50" s="189" t="s">
        <v>1306</v>
      </c>
      <c r="L50" t="s">
        <v>1306</v>
      </c>
      <c r="M50" t="s">
        <v>1307</v>
      </c>
      <c r="N50">
        <v>1</v>
      </c>
      <c r="O50" t="s">
        <v>1308</v>
      </c>
      <c r="P50" s="188">
        <v>65000</v>
      </c>
      <c r="Q50" t="s">
        <v>1309</v>
      </c>
      <c r="R50" t="s">
        <v>1310</v>
      </c>
      <c r="S50" s="188">
        <v>40000</v>
      </c>
      <c r="T50" t="s">
        <v>1312</v>
      </c>
      <c r="U50" t="s">
        <v>1342</v>
      </c>
      <c r="V50" s="188">
        <v>60000</v>
      </c>
      <c r="W50" t="s">
        <v>1309</v>
      </c>
      <c r="X50" t="s">
        <v>1311</v>
      </c>
      <c r="Y50" s="188">
        <v>0</v>
      </c>
      <c r="Z50" t="s">
        <v>1309</v>
      </c>
      <c r="AA50" t="s">
        <v>1314</v>
      </c>
      <c r="AB50" s="188">
        <v>0</v>
      </c>
      <c r="AC50" t="s">
        <v>1309</v>
      </c>
      <c r="AD50" t="s">
        <v>1314</v>
      </c>
      <c r="AE50" t="s">
        <v>1349</v>
      </c>
      <c r="AF50" s="187">
        <v>45258</v>
      </c>
      <c r="AG50" t="s">
        <v>1387</v>
      </c>
      <c r="AH50" t="s">
        <v>1387</v>
      </c>
      <c r="AI50" s="187" t="s">
        <v>1387</v>
      </c>
      <c r="AJ50" t="s">
        <v>55</v>
      </c>
    </row>
    <row r="51" spans="1:36" x14ac:dyDescent="0.25">
      <c r="A51" t="s">
        <v>1297</v>
      </c>
      <c r="B51" t="s">
        <v>1298</v>
      </c>
      <c r="C51" t="s">
        <v>1299</v>
      </c>
      <c r="D51" t="s">
        <v>1300</v>
      </c>
      <c r="E51" s="186" t="s">
        <v>1301</v>
      </c>
      <c r="F51" t="s">
        <v>1302</v>
      </c>
      <c r="G51" s="187">
        <v>45168</v>
      </c>
      <c r="H51" t="s">
        <v>1303</v>
      </c>
      <c r="I51" t="s">
        <v>1473</v>
      </c>
      <c r="J51" t="s">
        <v>1474</v>
      </c>
      <c r="K51" s="189" t="s">
        <v>1306</v>
      </c>
      <c r="L51" t="s">
        <v>1306</v>
      </c>
      <c r="M51" t="s">
        <v>1307</v>
      </c>
      <c r="N51">
        <v>1</v>
      </c>
      <c r="O51" t="s">
        <v>1308</v>
      </c>
      <c r="P51" s="188">
        <v>70000</v>
      </c>
      <c r="Q51" t="s">
        <v>1309</v>
      </c>
      <c r="R51" t="s">
        <v>1318</v>
      </c>
      <c r="S51" s="188">
        <v>40000</v>
      </c>
      <c r="T51" t="s">
        <v>1312</v>
      </c>
      <c r="U51" t="s">
        <v>1342</v>
      </c>
      <c r="V51" s="188">
        <v>50000</v>
      </c>
      <c r="W51" t="s">
        <v>1309</v>
      </c>
      <c r="X51" t="s">
        <v>1313</v>
      </c>
      <c r="Y51" s="188">
        <v>0</v>
      </c>
      <c r="Z51" t="s">
        <v>1309</v>
      </c>
      <c r="AA51" t="s">
        <v>1314</v>
      </c>
      <c r="AB51" s="188">
        <v>0</v>
      </c>
      <c r="AC51" t="s">
        <v>1309</v>
      </c>
      <c r="AD51" t="s">
        <v>1314</v>
      </c>
      <c r="AE51" t="s">
        <v>1346</v>
      </c>
      <c r="AF51" s="187">
        <v>45239</v>
      </c>
      <c r="AG51" t="s">
        <v>1387</v>
      </c>
      <c r="AH51" t="s">
        <v>1387</v>
      </c>
      <c r="AI51" s="187" t="s">
        <v>1387</v>
      </c>
      <c r="AJ51" t="s">
        <v>55</v>
      </c>
    </row>
    <row r="52" spans="1:36" x14ac:dyDescent="0.25">
      <c r="A52" t="s">
        <v>1388</v>
      </c>
      <c r="B52" t="s">
        <v>1298</v>
      </c>
      <c r="C52" t="s">
        <v>1299</v>
      </c>
      <c r="D52" t="s">
        <v>1363</v>
      </c>
      <c r="E52" s="186" t="s">
        <v>1301</v>
      </c>
      <c r="F52" t="s">
        <v>1302</v>
      </c>
      <c r="G52" s="187">
        <v>45611</v>
      </c>
      <c r="H52" t="s">
        <v>1303</v>
      </c>
      <c r="I52" t="s">
        <v>1475</v>
      </c>
      <c r="J52" t="s">
        <v>1476</v>
      </c>
      <c r="K52" s="189" t="s">
        <v>1306</v>
      </c>
      <c r="L52" t="s">
        <v>1306</v>
      </c>
      <c r="M52" t="s">
        <v>1307</v>
      </c>
      <c r="N52">
        <v>1</v>
      </c>
      <c r="O52" t="s">
        <v>1329</v>
      </c>
      <c r="P52" s="188">
        <v>1075000</v>
      </c>
      <c r="Q52" t="s">
        <v>1312</v>
      </c>
      <c r="R52" t="s">
        <v>1257</v>
      </c>
      <c r="S52" s="188">
        <v>0</v>
      </c>
      <c r="T52" t="s">
        <v>1309</v>
      </c>
      <c r="U52" t="s">
        <v>1314</v>
      </c>
      <c r="V52" s="188">
        <v>0</v>
      </c>
      <c r="W52" t="s">
        <v>1309</v>
      </c>
      <c r="X52" t="s">
        <v>1314</v>
      </c>
      <c r="Y52" s="188">
        <v>0</v>
      </c>
      <c r="Z52" t="s">
        <v>1309</v>
      </c>
      <c r="AA52" t="s">
        <v>1314</v>
      </c>
      <c r="AB52" s="188">
        <v>0</v>
      </c>
      <c r="AC52" t="s">
        <v>1309</v>
      </c>
      <c r="AD52" t="s">
        <v>1314</v>
      </c>
      <c r="AE52" t="s">
        <v>1392</v>
      </c>
      <c r="AF52" s="187">
        <v>45644</v>
      </c>
      <c r="AG52" t="s">
        <v>1393</v>
      </c>
      <c r="AH52" t="s">
        <v>1387</v>
      </c>
      <c r="AI52" s="187" t="s">
        <v>1387</v>
      </c>
      <c r="AJ52" t="s">
        <v>55</v>
      </c>
    </row>
    <row r="53" spans="1:36" x14ac:dyDescent="0.25">
      <c r="A53" t="s">
        <v>1388</v>
      </c>
      <c r="B53" t="s">
        <v>1298</v>
      </c>
      <c r="C53" t="s">
        <v>1299</v>
      </c>
      <c r="D53" t="s">
        <v>1363</v>
      </c>
      <c r="E53" s="186" t="s">
        <v>1301</v>
      </c>
      <c r="F53" t="s">
        <v>1302</v>
      </c>
      <c r="G53" s="187">
        <v>45611</v>
      </c>
      <c r="H53" t="s">
        <v>1303</v>
      </c>
      <c r="I53" t="s">
        <v>1477</v>
      </c>
      <c r="J53" t="s">
        <v>1478</v>
      </c>
      <c r="K53" s="189" t="s">
        <v>1306</v>
      </c>
      <c r="L53" t="s">
        <v>1306</v>
      </c>
      <c r="M53" t="s">
        <v>1307</v>
      </c>
      <c r="N53">
        <v>1</v>
      </c>
      <c r="O53" t="s">
        <v>1391</v>
      </c>
      <c r="P53" s="188">
        <v>1500000</v>
      </c>
      <c r="Q53" t="s">
        <v>1312</v>
      </c>
      <c r="R53" t="s">
        <v>1257</v>
      </c>
      <c r="S53" s="188">
        <v>0</v>
      </c>
      <c r="T53" t="s">
        <v>1309</v>
      </c>
      <c r="U53" t="s">
        <v>1314</v>
      </c>
      <c r="V53" s="188">
        <v>0</v>
      </c>
      <c r="W53" t="s">
        <v>1309</v>
      </c>
      <c r="X53" t="s">
        <v>1314</v>
      </c>
      <c r="Y53" s="188">
        <v>0</v>
      </c>
      <c r="Z53" t="s">
        <v>1309</v>
      </c>
      <c r="AA53" t="s">
        <v>1314</v>
      </c>
      <c r="AB53" s="188">
        <v>0</v>
      </c>
      <c r="AC53" t="s">
        <v>1309</v>
      </c>
      <c r="AD53" t="s">
        <v>1314</v>
      </c>
      <c r="AE53" t="s">
        <v>1392</v>
      </c>
      <c r="AF53" s="187">
        <v>45644</v>
      </c>
      <c r="AG53" t="s">
        <v>1393</v>
      </c>
      <c r="AH53" t="s">
        <v>1387</v>
      </c>
      <c r="AI53" s="187" t="s">
        <v>1387</v>
      </c>
      <c r="AJ53" t="s">
        <v>55</v>
      </c>
    </row>
    <row r="54" spans="1:36" x14ac:dyDescent="0.25">
      <c r="A54" t="s">
        <v>1479</v>
      </c>
      <c r="B54" t="s">
        <v>1298</v>
      </c>
      <c r="C54" t="s">
        <v>1299</v>
      </c>
      <c r="D54" t="s">
        <v>1363</v>
      </c>
      <c r="E54" s="186" t="s">
        <v>1301</v>
      </c>
      <c r="F54" t="s">
        <v>1302</v>
      </c>
      <c r="G54" s="187">
        <v>45436</v>
      </c>
      <c r="H54" t="s">
        <v>1303</v>
      </c>
      <c r="I54" t="s">
        <v>1303</v>
      </c>
      <c r="J54" t="s">
        <v>1307</v>
      </c>
      <c r="K54" s="189" t="s">
        <v>1306</v>
      </c>
      <c r="L54" t="s">
        <v>1387</v>
      </c>
      <c r="M54" t="s">
        <v>1387</v>
      </c>
      <c r="N54">
        <v>60</v>
      </c>
      <c r="O54" t="s">
        <v>1443</v>
      </c>
      <c r="P54" s="188">
        <v>0</v>
      </c>
      <c r="Q54" t="s">
        <v>1309</v>
      </c>
      <c r="S54" s="188">
        <v>0</v>
      </c>
      <c r="T54" t="s">
        <v>1309</v>
      </c>
      <c r="U54" t="s">
        <v>1387</v>
      </c>
      <c r="V54" s="188" t="s">
        <v>1387</v>
      </c>
      <c r="W54" t="s">
        <v>1309</v>
      </c>
      <c r="X54" t="s">
        <v>1387</v>
      </c>
      <c r="Y54" s="188">
        <v>0</v>
      </c>
      <c r="Z54" t="s">
        <v>1309</v>
      </c>
      <c r="AB54" s="188" t="s">
        <v>1387</v>
      </c>
      <c r="AC54" t="s">
        <v>1309</v>
      </c>
      <c r="AD54" t="s">
        <v>1387</v>
      </c>
      <c r="AE54" t="s">
        <v>1387</v>
      </c>
      <c r="AF54" s="187" t="s">
        <v>1387</v>
      </c>
      <c r="AG54" t="s">
        <v>1387</v>
      </c>
      <c r="AH54" t="s">
        <v>1387</v>
      </c>
      <c r="AI54" s="187" t="s">
        <v>1387</v>
      </c>
      <c r="AJ54" t="s">
        <v>55</v>
      </c>
    </row>
    <row r="55" spans="1:36" x14ac:dyDescent="0.25">
      <c r="A55" t="s">
        <v>1480</v>
      </c>
      <c r="B55" t="s">
        <v>1481</v>
      </c>
      <c r="C55" t="s">
        <v>1299</v>
      </c>
      <c r="D55" t="s">
        <v>1299</v>
      </c>
      <c r="E55" s="186" t="s">
        <v>1301</v>
      </c>
      <c r="F55" t="s">
        <v>1302</v>
      </c>
      <c r="G55" s="187">
        <v>45168</v>
      </c>
      <c r="H55" t="s">
        <v>1303</v>
      </c>
      <c r="I55" t="s">
        <v>1303</v>
      </c>
      <c r="J55" t="s">
        <v>1307</v>
      </c>
      <c r="K55" s="189" t="s">
        <v>1306</v>
      </c>
      <c r="L55" t="s">
        <v>1387</v>
      </c>
      <c r="M55" t="s">
        <v>1387</v>
      </c>
      <c r="N55">
        <v>1</v>
      </c>
      <c r="O55" t="s">
        <v>1443</v>
      </c>
      <c r="P55" s="188">
        <v>0</v>
      </c>
      <c r="Q55" t="s">
        <v>1309</v>
      </c>
      <c r="S55" s="188">
        <v>0</v>
      </c>
      <c r="T55" t="s">
        <v>1309</v>
      </c>
      <c r="U55" t="s">
        <v>1387</v>
      </c>
      <c r="V55" s="188" t="s">
        <v>1387</v>
      </c>
      <c r="W55" t="s">
        <v>1309</v>
      </c>
      <c r="X55" t="s">
        <v>1387</v>
      </c>
      <c r="Y55" s="188">
        <v>0</v>
      </c>
      <c r="Z55" t="s">
        <v>1309</v>
      </c>
      <c r="AB55" s="188" t="s">
        <v>1387</v>
      </c>
      <c r="AC55" t="s">
        <v>1309</v>
      </c>
      <c r="AD55" t="s">
        <v>1387</v>
      </c>
      <c r="AE55" t="s">
        <v>1387</v>
      </c>
      <c r="AF55" s="187" t="s">
        <v>1387</v>
      </c>
      <c r="AG55" t="s">
        <v>1387</v>
      </c>
      <c r="AH55" t="s">
        <v>1387</v>
      </c>
      <c r="AI55" s="187" t="s">
        <v>1387</v>
      </c>
      <c r="AJ55" t="s">
        <v>55</v>
      </c>
    </row>
    <row r="56" spans="1:36" x14ac:dyDescent="0.25">
      <c r="A56" t="s">
        <v>1482</v>
      </c>
      <c r="B56" t="s">
        <v>1481</v>
      </c>
      <c r="C56" t="s">
        <v>1299</v>
      </c>
      <c r="D56" t="s">
        <v>1299</v>
      </c>
      <c r="E56" s="186" t="s">
        <v>1301</v>
      </c>
      <c r="F56" t="s">
        <v>1302</v>
      </c>
      <c r="G56" s="187">
        <v>45042</v>
      </c>
      <c r="H56" t="s">
        <v>1303</v>
      </c>
      <c r="I56" t="s">
        <v>1303</v>
      </c>
      <c r="J56" t="s">
        <v>1307</v>
      </c>
      <c r="K56" s="189" t="s">
        <v>1306</v>
      </c>
      <c r="L56" t="s">
        <v>1387</v>
      </c>
      <c r="M56" t="s">
        <v>1387</v>
      </c>
      <c r="N56">
        <v>1</v>
      </c>
      <c r="O56" t="s">
        <v>1429</v>
      </c>
      <c r="P56" s="188">
        <v>0</v>
      </c>
      <c r="Q56" t="s">
        <v>1309</v>
      </c>
      <c r="S56" s="188">
        <v>0</v>
      </c>
      <c r="T56" t="s">
        <v>1309</v>
      </c>
      <c r="U56" t="s">
        <v>1387</v>
      </c>
      <c r="V56" s="188" t="s">
        <v>1387</v>
      </c>
      <c r="W56" t="s">
        <v>1309</v>
      </c>
      <c r="X56" t="s">
        <v>1387</v>
      </c>
      <c r="Y56" s="188">
        <v>0</v>
      </c>
      <c r="Z56" t="s">
        <v>1309</v>
      </c>
      <c r="AB56" s="188" t="s">
        <v>1387</v>
      </c>
      <c r="AC56" t="s">
        <v>1309</v>
      </c>
      <c r="AD56" t="s">
        <v>1387</v>
      </c>
      <c r="AE56" t="s">
        <v>1387</v>
      </c>
      <c r="AF56" s="187" t="s">
        <v>1387</v>
      </c>
      <c r="AG56" t="s">
        <v>1387</v>
      </c>
      <c r="AH56" t="s">
        <v>1387</v>
      </c>
      <c r="AI56" s="187" t="s">
        <v>1387</v>
      </c>
      <c r="AJ56" t="s">
        <v>55</v>
      </c>
    </row>
    <row r="57" spans="1:36" x14ac:dyDescent="0.25">
      <c r="A57" t="s">
        <v>1483</v>
      </c>
      <c r="B57" t="s">
        <v>1481</v>
      </c>
      <c r="C57" t="s">
        <v>1299</v>
      </c>
      <c r="D57" t="s">
        <v>1299</v>
      </c>
      <c r="E57" s="186" t="s">
        <v>1301</v>
      </c>
      <c r="F57" t="s">
        <v>1302</v>
      </c>
      <c r="G57" s="187">
        <v>45232</v>
      </c>
      <c r="H57" t="s">
        <v>1303</v>
      </c>
      <c r="I57" t="s">
        <v>1484</v>
      </c>
      <c r="J57" t="s">
        <v>1485</v>
      </c>
      <c r="K57" s="189" t="s">
        <v>1306</v>
      </c>
      <c r="L57" t="s">
        <v>1387</v>
      </c>
      <c r="M57" t="s">
        <v>1387</v>
      </c>
      <c r="N57">
        <v>2</v>
      </c>
      <c r="O57" t="s">
        <v>1486</v>
      </c>
      <c r="P57" s="188">
        <v>0</v>
      </c>
      <c r="Q57" t="s">
        <v>1309</v>
      </c>
      <c r="S57" s="188">
        <v>0</v>
      </c>
      <c r="T57" t="s">
        <v>1309</v>
      </c>
      <c r="U57" t="s">
        <v>1387</v>
      </c>
      <c r="V57" s="188" t="s">
        <v>1387</v>
      </c>
      <c r="W57" t="s">
        <v>1309</v>
      </c>
      <c r="X57" t="s">
        <v>1387</v>
      </c>
      <c r="Y57" s="188">
        <v>0</v>
      </c>
      <c r="Z57" t="s">
        <v>1309</v>
      </c>
      <c r="AB57" s="188" t="s">
        <v>1387</v>
      </c>
      <c r="AC57" t="s">
        <v>1309</v>
      </c>
      <c r="AD57" t="s">
        <v>1387</v>
      </c>
      <c r="AE57" t="s">
        <v>1387</v>
      </c>
      <c r="AF57" s="187" t="s">
        <v>1387</v>
      </c>
      <c r="AG57" t="s">
        <v>1387</v>
      </c>
      <c r="AH57" t="s">
        <v>1387</v>
      </c>
      <c r="AI57" s="187" t="s">
        <v>1387</v>
      </c>
      <c r="AJ57" t="s">
        <v>55</v>
      </c>
    </row>
    <row r="58" spans="1:36" x14ac:dyDescent="0.25">
      <c r="A58" t="s">
        <v>1483</v>
      </c>
      <c r="B58" t="s">
        <v>1481</v>
      </c>
      <c r="C58" t="s">
        <v>1299</v>
      </c>
      <c r="D58" t="s">
        <v>1299</v>
      </c>
      <c r="E58" s="186" t="s">
        <v>1301</v>
      </c>
      <c r="F58" t="s">
        <v>1302</v>
      </c>
      <c r="G58" s="187">
        <v>45232</v>
      </c>
      <c r="H58" t="s">
        <v>1303</v>
      </c>
      <c r="I58" t="s">
        <v>1487</v>
      </c>
      <c r="J58" t="s">
        <v>1488</v>
      </c>
      <c r="K58" s="189" t="s">
        <v>1306</v>
      </c>
      <c r="L58" t="s">
        <v>1387</v>
      </c>
      <c r="M58" t="s">
        <v>1387</v>
      </c>
      <c r="N58">
        <v>2</v>
      </c>
      <c r="O58" t="s">
        <v>1486</v>
      </c>
      <c r="P58" s="188">
        <v>0</v>
      </c>
      <c r="Q58" t="s">
        <v>1309</v>
      </c>
      <c r="S58" s="188">
        <v>0</v>
      </c>
      <c r="T58" t="s">
        <v>1309</v>
      </c>
      <c r="U58" t="s">
        <v>1387</v>
      </c>
      <c r="V58" s="188" t="s">
        <v>1387</v>
      </c>
      <c r="W58" t="s">
        <v>1309</v>
      </c>
      <c r="X58" t="s">
        <v>1387</v>
      </c>
      <c r="Y58" s="188">
        <v>0</v>
      </c>
      <c r="Z58" t="s">
        <v>1309</v>
      </c>
      <c r="AB58" s="188" t="s">
        <v>1387</v>
      </c>
      <c r="AC58" t="s">
        <v>1309</v>
      </c>
      <c r="AD58" t="s">
        <v>1387</v>
      </c>
      <c r="AE58" t="s">
        <v>1387</v>
      </c>
      <c r="AF58" s="187" t="s">
        <v>1387</v>
      </c>
      <c r="AG58" t="s">
        <v>1387</v>
      </c>
      <c r="AH58" t="s">
        <v>1387</v>
      </c>
      <c r="AI58" s="187" t="s">
        <v>1387</v>
      </c>
      <c r="AJ58" t="s">
        <v>55</v>
      </c>
    </row>
    <row r="59" spans="1:36" x14ac:dyDescent="0.25">
      <c r="A59" t="s">
        <v>1483</v>
      </c>
      <c r="B59" t="s">
        <v>1481</v>
      </c>
      <c r="C59" t="s">
        <v>1299</v>
      </c>
      <c r="D59" t="s">
        <v>1299</v>
      </c>
      <c r="E59" s="186" t="s">
        <v>1301</v>
      </c>
      <c r="F59" t="s">
        <v>1302</v>
      </c>
      <c r="G59" s="187">
        <v>45232</v>
      </c>
      <c r="H59" t="s">
        <v>1303</v>
      </c>
      <c r="I59" t="s">
        <v>1489</v>
      </c>
      <c r="J59" t="s">
        <v>1490</v>
      </c>
      <c r="K59" s="189" t="s">
        <v>1306</v>
      </c>
      <c r="L59" t="s">
        <v>1387</v>
      </c>
      <c r="M59" t="s">
        <v>1387</v>
      </c>
      <c r="N59">
        <v>1</v>
      </c>
      <c r="O59" t="s">
        <v>1486</v>
      </c>
      <c r="P59" s="188">
        <v>0</v>
      </c>
      <c r="Q59" t="s">
        <v>1309</v>
      </c>
      <c r="S59" s="188">
        <v>0</v>
      </c>
      <c r="T59" t="s">
        <v>1309</v>
      </c>
      <c r="U59" t="s">
        <v>1387</v>
      </c>
      <c r="V59" s="188" t="s">
        <v>1387</v>
      </c>
      <c r="W59" t="s">
        <v>1309</v>
      </c>
      <c r="X59" t="s">
        <v>1387</v>
      </c>
      <c r="Y59" s="188">
        <v>0</v>
      </c>
      <c r="Z59" t="s">
        <v>1309</v>
      </c>
      <c r="AB59" s="188" t="s">
        <v>1387</v>
      </c>
      <c r="AC59" t="s">
        <v>1309</v>
      </c>
      <c r="AD59" t="s">
        <v>1387</v>
      </c>
      <c r="AE59" t="s">
        <v>1387</v>
      </c>
      <c r="AF59" s="187" t="s">
        <v>1387</v>
      </c>
      <c r="AG59" t="s">
        <v>1387</v>
      </c>
      <c r="AH59" t="s">
        <v>1387</v>
      </c>
      <c r="AI59" s="187" t="s">
        <v>1387</v>
      </c>
      <c r="AJ59" t="s">
        <v>55</v>
      </c>
    </row>
    <row r="60" spans="1:36" x14ac:dyDescent="0.25">
      <c r="A60" t="s">
        <v>1483</v>
      </c>
      <c r="B60" t="s">
        <v>1481</v>
      </c>
      <c r="C60" t="s">
        <v>1299</v>
      </c>
      <c r="D60" t="s">
        <v>1299</v>
      </c>
      <c r="E60" s="186" t="s">
        <v>1301</v>
      </c>
      <c r="F60" t="s">
        <v>1302</v>
      </c>
      <c r="G60" s="187">
        <v>45232</v>
      </c>
      <c r="H60" t="s">
        <v>1303</v>
      </c>
      <c r="I60" t="s">
        <v>1491</v>
      </c>
      <c r="J60" t="s">
        <v>1492</v>
      </c>
      <c r="K60" s="189" t="s">
        <v>1306</v>
      </c>
      <c r="L60" t="s">
        <v>1387</v>
      </c>
      <c r="M60" t="s">
        <v>1387</v>
      </c>
      <c r="N60">
        <v>1</v>
      </c>
      <c r="O60" t="s">
        <v>1486</v>
      </c>
      <c r="P60" s="188">
        <v>0</v>
      </c>
      <c r="Q60" t="s">
        <v>1309</v>
      </c>
      <c r="S60" s="188">
        <v>0</v>
      </c>
      <c r="T60" t="s">
        <v>1309</v>
      </c>
      <c r="U60" t="s">
        <v>1387</v>
      </c>
      <c r="V60" s="188" t="s">
        <v>1387</v>
      </c>
      <c r="W60" t="s">
        <v>1309</v>
      </c>
      <c r="X60" t="s">
        <v>1387</v>
      </c>
      <c r="Y60" s="188">
        <v>0</v>
      </c>
      <c r="Z60" t="s">
        <v>1309</v>
      </c>
      <c r="AB60" s="188" t="s">
        <v>1387</v>
      </c>
      <c r="AC60" t="s">
        <v>1309</v>
      </c>
      <c r="AD60" t="s">
        <v>1387</v>
      </c>
      <c r="AE60" t="s">
        <v>1387</v>
      </c>
      <c r="AF60" s="187" t="s">
        <v>1387</v>
      </c>
      <c r="AG60" t="s">
        <v>1387</v>
      </c>
      <c r="AH60" t="s">
        <v>1387</v>
      </c>
      <c r="AI60" s="187" t="s">
        <v>1387</v>
      </c>
      <c r="AJ60" t="s">
        <v>55</v>
      </c>
    </row>
    <row r="61" spans="1:36" x14ac:dyDescent="0.25">
      <c r="A61" t="s">
        <v>140</v>
      </c>
      <c r="B61" t="s">
        <v>1481</v>
      </c>
      <c r="C61" t="s">
        <v>1299</v>
      </c>
      <c r="D61" t="s">
        <v>1299</v>
      </c>
      <c r="E61" s="186" t="s">
        <v>1301</v>
      </c>
      <c r="F61" t="s">
        <v>1302</v>
      </c>
      <c r="G61" s="187">
        <v>45696</v>
      </c>
      <c r="H61" t="s">
        <v>1303</v>
      </c>
      <c r="I61" t="s">
        <v>1303</v>
      </c>
      <c r="J61" t="s">
        <v>1307</v>
      </c>
      <c r="K61" s="189" t="s">
        <v>1306</v>
      </c>
      <c r="L61" t="s">
        <v>1387</v>
      </c>
      <c r="M61" t="s">
        <v>1387</v>
      </c>
      <c r="N61">
        <v>11</v>
      </c>
      <c r="O61" t="s">
        <v>1391</v>
      </c>
      <c r="P61" s="188">
        <v>0</v>
      </c>
      <c r="Q61" t="s">
        <v>1309</v>
      </c>
      <c r="S61" s="188">
        <v>0</v>
      </c>
      <c r="T61" t="s">
        <v>1309</v>
      </c>
      <c r="U61" t="s">
        <v>1387</v>
      </c>
      <c r="V61" s="188" t="s">
        <v>1387</v>
      </c>
      <c r="W61" t="s">
        <v>1309</v>
      </c>
      <c r="X61" t="s">
        <v>1387</v>
      </c>
      <c r="Y61" s="188">
        <v>0</v>
      </c>
      <c r="Z61" t="s">
        <v>1309</v>
      </c>
      <c r="AB61" s="188" t="s">
        <v>1387</v>
      </c>
      <c r="AC61" t="s">
        <v>1309</v>
      </c>
      <c r="AD61" t="s">
        <v>1387</v>
      </c>
      <c r="AE61" t="s">
        <v>1387</v>
      </c>
      <c r="AF61" s="187" t="s">
        <v>1387</v>
      </c>
      <c r="AG61" t="s">
        <v>1387</v>
      </c>
      <c r="AH61" t="s">
        <v>1387</v>
      </c>
      <c r="AI61" s="187" t="s">
        <v>1387</v>
      </c>
      <c r="AJ61" t="s">
        <v>55</v>
      </c>
    </row>
    <row r="62" spans="1:36" x14ac:dyDescent="0.25">
      <c r="A62" t="s">
        <v>312</v>
      </c>
      <c r="B62" t="s">
        <v>1481</v>
      </c>
      <c r="C62" t="s">
        <v>1299</v>
      </c>
      <c r="D62" t="s">
        <v>1299</v>
      </c>
      <c r="E62" s="186" t="s">
        <v>1301</v>
      </c>
      <c r="F62" t="s">
        <v>1302</v>
      </c>
      <c r="G62" s="187">
        <v>45700</v>
      </c>
      <c r="H62" t="s">
        <v>1303</v>
      </c>
      <c r="I62" t="s">
        <v>1303</v>
      </c>
      <c r="J62" t="s">
        <v>1307</v>
      </c>
      <c r="K62" s="189" t="s">
        <v>1306</v>
      </c>
      <c r="L62" t="s">
        <v>1387</v>
      </c>
      <c r="M62" t="s">
        <v>1387</v>
      </c>
      <c r="N62">
        <v>12</v>
      </c>
      <c r="O62" t="s">
        <v>1429</v>
      </c>
      <c r="P62" s="188">
        <v>0</v>
      </c>
      <c r="Q62" t="s">
        <v>1309</v>
      </c>
      <c r="S62" s="188">
        <v>0</v>
      </c>
      <c r="T62" t="s">
        <v>1309</v>
      </c>
      <c r="U62" t="s">
        <v>1387</v>
      </c>
      <c r="V62" s="188" t="s">
        <v>1387</v>
      </c>
      <c r="W62" t="s">
        <v>1309</v>
      </c>
      <c r="X62" t="s">
        <v>1387</v>
      </c>
      <c r="Y62" s="188">
        <v>0</v>
      </c>
      <c r="Z62" t="s">
        <v>1309</v>
      </c>
      <c r="AB62" s="188" t="s">
        <v>1387</v>
      </c>
      <c r="AC62" t="s">
        <v>1309</v>
      </c>
      <c r="AD62" t="s">
        <v>1387</v>
      </c>
      <c r="AE62" t="s">
        <v>1387</v>
      </c>
      <c r="AF62" s="187" t="s">
        <v>1387</v>
      </c>
      <c r="AG62" t="s">
        <v>1387</v>
      </c>
      <c r="AH62" t="s">
        <v>1387</v>
      </c>
      <c r="AI62" s="187" t="s">
        <v>1387</v>
      </c>
      <c r="AJ62" t="s">
        <v>55</v>
      </c>
    </row>
    <row r="63" spans="1:36" x14ac:dyDescent="0.25">
      <c r="A63" t="s">
        <v>1493</v>
      </c>
      <c r="B63" t="s">
        <v>1494</v>
      </c>
      <c r="C63" t="s">
        <v>1299</v>
      </c>
      <c r="D63" t="s">
        <v>1299</v>
      </c>
      <c r="E63" s="186" t="s">
        <v>1301</v>
      </c>
      <c r="F63" t="s">
        <v>1302</v>
      </c>
      <c r="G63" s="187">
        <v>45784</v>
      </c>
      <c r="H63" t="s">
        <v>1303</v>
      </c>
      <c r="I63" t="s">
        <v>1495</v>
      </c>
      <c r="J63" t="s">
        <v>1496</v>
      </c>
      <c r="K63" s="189" t="s">
        <v>1306</v>
      </c>
      <c r="L63" t="s">
        <v>1387</v>
      </c>
      <c r="M63" t="s">
        <v>1387</v>
      </c>
      <c r="N63">
        <v>2</v>
      </c>
      <c r="O63" t="s">
        <v>1329</v>
      </c>
      <c r="P63" s="188">
        <v>0</v>
      </c>
      <c r="Q63" t="s">
        <v>1309</v>
      </c>
      <c r="S63" s="188">
        <v>0</v>
      </c>
      <c r="T63" t="s">
        <v>1309</v>
      </c>
      <c r="U63" t="s">
        <v>1387</v>
      </c>
      <c r="V63" s="188" t="s">
        <v>1387</v>
      </c>
      <c r="W63" t="s">
        <v>1309</v>
      </c>
      <c r="X63" t="s">
        <v>1387</v>
      </c>
      <c r="Y63" s="188">
        <v>0</v>
      </c>
      <c r="Z63" t="s">
        <v>1309</v>
      </c>
      <c r="AB63" s="188" t="s">
        <v>1387</v>
      </c>
      <c r="AC63" t="s">
        <v>1309</v>
      </c>
      <c r="AD63" t="s">
        <v>1387</v>
      </c>
      <c r="AE63" t="s">
        <v>1387</v>
      </c>
      <c r="AF63" s="187" t="s">
        <v>1387</v>
      </c>
      <c r="AG63" t="s">
        <v>1387</v>
      </c>
      <c r="AH63" t="s">
        <v>1387</v>
      </c>
      <c r="AI63" s="187" t="s">
        <v>1387</v>
      </c>
      <c r="AJ63" t="s">
        <v>55</v>
      </c>
    </row>
    <row r="64" spans="1:36" x14ac:dyDescent="0.25">
      <c r="A64" t="s">
        <v>310</v>
      </c>
      <c r="B64" t="s">
        <v>1298</v>
      </c>
      <c r="C64" t="s">
        <v>1299</v>
      </c>
      <c r="D64" t="s">
        <v>1363</v>
      </c>
      <c r="E64" s="186" t="s">
        <v>1301</v>
      </c>
      <c r="F64" t="s">
        <v>1302</v>
      </c>
      <c r="G64" s="187">
        <v>45770</v>
      </c>
      <c r="H64" t="s">
        <v>1303</v>
      </c>
      <c r="I64" t="s">
        <v>1303</v>
      </c>
      <c r="J64" t="s">
        <v>1307</v>
      </c>
      <c r="K64" s="189" t="s">
        <v>1306</v>
      </c>
      <c r="L64" t="s">
        <v>1387</v>
      </c>
      <c r="M64" t="s">
        <v>1387</v>
      </c>
      <c r="N64">
        <v>12</v>
      </c>
      <c r="O64" t="s">
        <v>1429</v>
      </c>
      <c r="P64" s="188">
        <v>0</v>
      </c>
      <c r="Q64" t="s">
        <v>1309</v>
      </c>
      <c r="S64" s="188">
        <v>0</v>
      </c>
      <c r="T64" t="s">
        <v>1309</v>
      </c>
      <c r="U64" t="s">
        <v>1387</v>
      </c>
      <c r="V64" s="188" t="s">
        <v>1387</v>
      </c>
      <c r="W64" t="s">
        <v>1309</v>
      </c>
      <c r="X64" t="s">
        <v>1387</v>
      </c>
      <c r="Y64" s="188">
        <v>0</v>
      </c>
      <c r="Z64" t="s">
        <v>1309</v>
      </c>
      <c r="AB64" s="188" t="s">
        <v>1387</v>
      </c>
      <c r="AC64" t="s">
        <v>1309</v>
      </c>
      <c r="AD64" t="s">
        <v>1387</v>
      </c>
      <c r="AE64" t="s">
        <v>1387</v>
      </c>
      <c r="AF64" s="187" t="s">
        <v>1387</v>
      </c>
      <c r="AG64" t="s">
        <v>1387</v>
      </c>
      <c r="AH64" t="s">
        <v>1387</v>
      </c>
      <c r="AI64" s="187" t="s">
        <v>1387</v>
      </c>
      <c r="AJ64" t="s">
        <v>55</v>
      </c>
    </row>
    <row r="65" spans="1:36" x14ac:dyDescent="0.25">
      <c r="A65" t="s">
        <v>328</v>
      </c>
      <c r="B65" t="s">
        <v>1298</v>
      </c>
      <c r="C65" t="s">
        <v>1299</v>
      </c>
      <c r="D65" t="s">
        <v>1363</v>
      </c>
      <c r="E65" s="186" t="s">
        <v>1301</v>
      </c>
      <c r="F65" t="s">
        <v>1302</v>
      </c>
      <c r="G65" s="187">
        <v>45579</v>
      </c>
      <c r="H65" t="s">
        <v>1303</v>
      </c>
      <c r="I65" t="s">
        <v>1303</v>
      </c>
      <c r="J65" t="s">
        <v>1307</v>
      </c>
      <c r="K65" s="189" t="s">
        <v>1306</v>
      </c>
      <c r="L65" t="s">
        <v>1497</v>
      </c>
      <c r="M65" t="s">
        <v>1498</v>
      </c>
      <c r="N65">
        <v>6</v>
      </c>
      <c r="O65" t="s">
        <v>1429</v>
      </c>
      <c r="P65" s="188">
        <v>1666666.67</v>
      </c>
      <c r="Q65" t="s">
        <v>1312</v>
      </c>
      <c r="R65" t="s">
        <v>1022</v>
      </c>
      <c r="S65" s="188">
        <v>0</v>
      </c>
      <c r="T65" t="s">
        <v>1309</v>
      </c>
      <c r="U65" t="s">
        <v>1314</v>
      </c>
      <c r="V65" s="188">
        <v>0</v>
      </c>
      <c r="W65" t="s">
        <v>1309</v>
      </c>
      <c r="X65" t="s">
        <v>1314</v>
      </c>
      <c r="Y65" s="188">
        <v>0</v>
      </c>
      <c r="Z65" t="s">
        <v>1309</v>
      </c>
      <c r="AA65" t="s">
        <v>1314</v>
      </c>
      <c r="AB65" s="188">
        <v>0</v>
      </c>
      <c r="AC65" t="s">
        <v>1309</v>
      </c>
      <c r="AD65" t="s">
        <v>1314</v>
      </c>
      <c r="AE65" t="s">
        <v>1499</v>
      </c>
      <c r="AF65" s="187">
        <v>45648</v>
      </c>
      <c r="AG65" t="s">
        <v>1399</v>
      </c>
      <c r="AH65" t="s">
        <v>1387</v>
      </c>
      <c r="AI65" s="187" t="s">
        <v>1387</v>
      </c>
      <c r="AJ65" t="s">
        <v>1021</v>
      </c>
    </row>
    <row r="66" spans="1:36" x14ac:dyDescent="0.25">
      <c r="A66" t="s">
        <v>1500</v>
      </c>
      <c r="B66" t="s">
        <v>1298</v>
      </c>
      <c r="C66" t="s">
        <v>1299</v>
      </c>
      <c r="D66" t="s">
        <v>1300</v>
      </c>
      <c r="E66" s="186" t="s">
        <v>1301</v>
      </c>
      <c r="F66" t="s">
        <v>1501</v>
      </c>
      <c r="G66" s="187">
        <v>44221</v>
      </c>
      <c r="H66" t="s">
        <v>1303</v>
      </c>
      <c r="I66" t="s">
        <v>1303</v>
      </c>
      <c r="J66" t="s">
        <v>1307</v>
      </c>
      <c r="K66" s="189" t="s">
        <v>1306</v>
      </c>
      <c r="L66" t="s">
        <v>1502</v>
      </c>
      <c r="M66" t="s">
        <v>1503</v>
      </c>
      <c r="N66">
        <v>12</v>
      </c>
      <c r="O66" t="s">
        <v>1397</v>
      </c>
      <c r="P66" s="188">
        <v>4805000</v>
      </c>
      <c r="Q66" t="s">
        <v>1312</v>
      </c>
      <c r="R66" t="s">
        <v>1420</v>
      </c>
      <c r="S66" s="188">
        <v>0</v>
      </c>
      <c r="T66" t="s">
        <v>1309</v>
      </c>
      <c r="U66" t="s">
        <v>1314</v>
      </c>
      <c r="V66" s="188">
        <v>0</v>
      </c>
      <c r="W66" t="s">
        <v>1309</v>
      </c>
      <c r="X66" t="s">
        <v>1314</v>
      </c>
      <c r="Y66" s="188">
        <v>0</v>
      </c>
      <c r="Z66" t="s">
        <v>1309</v>
      </c>
      <c r="AA66" t="s">
        <v>1314</v>
      </c>
      <c r="AB66" s="188">
        <v>0</v>
      </c>
      <c r="AC66" t="s">
        <v>1309</v>
      </c>
      <c r="AD66" t="s">
        <v>1314</v>
      </c>
      <c r="AE66" t="s">
        <v>1504</v>
      </c>
      <c r="AF66" s="187">
        <v>44246</v>
      </c>
      <c r="AG66" t="s">
        <v>1399</v>
      </c>
      <c r="AH66" t="s">
        <v>1387</v>
      </c>
      <c r="AI66" s="187" t="s">
        <v>1387</v>
      </c>
      <c r="AJ66" t="s">
        <v>55</v>
      </c>
    </row>
    <row r="67" spans="1:36" x14ac:dyDescent="0.25">
      <c r="A67" t="s">
        <v>1505</v>
      </c>
      <c r="B67" t="s">
        <v>1298</v>
      </c>
      <c r="C67" t="s">
        <v>1299</v>
      </c>
      <c r="D67" t="s">
        <v>1300</v>
      </c>
      <c r="E67" s="186" t="s">
        <v>1301</v>
      </c>
      <c r="F67" t="s">
        <v>1501</v>
      </c>
      <c r="G67" s="187">
        <v>44246</v>
      </c>
      <c r="H67" t="s">
        <v>1303</v>
      </c>
      <c r="I67" t="s">
        <v>1303</v>
      </c>
      <c r="J67" t="s">
        <v>1307</v>
      </c>
      <c r="K67" s="189" t="s">
        <v>1306</v>
      </c>
      <c r="L67" t="s">
        <v>1506</v>
      </c>
      <c r="M67" t="s">
        <v>1507</v>
      </c>
      <c r="N67">
        <v>12</v>
      </c>
      <c r="O67" t="s">
        <v>1397</v>
      </c>
      <c r="P67" s="188">
        <v>7500000</v>
      </c>
      <c r="Q67" t="s">
        <v>1312</v>
      </c>
      <c r="R67" t="s">
        <v>1508</v>
      </c>
      <c r="S67" s="188">
        <v>0</v>
      </c>
      <c r="T67" t="s">
        <v>1309</v>
      </c>
      <c r="U67" t="s">
        <v>1314</v>
      </c>
      <c r="V67" s="188">
        <v>0</v>
      </c>
      <c r="W67" t="s">
        <v>1309</v>
      </c>
      <c r="X67" t="s">
        <v>1314</v>
      </c>
      <c r="Y67" s="188">
        <v>0</v>
      </c>
      <c r="Z67" t="s">
        <v>1309</v>
      </c>
      <c r="AA67" t="s">
        <v>1314</v>
      </c>
      <c r="AB67" s="188">
        <v>0</v>
      </c>
      <c r="AC67" t="s">
        <v>1309</v>
      </c>
      <c r="AD67" t="s">
        <v>1314</v>
      </c>
      <c r="AE67" t="s">
        <v>1509</v>
      </c>
      <c r="AF67" s="187">
        <v>44266</v>
      </c>
      <c r="AG67" t="s">
        <v>1399</v>
      </c>
      <c r="AH67" t="s">
        <v>1387</v>
      </c>
      <c r="AI67" s="187" t="s">
        <v>1387</v>
      </c>
      <c r="AJ67" t="s">
        <v>55</v>
      </c>
    </row>
    <row r="68" spans="1:36" x14ac:dyDescent="0.25">
      <c r="A68" t="s">
        <v>1510</v>
      </c>
      <c r="B68" t="s">
        <v>1481</v>
      </c>
      <c r="C68" t="s">
        <v>1299</v>
      </c>
      <c r="D68" t="s">
        <v>1299</v>
      </c>
      <c r="E68" s="186" t="s">
        <v>1301</v>
      </c>
      <c r="F68" t="s">
        <v>1501</v>
      </c>
      <c r="G68" s="187">
        <v>44230</v>
      </c>
      <c r="H68" t="s">
        <v>1303</v>
      </c>
      <c r="I68" t="s">
        <v>1303</v>
      </c>
      <c r="J68" t="s">
        <v>1307</v>
      </c>
      <c r="K68" s="189" t="s">
        <v>1306</v>
      </c>
      <c r="L68" t="s">
        <v>1511</v>
      </c>
      <c r="M68" t="s">
        <v>1412</v>
      </c>
      <c r="N68">
        <v>1</v>
      </c>
      <c r="O68" t="s">
        <v>1397</v>
      </c>
      <c r="P68" s="188">
        <v>5000000</v>
      </c>
      <c r="Q68" t="s">
        <v>1312</v>
      </c>
      <c r="R68" t="s">
        <v>1413</v>
      </c>
      <c r="S68" s="188">
        <v>5000000</v>
      </c>
      <c r="T68" t="s">
        <v>1309</v>
      </c>
      <c r="U68" t="s">
        <v>1413</v>
      </c>
      <c r="V68" s="188">
        <v>0</v>
      </c>
      <c r="W68" t="s">
        <v>1309</v>
      </c>
      <c r="X68" t="s">
        <v>1314</v>
      </c>
      <c r="Y68" s="188">
        <v>0</v>
      </c>
      <c r="Z68" t="s">
        <v>1309</v>
      </c>
      <c r="AA68" t="s">
        <v>1314</v>
      </c>
      <c r="AB68" s="188">
        <v>0</v>
      </c>
      <c r="AC68" t="s">
        <v>1309</v>
      </c>
      <c r="AD68" t="s">
        <v>1314</v>
      </c>
      <c r="AE68" t="s">
        <v>1512</v>
      </c>
      <c r="AF68" s="187">
        <v>44277</v>
      </c>
      <c r="AG68" t="s">
        <v>1387</v>
      </c>
      <c r="AH68" t="s">
        <v>1387</v>
      </c>
      <c r="AI68" s="187" t="s">
        <v>1387</v>
      </c>
      <c r="AJ68" t="s">
        <v>55</v>
      </c>
    </row>
    <row r="69" spans="1:36" x14ac:dyDescent="0.25">
      <c r="A69" t="s">
        <v>1513</v>
      </c>
      <c r="B69" t="s">
        <v>1298</v>
      </c>
      <c r="C69" t="s">
        <v>1299</v>
      </c>
      <c r="D69" t="s">
        <v>1300</v>
      </c>
      <c r="E69" s="186" t="s">
        <v>1301</v>
      </c>
      <c r="F69" t="s">
        <v>1501</v>
      </c>
      <c r="G69" s="187">
        <v>44224</v>
      </c>
      <c r="H69" t="s">
        <v>1303</v>
      </c>
      <c r="I69" t="s">
        <v>1303</v>
      </c>
      <c r="J69" t="s">
        <v>1307</v>
      </c>
      <c r="K69" s="189" t="s">
        <v>1306</v>
      </c>
      <c r="L69" t="s">
        <v>1514</v>
      </c>
      <c r="M69" t="s">
        <v>1412</v>
      </c>
      <c r="N69">
        <v>12</v>
      </c>
      <c r="O69" t="s">
        <v>1397</v>
      </c>
      <c r="P69" s="188">
        <v>7550000</v>
      </c>
      <c r="Q69" t="s">
        <v>1312</v>
      </c>
      <c r="R69" t="s">
        <v>1413</v>
      </c>
      <c r="S69" s="188">
        <v>0</v>
      </c>
      <c r="T69" t="s">
        <v>1309</v>
      </c>
      <c r="U69" t="s">
        <v>1314</v>
      </c>
      <c r="V69" s="188">
        <v>0</v>
      </c>
      <c r="W69" t="s">
        <v>1309</v>
      </c>
      <c r="X69" t="s">
        <v>1314</v>
      </c>
      <c r="Y69" s="188">
        <v>0</v>
      </c>
      <c r="Z69" t="s">
        <v>1309</v>
      </c>
      <c r="AA69" t="s">
        <v>1314</v>
      </c>
      <c r="AB69" s="188">
        <v>0</v>
      </c>
      <c r="AC69" t="s">
        <v>1309</v>
      </c>
      <c r="AD69" t="s">
        <v>1314</v>
      </c>
      <c r="AE69" t="s">
        <v>1515</v>
      </c>
      <c r="AF69" s="187">
        <v>44284</v>
      </c>
      <c r="AG69" t="s">
        <v>1399</v>
      </c>
      <c r="AH69" t="s">
        <v>1387</v>
      </c>
      <c r="AI69" s="187" t="s">
        <v>1387</v>
      </c>
      <c r="AJ69" t="s">
        <v>55</v>
      </c>
    </row>
    <row r="70" spans="1:36" x14ac:dyDescent="0.25">
      <c r="A70" t="s">
        <v>1516</v>
      </c>
      <c r="B70" t="s">
        <v>1298</v>
      </c>
      <c r="C70" t="s">
        <v>1299</v>
      </c>
      <c r="D70" t="s">
        <v>1300</v>
      </c>
      <c r="E70" s="186" t="s">
        <v>1301</v>
      </c>
      <c r="F70" t="s">
        <v>1501</v>
      </c>
      <c r="G70" s="187">
        <v>44289</v>
      </c>
      <c r="H70" t="s">
        <v>1303</v>
      </c>
      <c r="I70" t="s">
        <v>1303</v>
      </c>
      <c r="J70" t="s">
        <v>1307</v>
      </c>
      <c r="K70" s="189" t="s">
        <v>1306</v>
      </c>
      <c r="L70" t="s">
        <v>1517</v>
      </c>
      <c r="M70" t="s">
        <v>1518</v>
      </c>
      <c r="N70">
        <v>1</v>
      </c>
      <c r="O70" t="s">
        <v>1519</v>
      </c>
      <c r="P70" s="188">
        <v>9000000</v>
      </c>
      <c r="Q70" t="s">
        <v>1312</v>
      </c>
      <c r="R70" t="s">
        <v>1520</v>
      </c>
      <c r="S70" s="188">
        <v>0</v>
      </c>
      <c r="T70" t="s">
        <v>1309</v>
      </c>
      <c r="U70" t="s">
        <v>1314</v>
      </c>
      <c r="V70" s="188">
        <v>0</v>
      </c>
      <c r="W70" t="s">
        <v>1309</v>
      </c>
      <c r="X70" t="s">
        <v>1314</v>
      </c>
      <c r="Y70" s="188">
        <v>0</v>
      </c>
      <c r="Z70" t="s">
        <v>1309</v>
      </c>
      <c r="AA70" t="s">
        <v>1314</v>
      </c>
      <c r="AB70" s="188">
        <v>0</v>
      </c>
      <c r="AC70" t="s">
        <v>1309</v>
      </c>
      <c r="AD70" t="s">
        <v>1314</v>
      </c>
      <c r="AE70" t="s">
        <v>1521</v>
      </c>
      <c r="AF70" s="187">
        <v>44299</v>
      </c>
      <c r="AG70" t="s">
        <v>1399</v>
      </c>
      <c r="AH70" t="s">
        <v>1387</v>
      </c>
      <c r="AI70" s="187" t="s">
        <v>1387</v>
      </c>
      <c r="AJ70" t="s">
        <v>55</v>
      </c>
    </row>
    <row r="71" spans="1:36" x14ac:dyDescent="0.25">
      <c r="A71" t="s">
        <v>1522</v>
      </c>
      <c r="B71" t="s">
        <v>1298</v>
      </c>
      <c r="C71" t="s">
        <v>1299</v>
      </c>
      <c r="D71" t="s">
        <v>1300</v>
      </c>
      <c r="E71" s="186" t="s">
        <v>1301</v>
      </c>
      <c r="F71" t="s">
        <v>1501</v>
      </c>
      <c r="G71" s="187">
        <v>44288</v>
      </c>
      <c r="H71" t="s">
        <v>1303</v>
      </c>
      <c r="I71" t="s">
        <v>1303</v>
      </c>
      <c r="J71" t="s">
        <v>1307</v>
      </c>
      <c r="K71" s="189" t="s">
        <v>1306</v>
      </c>
      <c r="L71" t="s">
        <v>1523</v>
      </c>
      <c r="M71" t="s">
        <v>1524</v>
      </c>
      <c r="N71">
        <v>12</v>
      </c>
      <c r="O71" t="s">
        <v>1397</v>
      </c>
      <c r="P71" s="188">
        <v>3094000</v>
      </c>
      <c r="Q71" t="s">
        <v>1312</v>
      </c>
      <c r="R71" t="s">
        <v>1404</v>
      </c>
      <c r="S71" s="188">
        <v>0</v>
      </c>
      <c r="T71" t="s">
        <v>1309</v>
      </c>
      <c r="U71" t="s">
        <v>1314</v>
      </c>
      <c r="V71" s="188">
        <v>0</v>
      </c>
      <c r="W71" t="s">
        <v>1309</v>
      </c>
      <c r="X71" t="s">
        <v>1314</v>
      </c>
      <c r="Y71" s="188">
        <v>0</v>
      </c>
      <c r="Z71" t="s">
        <v>1309</v>
      </c>
      <c r="AA71" t="s">
        <v>1314</v>
      </c>
      <c r="AB71" s="188">
        <v>0</v>
      </c>
      <c r="AC71" t="s">
        <v>1309</v>
      </c>
      <c r="AD71" t="s">
        <v>1314</v>
      </c>
      <c r="AE71" t="s">
        <v>1525</v>
      </c>
      <c r="AF71" s="187">
        <v>44300</v>
      </c>
      <c r="AG71" t="s">
        <v>1399</v>
      </c>
      <c r="AH71" t="s">
        <v>1387</v>
      </c>
      <c r="AI71" s="187" t="s">
        <v>1387</v>
      </c>
      <c r="AJ71" t="s">
        <v>55</v>
      </c>
    </row>
    <row r="72" spans="1:36" x14ac:dyDescent="0.25">
      <c r="A72" t="s">
        <v>1526</v>
      </c>
      <c r="B72" t="s">
        <v>1298</v>
      </c>
      <c r="C72" t="s">
        <v>1299</v>
      </c>
      <c r="D72" t="s">
        <v>1300</v>
      </c>
      <c r="E72" s="186" t="s">
        <v>1301</v>
      </c>
      <c r="F72" t="s">
        <v>1501</v>
      </c>
      <c r="G72" s="187">
        <v>44281</v>
      </c>
      <c r="H72" t="s">
        <v>1303</v>
      </c>
      <c r="I72" t="s">
        <v>1303</v>
      </c>
      <c r="J72" t="s">
        <v>1307</v>
      </c>
      <c r="K72" s="189" t="s">
        <v>1306</v>
      </c>
      <c r="L72" t="s">
        <v>1514</v>
      </c>
      <c r="M72" t="s">
        <v>1412</v>
      </c>
      <c r="N72">
        <v>1</v>
      </c>
      <c r="O72" t="s">
        <v>1397</v>
      </c>
      <c r="P72" s="188">
        <v>5000000</v>
      </c>
      <c r="Q72" t="s">
        <v>1312</v>
      </c>
      <c r="R72" t="s">
        <v>1413</v>
      </c>
      <c r="S72" s="188">
        <v>0</v>
      </c>
      <c r="T72" t="s">
        <v>1309</v>
      </c>
      <c r="U72" t="s">
        <v>1314</v>
      </c>
      <c r="V72" s="188">
        <v>0</v>
      </c>
      <c r="W72" t="s">
        <v>1309</v>
      </c>
      <c r="X72" t="s">
        <v>1314</v>
      </c>
      <c r="Y72" s="188">
        <v>0</v>
      </c>
      <c r="Z72" t="s">
        <v>1309</v>
      </c>
      <c r="AA72" t="s">
        <v>1314</v>
      </c>
      <c r="AB72" s="188">
        <v>0</v>
      </c>
      <c r="AC72" t="s">
        <v>1309</v>
      </c>
      <c r="AD72" t="s">
        <v>1314</v>
      </c>
      <c r="AE72" t="s">
        <v>1527</v>
      </c>
      <c r="AF72" s="187">
        <v>44301</v>
      </c>
      <c r="AG72" t="s">
        <v>1399</v>
      </c>
      <c r="AH72" t="s">
        <v>1387</v>
      </c>
      <c r="AI72" s="187" t="s">
        <v>1387</v>
      </c>
      <c r="AJ72" t="s">
        <v>55</v>
      </c>
    </row>
    <row r="73" spans="1:36" x14ac:dyDescent="0.25">
      <c r="A73" t="s">
        <v>1528</v>
      </c>
      <c r="B73" t="s">
        <v>1298</v>
      </c>
      <c r="C73" t="s">
        <v>1299</v>
      </c>
      <c r="D73" t="s">
        <v>1300</v>
      </c>
      <c r="E73" s="186" t="s">
        <v>1301</v>
      </c>
      <c r="F73" t="s">
        <v>1501</v>
      </c>
      <c r="G73" s="187">
        <v>44539</v>
      </c>
      <c r="H73" t="s">
        <v>1303</v>
      </c>
      <c r="I73" t="s">
        <v>1303</v>
      </c>
      <c r="J73" t="s">
        <v>1307</v>
      </c>
      <c r="K73" s="189" t="s">
        <v>1306</v>
      </c>
      <c r="L73" t="s">
        <v>1402</v>
      </c>
      <c r="M73" t="s">
        <v>1403</v>
      </c>
      <c r="N73">
        <v>1</v>
      </c>
      <c r="O73" t="s">
        <v>1529</v>
      </c>
      <c r="P73" s="188">
        <v>7568000</v>
      </c>
      <c r="Q73" t="s">
        <v>1312</v>
      </c>
      <c r="R73" t="s">
        <v>1437</v>
      </c>
      <c r="S73" s="188">
        <v>0</v>
      </c>
      <c r="T73" t="s">
        <v>1309</v>
      </c>
      <c r="U73" t="s">
        <v>1314</v>
      </c>
      <c r="V73" s="188">
        <v>0</v>
      </c>
      <c r="W73" t="s">
        <v>1309</v>
      </c>
      <c r="X73" t="s">
        <v>1314</v>
      </c>
      <c r="Y73" s="188">
        <v>0</v>
      </c>
      <c r="Z73" t="s">
        <v>1309</v>
      </c>
      <c r="AA73" t="s">
        <v>1314</v>
      </c>
      <c r="AB73" s="188">
        <v>0</v>
      </c>
      <c r="AC73" t="s">
        <v>1309</v>
      </c>
      <c r="AD73" t="s">
        <v>1314</v>
      </c>
      <c r="AE73" t="s">
        <v>1530</v>
      </c>
      <c r="AF73" s="187">
        <v>44559</v>
      </c>
      <c r="AG73" t="s">
        <v>1399</v>
      </c>
      <c r="AH73" t="s">
        <v>1387</v>
      </c>
      <c r="AI73" s="187" t="s">
        <v>1387</v>
      </c>
      <c r="AJ73" t="s">
        <v>55</v>
      </c>
    </row>
    <row r="74" spans="1:36" x14ac:dyDescent="0.25">
      <c r="A74" t="s">
        <v>1531</v>
      </c>
      <c r="B74" t="s">
        <v>1298</v>
      </c>
      <c r="C74" t="s">
        <v>1299</v>
      </c>
      <c r="D74" t="s">
        <v>1300</v>
      </c>
      <c r="E74" s="186" t="s">
        <v>1301</v>
      </c>
      <c r="F74" t="s">
        <v>1501</v>
      </c>
      <c r="G74" s="187">
        <v>44420</v>
      </c>
      <c r="H74" t="s">
        <v>1303</v>
      </c>
      <c r="I74" t="s">
        <v>1303</v>
      </c>
      <c r="J74" t="s">
        <v>1307</v>
      </c>
      <c r="K74" s="189" t="s">
        <v>1306</v>
      </c>
      <c r="L74" t="s">
        <v>1517</v>
      </c>
      <c r="M74" t="s">
        <v>1518</v>
      </c>
      <c r="N74">
        <v>1</v>
      </c>
      <c r="O74" t="s">
        <v>1519</v>
      </c>
      <c r="P74" s="188">
        <v>9000000</v>
      </c>
      <c r="Q74" t="s">
        <v>1312</v>
      </c>
      <c r="R74" t="s">
        <v>1452</v>
      </c>
      <c r="S74" s="188">
        <v>0</v>
      </c>
      <c r="T74" t="s">
        <v>1309</v>
      </c>
      <c r="U74" t="s">
        <v>1314</v>
      </c>
      <c r="V74" s="188">
        <v>0</v>
      </c>
      <c r="W74" t="s">
        <v>1309</v>
      </c>
      <c r="X74" t="s">
        <v>1314</v>
      </c>
      <c r="Y74" s="188">
        <v>0</v>
      </c>
      <c r="Z74" t="s">
        <v>1309</v>
      </c>
      <c r="AA74" t="s">
        <v>1314</v>
      </c>
      <c r="AB74" s="188">
        <v>0</v>
      </c>
      <c r="AC74" t="s">
        <v>1309</v>
      </c>
      <c r="AD74" t="s">
        <v>1314</v>
      </c>
      <c r="AE74" t="s">
        <v>1532</v>
      </c>
      <c r="AF74" s="187">
        <v>44448</v>
      </c>
      <c r="AG74" t="s">
        <v>1399</v>
      </c>
      <c r="AH74" t="s">
        <v>1387</v>
      </c>
      <c r="AI74" s="187" t="s">
        <v>1387</v>
      </c>
      <c r="AJ74" t="s">
        <v>55</v>
      </c>
    </row>
    <row r="75" spans="1:36" x14ac:dyDescent="0.25">
      <c r="A75" t="s">
        <v>1533</v>
      </c>
      <c r="B75" t="s">
        <v>1298</v>
      </c>
      <c r="C75" t="s">
        <v>1299</v>
      </c>
      <c r="D75" t="s">
        <v>1300</v>
      </c>
      <c r="E75" s="186" t="s">
        <v>1301</v>
      </c>
      <c r="F75" t="s">
        <v>1501</v>
      </c>
      <c r="G75" s="187">
        <v>44403</v>
      </c>
      <c r="H75" t="s">
        <v>1303</v>
      </c>
      <c r="I75" t="s">
        <v>1303</v>
      </c>
      <c r="J75" t="s">
        <v>1307</v>
      </c>
      <c r="K75" s="189" t="s">
        <v>1306</v>
      </c>
      <c r="L75" t="s">
        <v>1395</v>
      </c>
      <c r="M75" t="s">
        <v>1396</v>
      </c>
      <c r="N75">
        <v>12</v>
      </c>
      <c r="O75" t="s">
        <v>1397</v>
      </c>
      <c r="P75" s="188">
        <v>4212500</v>
      </c>
      <c r="Q75" t="s">
        <v>1312</v>
      </c>
      <c r="R75" t="s">
        <v>855</v>
      </c>
      <c r="S75" s="188">
        <v>0</v>
      </c>
      <c r="T75" t="s">
        <v>1309</v>
      </c>
      <c r="U75" t="s">
        <v>1314</v>
      </c>
      <c r="V75" s="188">
        <v>0</v>
      </c>
      <c r="W75" t="s">
        <v>1309</v>
      </c>
      <c r="X75" t="s">
        <v>1314</v>
      </c>
      <c r="Y75" s="188">
        <v>0</v>
      </c>
      <c r="Z75" t="s">
        <v>1309</v>
      </c>
      <c r="AA75" t="s">
        <v>1314</v>
      </c>
      <c r="AB75" s="188">
        <v>0</v>
      </c>
      <c r="AC75" t="s">
        <v>1309</v>
      </c>
      <c r="AD75" t="s">
        <v>1314</v>
      </c>
      <c r="AE75" t="s">
        <v>1534</v>
      </c>
      <c r="AF75" s="187">
        <v>44427</v>
      </c>
      <c r="AG75" t="s">
        <v>1399</v>
      </c>
      <c r="AH75" t="s">
        <v>1387</v>
      </c>
      <c r="AI75" s="187" t="s">
        <v>1387</v>
      </c>
      <c r="AJ75" t="s">
        <v>55</v>
      </c>
    </row>
    <row r="76" spans="1:36" x14ac:dyDescent="0.25">
      <c r="A76" t="s">
        <v>1535</v>
      </c>
      <c r="B76" t="s">
        <v>1298</v>
      </c>
      <c r="C76" t="s">
        <v>1299</v>
      </c>
      <c r="D76" t="s">
        <v>1300</v>
      </c>
      <c r="E76" s="186" t="s">
        <v>1301</v>
      </c>
      <c r="F76" t="s">
        <v>1501</v>
      </c>
      <c r="G76" s="187">
        <v>44448</v>
      </c>
      <c r="H76" t="s">
        <v>1303</v>
      </c>
      <c r="I76" t="s">
        <v>1303</v>
      </c>
      <c r="J76" t="s">
        <v>1307</v>
      </c>
      <c r="K76" s="189" t="s">
        <v>1306</v>
      </c>
      <c r="L76" t="s">
        <v>1536</v>
      </c>
      <c r="M76" t="s">
        <v>1537</v>
      </c>
      <c r="N76">
        <v>12</v>
      </c>
      <c r="O76" t="s">
        <v>1519</v>
      </c>
      <c r="P76" s="188">
        <v>58557000</v>
      </c>
      <c r="Q76" t="s">
        <v>1312</v>
      </c>
      <c r="R76" t="s">
        <v>1404</v>
      </c>
      <c r="S76" s="188">
        <v>0</v>
      </c>
      <c r="T76" t="s">
        <v>1309</v>
      </c>
      <c r="U76" t="s">
        <v>1314</v>
      </c>
      <c r="V76" s="188">
        <v>0</v>
      </c>
      <c r="W76" t="s">
        <v>1309</v>
      </c>
      <c r="X76" t="s">
        <v>1314</v>
      </c>
      <c r="Y76" s="188">
        <v>0</v>
      </c>
      <c r="Z76" t="s">
        <v>1309</v>
      </c>
      <c r="AA76" t="s">
        <v>1314</v>
      </c>
      <c r="AB76" s="188">
        <v>0</v>
      </c>
      <c r="AC76" t="s">
        <v>1309</v>
      </c>
      <c r="AD76" t="s">
        <v>1314</v>
      </c>
      <c r="AE76" t="s">
        <v>1538</v>
      </c>
      <c r="AF76" s="187">
        <v>44479</v>
      </c>
      <c r="AG76" t="s">
        <v>1399</v>
      </c>
      <c r="AH76" t="s">
        <v>1387</v>
      </c>
      <c r="AI76" s="187" t="s">
        <v>1387</v>
      </c>
      <c r="AJ76" t="s">
        <v>55</v>
      </c>
    </row>
    <row r="77" spans="1:36" x14ac:dyDescent="0.25">
      <c r="A77" t="s">
        <v>1539</v>
      </c>
      <c r="B77" t="s">
        <v>1298</v>
      </c>
      <c r="C77" t="s">
        <v>1299</v>
      </c>
      <c r="D77" t="s">
        <v>1363</v>
      </c>
      <c r="E77" s="186" t="s">
        <v>1301</v>
      </c>
      <c r="F77" t="s">
        <v>1501</v>
      </c>
      <c r="G77" s="187">
        <v>45447</v>
      </c>
      <c r="H77" t="s">
        <v>1303</v>
      </c>
      <c r="I77" t="s">
        <v>1303</v>
      </c>
      <c r="J77" t="s">
        <v>1307</v>
      </c>
      <c r="K77" s="189" t="s">
        <v>1306</v>
      </c>
      <c r="L77" t="s">
        <v>1402</v>
      </c>
      <c r="M77" t="s">
        <v>1403</v>
      </c>
      <c r="N77">
        <v>12</v>
      </c>
      <c r="O77" t="s">
        <v>1397</v>
      </c>
      <c r="P77" s="188">
        <v>63304000</v>
      </c>
      <c r="Q77" t="s">
        <v>1309</v>
      </c>
      <c r="R77" t="s">
        <v>1404</v>
      </c>
      <c r="S77" s="188">
        <v>66343250</v>
      </c>
      <c r="T77" t="s">
        <v>1309</v>
      </c>
      <c r="U77" t="s">
        <v>1540</v>
      </c>
      <c r="V77" s="188">
        <v>62917000</v>
      </c>
      <c r="W77" t="s">
        <v>1312</v>
      </c>
      <c r="X77" t="s">
        <v>1424</v>
      </c>
      <c r="Y77" s="188">
        <v>0</v>
      </c>
      <c r="Z77" t="s">
        <v>1309</v>
      </c>
      <c r="AA77" t="s">
        <v>1314</v>
      </c>
      <c r="AB77" s="188">
        <v>0</v>
      </c>
      <c r="AC77" t="s">
        <v>1309</v>
      </c>
      <c r="AD77" t="s">
        <v>1314</v>
      </c>
      <c r="AE77" t="s">
        <v>1541</v>
      </c>
      <c r="AF77" s="187">
        <v>45470</v>
      </c>
      <c r="AG77" t="s">
        <v>1399</v>
      </c>
      <c r="AH77" t="s">
        <v>1387</v>
      </c>
      <c r="AI77" s="187" t="s">
        <v>1387</v>
      </c>
      <c r="AJ77" t="s">
        <v>1542</v>
      </c>
    </row>
    <row r="78" spans="1:36" x14ac:dyDescent="0.25">
      <c r="A78" t="s">
        <v>1543</v>
      </c>
      <c r="B78" t="s">
        <v>1298</v>
      </c>
      <c r="C78" t="s">
        <v>1299</v>
      </c>
      <c r="D78" t="s">
        <v>1363</v>
      </c>
      <c r="E78" s="186" t="s">
        <v>1301</v>
      </c>
      <c r="F78" t="s">
        <v>1501</v>
      </c>
      <c r="G78" s="187">
        <v>45429</v>
      </c>
      <c r="H78" t="s">
        <v>1303</v>
      </c>
      <c r="I78" t="s">
        <v>1303</v>
      </c>
      <c r="J78" t="s">
        <v>1307</v>
      </c>
      <c r="K78" s="189" t="s">
        <v>1306</v>
      </c>
      <c r="L78" t="s">
        <v>1395</v>
      </c>
      <c r="M78" t="s">
        <v>1396</v>
      </c>
      <c r="N78">
        <v>1</v>
      </c>
      <c r="O78" t="s">
        <v>1529</v>
      </c>
      <c r="P78" s="188">
        <v>129522050</v>
      </c>
      <c r="Q78" t="s">
        <v>1312</v>
      </c>
      <c r="R78" t="s">
        <v>855</v>
      </c>
      <c r="S78" s="188">
        <v>0</v>
      </c>
      <c r="T78" t="s">
        <v>1309</v>
      </c>
      <c r="U78" t="s">
        <v>1314</v>
      </c>
      <c r="V78" s="188">
        <v>0</v>
      </c>
      <c r="W78" t="s">
        <v>1309</v>
      </c>
      <c r="X78" t="s">
        <v>1314</v>
      </c>
      <c r="Y78" s="188">
        <v>0</v>
      </c>
      <c r="Z78" t="s">
        <v>1309</v>
      </c>
      <c r="AA78" t="s">
        <v>1314</v>
      </c>
      <c r="AB78" s="188">
        <v>0</v>
      </c>
      <c r="AC78" t="s">
        <v>1309</v>
      </c>
      <c r="AD78" t="s">
        <v>1314</v>
      </c>
      <c r="AE78" t="s">
        <v>1544</v>
      </c>
      <c r="AF78" s="187">
        <v>45470</v>
      </c>
      <c r="AG78" t="s">
        <v>1399</v>
      </c>
      <c r="AH78" t="s">
        <v>1387</v>
      </c>
      <c r="AI78" s="187" t="s">
        <v>1387</v>
      </c>
      <c r="AJ78" t="s">
        <v>1545</v>
      </c>
    </row>
    <row r="79" spans="1:36" x14ac:dyDescent="0.25">
      <c r="A79" t="s">
        <v>1546</v>
      </c>
      <c r="B79" t="s">
        <v>1298</v>
      </c>
      <c r="C79" t="s">
        <v>1299</v>
      </c>
      <c r="D79" t="s">
        <v>1363</v>
      </c>
      <c r="E79" s="186" t="s">
        <v>1301</v>
      </c>
      <c r="F79" t="s">
        <v>1501</v>
      </c>
      <c r="G79" s="187">
        <v>45455</v>
      </c>
      <c r="H79" t="s">
        <v>1303</v>
      </c>
      <c r="I79" t="s">
        <v>1303</v>
      </c>
      <c r="J79" t="s">
        <v>1307</v>
      </c>
      <c r="K79" s="189" t="s">
        <v>1306</v>
      </c>
      <c r="L79" t="s">
        <v>1402</v>
      </c>
      <c r="M79" t="s">
        <v>1403</v>
      </c>
      <c r="N79">
        <v>1</v>
      </c>
      <c r="O79" t="s">
        <v>1397</v>
      </c>
      <c r="P79" s="188">
        <v>318409</v>
      </c>
      <c r="Q79" t="s">
        <v>1312</v>
      </c>
      <c r="R79" t="s">
        <v>1404</v>
      </c>
      <c r="S79" s="188">
        <v>0</v>
      </c>
      <c r="T79" t="s">
        <v>1309</v>
      </c>
      <c r="U79" t="s">
        <v>1314</v>
      </c>
      <c r="V79" s="188">
        <v>0</v>
      </c>
      <c r="W79" t="s">
        <v>1309</v>
      </c>
      <c r="X79" t="s">
        <v>1314</v>
      </c>
      <c r="Y79" s="188">
        <v>0</v>
      </c>
      <c r="Z79" t="s">
        <v>1309</v>
      </c>
      <c r="AA79" t="s">
        <v>1314</v>
      </c>
      <c r="AB79" s="188">
        <v>0</v>
      </c>
      <c r="AC79" t="s">
        <v>1309</v>
      </c>
      <c r="AD79" t="s">
        <v>1314</v>
      </c>
      <c r="AE79" t="s">
        <v>1547</v>
      </c>
      <c r="AF79" s="187">
        <v>45476</v>
      </c>
      <c r="AG79" t="s">
        <v>1399</v>
      </c>
      <c r="AH79" t="s">
        <v>1387</v>
      </c>
      <c r="AI79" s="187" t="s">
        <v>1387</v>
      </c>
      <c r="AJ79" t="s">
        <v>1548</v>
      </c>
    </row>
    <row r="80" spans="1:36" x14ac:dyDescent="0.25">
      <c r="A80" t="s">
        <v>1549</v>
      </c>
      <c r="B80" t="s">
        <v>1298</v>
      </c>
      <c r="C80" t="s">
        <v>1299</v>
      </c>
      <c r="D80" t="s">
        <v>1363</v>
      </c>
      <c r="E80" s="186" t="s">
        <v>1301</v>
      </c>
      <c r="F80" t="s">
        <v>1501</v>
      </c>
      <c r="G80" s="187">
        <v>45455</v>
      </c>
      <c r="H80" t="s">
        <v>1303</v>
      </c>
      <c r="I80" t="s">
        <v>1303</v>
      </c>
      <c r="J80" t="s">
        <v>1307</v>
      </c>
      <c r="K80" s="189" t="s">
        <v>1306</v>
      </c>
      <c r="L80" t="s">
        <v>1402</v>
      </c>
      <c r="M80" t="s">
        <v>1403</v>
      </c>
      <c r="N80">
        <v>1</v>
      </c>
      <c r="O80" t="s">
        <v>1397</v>
      </c>
      <c r="P80" s="188">
        <v>1996279</v>
      </c>
      <c r="Q80" t="s">
        <v>1312</v>
      </c>
      <c r="R80" t="s">
        <v>1404</v>
      </c>
      <c r="S80" s="188">
        <v>0</v>
      </c>
      <c r="T80" t="s">
        <v>1309</v>
      </c>
      <c r="U80" t="s">
        <v>1314</v>
      </c>
      <c r="V80" s="188">
        <v>0</v>
      </c>
      <c r="W80" t="s">
        <v>1309</v>
      </c>
      <c r="X80" t="s">
        <v>1314</v>
      </c>
      <c r="Y80" s="188">
        <v>0</v>
      </c>
      <c r="Z80" t="s">
        <v>1309</v>
      </c>
      <c r="AA80" t="s">
        <v>1314</v>
      </c>
      <c r="AB80" s="188">
        <v>0</v>
      </c>
      <c r="AC80" t="s">
        <v>1309</v>
      </c>
      <c r="AD80" t="s">
        <v>1314</v>
      </c>
      <c r="AE80" t="s">
        <v>1550</v>
      </c>
      <c r="AF80" s="187">
        <v>45476</v>
      </c>
      <c r="AG80" t="s">
        <v>1399</v>
      </c>
      <c r="AH80" t="s">
        <v>1387</v>
      </c>
      <c r="AI80" s="187" t="s">
        <v>1387</v>
      </c>
      <c r="AJ80" t="s">
        <v>1551</v>
      </c>
    </row>
    <row r="81" spans="1:36" x14ac:dyDescent="0.25">
      <c r="A81" t="s">
        <v>1552</v>
      </c>
      <c r="B81" t="s">
        <v>1298</v>
      </c>
      <c r="C81" t="s">
        <v>1299</v>
      </c>
      <c r="D81" t="s">
        <v>1300</v>
      </c>
      <c r="E81" s="186" t="s">
        <v>1301</v>
      </c>
      <c r="F81" t="s">
        <v>1501</v>
      </c>
      <c r="G81" s="187">
        <v>44424</v>
      </c>
      <c r="H81" t="s">
        <v>1303</v>
      </c>
      <c r="I81" t="s">
        <v>1303</v>
      </c>
      <c r="J81" t="s">
        <v>1307</v>
      </c>
      <c r="K81" s="189" t="s">
        <v>1306</v>
      </c>
      <c r="L81" t="s">
        <v>1506</v>
      </c>
      <c r="M81" t="s">
        <v>1507</v>
      </c>
      <c r="N81">
        <v>12</v>
      </c>
      <c r="O81" t="s">
        <v>1397</v>
      </c>
      <c r="P81" s="188">
        <v>7500000</v>
      </c>
      <c r="Q81" t="s">
        <v>1312</v>
      </c>
      <c r="R81" t="s">
        <v>1553</v>
      </c>
      <c r="S81" s="188">
        <v>0</v>
      </c>
      <c r="T81" t="s">
        <v>1309</v>
      </c>
      <c r="U81" t="s">
        <v>1314</v>
      </c>
      <c r="V81" s="188">
        <v>0</v>
      </c>
      <c r="W81" t="s">
        <v>1309</v>
      </c>
      <c r="X81" t="s">
        <v>1314</v>
      </c>
      <c r="Y81" s="188">
        <v>0</v>
      </c>
      <c r="Z81" t="s">
        <v>1309</v>
      </c>
      <c r="AA81" t="s">
        <v>1314</v>
      </c>
      <c r="AB81" s="188">
        <v>0</v>
      </c>
      <c r="AC81" t="s">
        <v>1309</v>
      </c>
      <c r="AD81" t="s">
        <v>1314</v>
      </c>
      <c r="AE81" t="s">
        <v>1554</v>
      </c>
      <c r="AF81" s="187">
        <v>44466</v>
      </c>
      <c r="AG81" t="s">
        <v>1399</v>
      </c>
      <c r="AH81" t="s">
        <v>1387</v>
      </c>
      <c r="AI81" s="187" t="s">
        <v>1387</v>
      </c>
      <c r="AJ81" t="s">
        <v>55</v>
      </c>
    </row>
    <row r="82" spans="1:36" x14ac:dyDescent="0.25">
      <c r="A82" t="s">
        <v>1555</v>
      </c>
      <c r="B82" t="s">
        <v>1298</v>
      </c>
      <c r="C82" t="s">
        <v>1299</v>
      </c>
      <c r="D82" t="s">
        <v>1300</v>
      </c>
      <c r="E82" s="186" t="s">
        <v>1301</v>
      </c>
      <c r="F82" t="s">
        <v>1501</v>
      </c>
      <c r="G82" s="187">
        <v>44587</v>
      </c>
      <c r="H82" t="s">
        <v>1303</v>
      </c>
      <c r="I82" t="s">
        <v>1556</v>
      </c>
      <c r="J82" t="s">
        <v>1557</v>
      </c>
      <c r="K82" s="189" t="s">
        <v>1306</v>
      </c>
      <c r="L82" t="s">
        <v>1306</v>
      </c>
      <c r="M82" t="s">
        <v>1307</v>
      </c>
      <c r="N82">
        <v>1</v>
      </c>
      <c r="O82" t="s">
        <v>1308</v>
      </c>
      <c r="P82" s="188">
        <v>2200000</v>
      </c>
      <c r="Q82" t="s">
        <v>1309</v>
      </c>
      <c r="R82" t="s">
        <v>1558</v>
      </c>
      <c r="S82" s="188">
        <v>2150000</v>
      </c>
      <c r="T82" t="s">
        <v>1309</v>
      </c>
      <c r="U82" t="s">
        <v>1559</v>
      </c>
      <c r="V82" s="188">
        <v>1820000</v>
      </c>
      <c r="W82" t="s">
        <v>1312</v>
      </c>
      <c r="X82" t="s">
        <v>1342</v>
      </c>
      <c r="Y82" s="188">
        <v>0</v>
      </c>
      <c r="Z82" t="s">
        <v>1309</v>
      </c>
      <c r="AA82" t="s">
        <v>1314</v>
      </c>
      <c r="AB82" s="188">
        <v>0</v>
      </c>
      <c r="AC82" t="s">
        <v>1309</v>
      </c>
      <c r="AD82" t="s">
        <v>1314</v>
      </c>
      <c r="AE82" t="s">
        <v>1560</v>
      </c>
      <c r="AF82" s="187">
        <v>44603</v>
      </c>
      <c r="AG82" t="s">
        <v>1561</v>
      </c>
      <c r="AH82" t="s">
        <v>1387</v>
      </c>
      <c r="AI82" s="187" t="s">
        <v>1387</v>
      </c>
      <c r="AJ82" t="s">
        <v>55</v>
      </c>
    </row>
    <row r="83" spans="1:36" x14ac:dyDescent="0.25">
      <c r="A83" t="s">
        <v>1562</v>
      </c>
      <c r="B83" t="s">
        <v>1298</v>
      </c>
      <c r="C83" t="s">
        <v>1299</v>
      </c>
      <c r="D83" t="s">
        <v>1300</v>
      </c>
      <c r="E83" s="186" t="s">
        <v>1301</v>
      </c>
      <c r="F83" t="s">
        <v>1501</v>
      </c>
      <c r="G83" s="187">
        <v>44568</v>
      </c>
      <c r="H83" t="s">
        <v>1303</v>
      </c>
      <c r="I83" t="s">
        <v>1303</v>
      </c>
      <c r="J83" t="s">
        <v>1307</v>
      </c>
      <c r="K83" s="189" t="s">
        <v>1306</v>
      </c>
      <c r="L83" t="s">
        <v>1523</v>
      </c>
      <c r="M83" t="s">
        <v>1524</v>
      </c>
      <c r="N83">
        <v>12</v>
      </c>
      <c r="O83" t="s">
        <v>1397</v>
      </c>
      <c r="P83" s="188">
        <v>5135000</v>
      </c>
      <c r="Q83" t="s">
        <v>1312</v>
      </c>
      <c r="R83" t="s">
        <v>1404</v>
      </c>
      <c r="S83" s="188">
        <v>0</v>
      </c>
      <c r="T83" t="s">
        <v>1309</v>
      </c>
      <c r="U83" t="s">
        <v>1314</v>
      </c>
      <c r="V83" s="188">
        <v>0</v>
      </c>
      <c r="W83" t="s">
        <v>1309</v>
      </c>
      <c r="X83" t="s">
        <v>1314</v>
      </c>
      <c r="Y83" s="188">
        <v>0</v>
      </c>
      <c r="Z83" t="s">
        <v>1309</v>
      </c>
      <c r="AA83" t="s">
        <v>1314</v>
      </c>
      <c r="AB83" s="188">
        <v>0</v>
      </c>
      <c r="AC83" t="s">
        <v>1309</v>
      </c>
      <c r="AD83" t="s">
        <v>1314</v>
      </c>
      <c r="AE83" t="s">
        <v>1563</v>
      </c>
      <c r="AF83" s="187">
        <v>44628</v>
      </c>
      <c r="AG83" t="s">
        <v>1399</v>
      </c>
      <c r="AH83" t="s">
        <v>1387</v>
      </c>
      <c r="AI83" s="187" t="s">
        <v>1387</v>
      </c>
      <c r="AJ83" t="s">
        <v>55</v>
      </c>
    </row>
    <row r="84" spans="1:36" x14ac:dyDescent="0.25">
      <c r="A84" t="s">
        <v>1564</v>
      </c>
      <c r="B84" t="s">
        <v>1298</v>
      </c>
      <c r="C84" t="s">
        <v>1299</v>
      </c>
      <c r="D84" t="s">
        <v>1300</v>
      </c>
      <c r="E84" s="186" t="s">
        <v>1301</v>
      </c>
      <c r="F84" t="s">
        <v>1501</v>
      </c>
      <c r="G84" s="187">
        <v>44610</v>
      </c>
      <c r="H84" t="s">
        <v>1303</v>
      </c>
      <c r="I84" t="s">
        <v>1303</v>
      </c>
      <c r="J84" t="s">
        <v>1307</v>
      </c>
      <c r="K84" s="189" t="s">
        <v>1306</v>
      </c>
      <c r="L84" t="s">
        <v>1565</v>
      </c>
      <c r="M84" t="s">
        <v>1566</v>
      </c>
      <c r="N84">
        <v>12</v>
      </c>
      <c r="O84" t="s">
        <v>1397</v>
      </c>
      <c r="P84" s="188">
        <v>7550000</v>
      </c>
      <c r="Q84" t="s">
        <v>1312</v>
      </c>
      <c r="R84" t="s">
        <v>1413</v>
      </c>
      <c r="S84" s="188">
        <v>0</v>
      </c>
      <c r="T84" t="s">
        <v>1309</v>
      </c>
      <c r="U84" t="s">
        <v>1314</v>
      </c>
      <c r="V84" s="188">
        <v>0</v>
      </c>
      <c r="W84" t="s">
        <v>1309</v>
      </c>
      <c r="X84" t="s">
        <v>1314</v>
      </c>
      <c r="Y84" s="188">
        <v>0</v>
      </c>
      <c r="Z84" t="s">
        <v>1309</v>
      </c>
      <c r="AA84" t="s">
        <v>1314</v>
      </c>
      <c r="AB84" s="188">
        <v>0</v>
      </c>
      <c r="AC84" t="s">
        <v>1309</v>
      </c>
      <c r="AD84" t="s">
        <v>1314</v>
      </c>
      <c r="AE84" t="s">
        <v>1567</v>
      </c>
      <c r="AF84" s="187">
        <v>44659</v>
      </c>
      <c r="AG84" t="s">
        <v>1399</v>
      </c>
      <c r="AH84" t="s">
        <v>1387</v>
      </c>
      <c r="AI84" s="187" t="s">
        <v>1387</v>
      </c>
      <c r="AJ84" t="s">
        <v>55</v>
      </c>
    </row>
    <row r="85" spans="1:36" x14ac:dyDescent="0.25">
      <c r="A85" t="s">
        <v>1568</v>
      </c>
      <c r="B85" t="s">
        <v>1298</v>
      </c>
      <c r="C85" t="s">
        <v>1299</v>
      </c>
      <c r="D85" t="s">
        <v>1300</v>
      </c>
      <c r="E85" s="186" t="s">
        <v>1301</v>
      </c>
      <c r="F85" t="s">
        <v>1501</v>
      </c>
      <c r="G85" s="187">
        <v>44691</v>
      </c>
      <c r="H85" t="s">
        <v>1303</v>
      </c>
      <c r="I85" t="s">
        <v>1303</v>
      </c>
      <c r="J85" t="s">
        <v>1307</v>
      </c>
      <c r="K85" s="189" t="s">
        <v>1306</v>
      </c>
      <c r="L85" t="s">
        <v>1506</v>
      </c>
      <c r="M85" t="s">
        <v>1507</v>
      </c>
      <c r="N85">
        <v>12</v>
      </c>
      <c r="O85" t="s">
        <v>1397</v>
      </c>
      <c r="P85" s="188">
        <v>7500000</v>
      </c>
      <c r="Q85" t="s">
        <v>1312</v>
      </c>
      <c r="R85" t="s">
        <v>1553</v>
      </c>
      <c r="S85" s="188">
        <v>0</v>
      </c>
      <c r="T85" t="s">
        <v>1309</v>
      </c>
      <c r="U85" t="s">
        <v>1314</v>
      </c>
      <c r="V85" s="188">
        <v>0</v>
      </c>
      <c r="W85" t="s">
        <v>1309</v>
      </c>
      <c r="X85" t="s">
        <v>1314</v>
      </c>
      <c r="Y85" s="188">
        <v>0</v>
      </c>
      <c r="Z85" t="s">
        <v>1309</v>
      </c>
      <c r="AA85" t="s">
        <v>1314</v>
      </c>
      <c r="AB85" s="188">
        <v>0</v>
      </c>
      <c r="AC85" t="s">
        <v>1309</v>
      </c>
      <c r="AD85" t="s">
        <v>1314</v>
      </c>
      <c r="AE85" t="s">
        <v>1569</v>
      </c>
      <c r="AF85" s="187">
        <v>44791</v>
      </c>
      <c r="AG85" t="s">
        <v>1399</v>
      </c>
      <c r="AH85" t="s">
        <v>1387</v>
      </c>
      <c r="AI85" s="187" t="s">
        <v>1387</v>
      </c>
      <c r="AJ85" t="s">
        <v>1570</v>
      </c>
    </row>
    <row r="86" spans="1:36" x14ac:dyDescent="0.25">
      <c r="A86" t="s">
        <v>1571</v>
      </c>
      <c r="B86" t="s">
        <v>1298</v>
      </c>
      <c r="C86" t="s">
        <v>1299</v>
      </c>
      <c r="D86" t="s">
        <v>1300</v>
      </c>
      <c r="E86" s="186" t="s">
        <v>1301</v>
      </c>
      <c r="F86" t="s">
        <v>1501</v>
      </c>
      <c r="G86" s="187">
        <v>44749</v>
      </c>
      <c r="H86" t="s">
        <v>1303</v>
      </c>
      <c r="I86" t="s">
        <v>1303</v>
      </c>
      <c r="J86" t="s">
        <v>1307</v>
      </c>
      <c r="K86" s="189" t="s">
        <v>1306</v>
      </c>
      <c r="L86" t="s">
        <v>1536</v>
      </c>
      <c r="M86" t="s">
        <v>1537</v>
      </c>
      <c r="N86">
        <v>12</v>
      </c>
      <c r="O86" t="s">
        <v>1397</v>
      </c>
      <c r="P86" s="188">
        <v>63304000</v>
      </c>
      <c r="Q86" t="s">
        <v>1312</v>
      </c>
      <c r="R86" t="s">
        <v>1404</v>
      </c>
      <c r="S86" s="188">
        <v>0</v>
      </c>
      <c r="T86" t="s">
        <v>1309</v>
      </c>
      <c r="U86" t="s">
        <v>1314</v>
      </c>
      <c r="V86" s="188">
        <v>0</v>
      </c>
      <c r="W86" t="s">
        <v>1309</v>
      </c>
      <c r="X86" t="s">
        <v>1314</v>
      </c>
      <c r="Y86" s="188">
        <v>0</v>
      </c>
      <c r="Z86" t="s">
        <v>1309</v>
      </c>
      <c r="AA86" t="s">
        <v>1314</v>
      </c>
      <c r="AB86" s="188">
        <v>0</v>
      </c>
      <c r="AC86" t="s">
        <v>1309</v>
      </c>
      <c r="AD86" t="s">
        <v>1314</v>
      </c>
      <c r="AE86" t="s">
        <v>1572</v>
      </c>
      <c r="AF86" s="187">
        <v>44844</v>
      </c>
      <c r="AG86" t="s">
        <v>1399</v>
      </c>
      <c r="AH86" t="s">
        <v>1387</v>
      </c>
      <c r="AI86" s="187" t="s">
        <v>1387</v>
      </c>
      <c r="AJ86" t="s">
        <v>1573</v>
      </c>
    </row>
    <row r="87" spans="1:36" x14ac:dyDescent="0.25">
      <c r="A87" t="s">
        <v>1571</v>
      </c>
      <c r="B87" t="s">
        <v>1298</v>
      </c>
      <c r="C87" t="s">
        <v>1299</v>
      </c>
      <c r="D87" t="s">
        <v>1300</v>
      </c>
      <c r="E87" s="186" t="s">
        <v>1301</v>
      </c>
      <c r="F87" t="s">
        <v>1501</v>
      </c>
      <c r="G87" s="187">
        <v>44749</v>
      </c>
      <c r="H87" t="s">
        <v>1303</v>
      </c>
      <c r="I87" t="s">
        <v>1303</v>
      </c>
      <c r="J87" t="s">
        <v>1307</v>
      </c>
      <c r="K87" s="189" t="s">
        <v>1306</v>
      </c>
      <c r="L87" t="s">
        <v>1536</v>
      </c>
      <c r="M87" t="s">
        <v>1537</v>
      </c>
      <c r="N87">
        <v>12</v>
      </c>
      <c r="O87" t="s">
        <v>1397</v>
      </c>
      <c r="P87" s="188">
        <v>63304000</v>
      </c>
      <c r="Q87" t="s">
        <v>1312</v>
      </c>
      <c r="R87" t="s">
        <v>1404</v>
      </c>
      <c r="S87" s="188">
        <v>0</v>
      </c>
      <c r="T87" t="s">
        <v>1309</v>
      </c>
      <c r="U87" t="s">
        <v>1314</v>
      </c>
      <c r="V87" s="188">
        <v>0</v>
      </c>
      <c r="W87" t="s">
        <v>1309</v>
      </c>
      <c r="X87" t="s">
        <v>1314</v>
      </c>
      <c r="Y87" s="188">
        <v>0</v>
      </c>
      <c r="Z87" t="s">
        <v>1309</v>
      </c>
      <c r="AA87" t="s">
        <v>1314</v>
      </c>
      <c r="AB87" s="188">
        <v>0</v>
      </c>
      <c r="AC87" t="s">
        <v>1309</v>
      </c>
      <c r="AD87" t="s">
        <v>1314</v>
      </c>
      <c r="AE87" t="s">
        <v>1572</v>
      </c>
      <c r="AF87" s="187">
        <v>44844</v>
      </c>
      <c r="AG87" t="s">
        <v>1399</v>
      </c>
      <c r="AH87" t="s">
        <v>1387</v>
      </c>
      <c r="AI87" s="187" t="s">
        <v>1387</v>
      </c>
      <c r="AJ87" t="s">
        <v>1574</v>
      </c>
    </row>
    <row r="88" spans="1:36" x14ac:dyDescent="0.25">
      <c r="A88" t="s">
        <v>1571</v>
      </c>
      <c r="B88" t="s">
        <v>1298</v>
      </c>
      <c r="C88" t="s">
        <v>1299</v>
      </c>
      <c r="D88" t="s">
        <v>1300</v>
      </c>
      <c r="E88" s="186" t="s">
        <v>1301</v>
      </c>
      <c r="F88" t="s">
        <v>1501</v>
      </c>
      <c r="G88" s="187">
        <v>44749</v>
      </c>
      <c r="H88" t="s">
        <v>1303</v>
      </c>
      <c r="I88" t="s">
        <v>1303</v>
      </c>
      <c r="J88" t="s">
        <v>1307</v>
      </c>
      <c r="K88" s="189" t="s">
        <v>1306</v>
      </c>
      <c r="L88" t="s">
        <v>1536</v>
      </c>
      <c r="M88" t="s">
        <v>1537</v>
      </c>
      <c r="N88">
        <v>12</v>
      </c>
      <c r="O88" t="s">
        <v>1397</v>
      </c>
      <c r="P88" s="188">
        <v>63304000</v>
      </c>
      <c r="Q88" t="s">
        <v>1312</v>
      </c>
      <c r="R88" t="s">
        <v>1404</v>
      </c>
      <c r="S88" s="188">
        <v>0</v>
      </c>
      <c r="T88" t="s">
        <v>1309</v>
      </c>
      <c r="U88" t="s">
        <v>1314</v>
      </c>
      <c r="V88" s="188">
        <v>0</v>
      </c>
      <c r="W88" t="s">
        <v>1309</v>
      </c>
      <c r="X88" t="s">
        <v>1314</v>
      </c>
      <c r="Y88" s="188">
        <v>0</v>
      </c>
      <c r="Z88" t="s">
        <v>1309</v>
      </c>
      <c r="AA88" t="s">
        <v>1314</v>
      </c>
      <c r="AB88" s="188">
        <v>0</v>
      </c>
      <c r="AC88" t="s">
        <v>1309</v>
      </c>
      <c r="AD88" t="s">
        <v>1314</v>
      </c>
      <c r="AE88" t="s">
        <v>1572</v>
      </c>
      <c r="AF88" s="187">
        <v>44844</v>
      </c>
      <c r="AG88" t="s">
        <v>1399</v>
      </c>
      <c r="AH88" t="s">
        <v>1387</v>
      </c>
      <c r="AI88" s="187" t="s">
        <v>1387</v>
      </c>
      <c r="AJ88" t="s">
        <v>1573</v>
      </c>
    </row>
    <row r="89" spans="1:36" x14ac:dyDescent="0.25">
      <c r="A89" t="s">
        <v>1571</v>
      </c>
      <c r="B89" t="s">
        <v>1298</v>
      </c>
      <c r="C89" t="s">
        <v>1299</v>
      </c>
      <c r="D89" t="s">
        <v>1300</v>
      </c>
      <c r="E89" s="186" t="s">
        <v>1301</v>
      </c>
      <c r="F89" t="s">
        <v>1501</v>
      </c>
      <c r="G89" s="187">
        <v>44749</v>
      </c>
      <c r="H89" t="s">
        <v>1303</v>
      </c>
      <c r="I89" t="s">
        <v>1303</v>
      </c>
      <c r="J89" t="s">
        <v>1307</v>
      </c>
      <c r="K89" s="189" t="s">
        <v>1306</v>
      </c>
      <c r="L89" t="s">
        <v>1536</v>
      </c>
      <c r="M89" t="s">
        <v>1537</v>
      </c>
      <c r="N89">
        <v>12</v>
      </c>
      <c r="O89" t="s">
        <v>1397</v>
      </c>
      <c r="P89" s="188">
        <v>63304000</v>
      </c>
      <c r="Q89" t="s">
        <v>1312</v>
      </c>
      <c r="R89" t="s">
        <v>1404</v>
      </c>
      <c r="S89" s="188">
        <v>0</v>
      </c>
      <c r="T89" t="s">
        <v>1309</v>
      </c>
      <c r="U89" t="s">
        <v>1314</v>
      </c>
      <c r="V89" s="188">
        <v>0</v>
      </c>
      <c r="W89" t="s">
        <v>1309</v>
      </c>
      <c r="X89" t="s">
        <v>1314</v>
      </c>
      <c r="Y89" s="188">
        <v>0</v>
      </c>
      <c r="Z89" t="s">
        <v>1309</v>
      </c>
      <c r="AA89" t="s">
        <v>1314</v>
      </c>
      <c r="AB89" s="188">
        <v>0</v>
      </c>
      <c r="AC89" t="s">
        <v>1309</v>
      </c>
      <c r="AD89" t="s">
        <v>1314</v>
      </c>
      <c r="AE89" t="s">
        <v>1572</v>
      </c>
      <c r="AF89" s="187">
        <v>44844</v>
      </c>
      <c r="AG89" t="s">
        <v>1399</v>
      </c>
      <c r="AH89" t="s">
        <v>1387</v>
      </c>
      <c r="AI89" s="187" t="s">
        <v>1387</v>
      </c>
      <c r="AJ89" t="s">
        <v>1574</v>
      </c>
    </row>
    <row r="90" spans="1:36" x14ac:dyDescent="0.25">
      <c r="A90" t="s">
        <v>1575</v>
      </c>
      <c r="B90" t="s">
        <v>1298</v>
      </c>
      <c r="C90" t="s">
        <v>1299</v>
      </c>
      <c r="D90" t="s">
        <v>1363</v>
      </c>
      <c r="E90" s="186" t="s">
        <v>1301</v>
      </c>
      <c r="F90" t="s">
        <v>1501</v>
      </c>
      <c r="G90" s="187">
        <v>45468</v>
      </c>
      <c r="H90" t="s">
        <v>1303</v>
      </c>
      <c r="I90" t="s">
        <v>1303</v>
      </c>
      <c r="J90" t="s">
        <v>1307</v>
      </c>
      <c r="K90" s="189" t="s">
        <v>1306</v>
      </c>
      <c r="L90" t="s">
        <v>1402</v>
      </c>
      <c r="M90" t="s">
        <v>1403</v>
      </c>
      <c r="N90">
        <v>2</v>
      </c>
      <c r="O90" t="s">
        <v>1397</v>
      </c>
      <c r="P90" s="188">
        <v>63304000</v>
      </c>
      <c r="Q90" t="s">
        <v>1312</v>
      </c>
      <c r="R90" t="s">
        <v>1404</v>
      </c>
      <c r="S90" s="188">
        <v>0</v>
      </c>
      <c r="T90" t="s">
        <v>1309</v>
      </c>
      <c r="U90" t="s">
        <v>1314</v>
      </c>
      <c r="V90" s="188">
        <v>0</v>
      </c>
      <c r="W90" t="s">
        <v>1309</v>
      </c>
      <c r="X90" t="s">
        <v>1314</v>
      </c>
      <c r="Y90" s="188">
        <v>0</v>
      </c>
      <c r="Z90" t="s">
        <v>1309</v>
      </c>
      <c r="AA90" t="s">
        <v>1314</v>
      </c>
      <c r="AB90" s="188">
        <v>0</v>
      </c>
      <c r="AC90" t="s">
        <v>1309</v>
      </c>
      <c r="AD90" t="s">
        <v>1314</v>
      </c>
      <c r="AE90" t="s">
        <v>1576</v>
      </c>
      <c r="AF90" s="187">
        <v>45497</v>
      </c>
      <c r="AG90" t="s">
        <v>1399</v>
      </c>
      <c r="AH90" t="s">
        <v>1387</v>
      </c>
      <c r="AI90" s="187" t="s">
        <v>1387</v>
      </c>
      <c r="AJ90" t="s">
        <v>1577</v>
      </c>
    </row>
    <row r="91" spans="1:36" x14ac:dyDescent="0.25">
      <c r="A91" t="s">
        <v>1578</v>
      </c>
      <c r="B91" t="s">
        <v>1298</v>
      </c>
      <c r="C91" t="s">
        <v>1299</v>
      </c>
      <c r="D91" t="s">
        <v>1363</v>
      </c>
      <c r="E91" s="186" t="s">
        <v>1301</v>
      </c>
      <c r="F91" t="s">
        <v>1501</v>
      </c>
      <c r="G91" s="187">
        <v>45474</v>
      </c>
      <c r="H91" t="s">
        <v>1303</v>
      </c>
      <c r="I91" t="s">
        <v>1579</v>
      </c>
      <c r="J91" t="s">
        <v>1580</v>
      </c>
      <c r="K91" s="189" t="s">
        <v>1306</v>
      </c>
      <c r="L91" t="s">
        <v>1306</v>
      </c>
      <c r="M91" t="s">
        <v>1307</v>
      </c>
      <c r="N91">
        <v>1</v>
      </c>
      <c r="O91" t="s">
        <v>1358</v>
      </c>
      <c r="P91" s="188">
        <v>1945000</v>
      </c>
      <c r="Q91" t="s">
        <v>1309</v>
      </c>
      <c r="R91" t="s">
        <v>1364</v>
      </c>
      <c r="S91" s="188">
        <v>1935000</v>
      </c>
      <c r="T91" t="s">
        <v>1312</v>
      </c>
      <c r="U91" t="s">
        <v>1342</v>
      </c>
      <c r="V91" s="188">
        <v>2000000</v>
      </c>
      <c r="W91" t="s">
        <v>1309</v>
      </c>
      <c r="X91" t="s">
        <v>1335</v>
      </c>
      <c r="Y91" s="188">
        <v>0</v>
      </c>
      <c r="Z91" t="s">
        <v>1309</v>
      </c>
      <c r="AA91" t="s">
        <v>1314</v>
      </c>
      <c r="AB91" s="188">
        <v>0</v>
      </c>
      <c r="AC91" t="s">
        <v>1309</v>
      </c>
      <c r="AD91" t="s">
        <v>1314</v>
      </c>
      <c r="AE91" t="s">
        <v>1581</v>
      </c>
      <c r="AF91" s="187">
        <v>45495</v>
      </c>
      <c r="AG91" t="s">
        <v>1582</v>
      </c>
      <c r="AH91" t="s">
        <v>1583</v>
      </c>
      <c r="AI91" s="187">
        <v>45498</v>
      </c>
      <c r="AJ91" t="s">
        <v>55</v>
      </c>
    </row>
    <row r="92" spans="1:36" x14ac:dyDescent="0.25">
      <c r="A92" t="s">
        <v>1584</v>
      </c>
      <c r="B92" t="s">
        <v>1298</v>
      </c>
      <c r="C92" t="s">
        <v>1299</v>
      </c>
      <c r="D92" t="s">
        <v>1300</v>
      </c>
      <c r="E92" s="186" t="s">
        <v>1301</v>
      </c>
      <c r="F92" t="s">
        <v>1501</v>
      </c>
      <c r="G92" s="187">
        <v>44706</v>
      </c>
      <c r="H92" t="s">
        <v>1303</v>
      </c>
      <c r="I92" t="s">
        <v>1303</v>
      </c>
      <c r="J92" t="s">
        <v>1307</v>
      </c>
      <c r="K92" s="189" t="s">
        <v>1306</v>
      </c>
      <c r="L92" t="s">
        <v>1395</v>
      </c>
      <c r="M92" t="s">
        <v>1396</v>
      </c>
      <c r="N92">
        <v>12</v>
      </c>
      <c r="O92" t="s">
        <v>1397</v>
      </c>
      <c r="P92" s="188">
        <v>8500000</v>
      </c>
      <c r="Q92" t="s">
        <v>1312</v>
      </c>
      <c r="R92" t="s">
        <v>855</v>
      </c>
      <c r="S92" s="188">
        <v>0</v>
      </c>
      <c r="T92" t="s">
        <v>1309</v>
      </c>
      <c r="U92" t="s">
        <v>1314</v>
      </c>
      <c r="V92" s="188">
        <v>0</v>
      </c>
      <c r="W92" t="s">
        <v>1309</v>
      </c>
      <c r="X92" t="s">
        <v>1314</v>
      </c>
      <c r="Y92" s="188">
        <v>0</v>
      </c>
      <c r="Z92" t="s">
        <v>1309</v>
      </c>
      <c r="AA92" t="s">
        <v>1314</v>
      </c>
      <c r="AB92" s="188">
        <v>0</v>
      </c>
      <c r="AC92" t="s">
        <v>1309</v>
      </c>
      <c r="AD92" t="s">
        <v>1314</v>
      </c>
      <c r="AE92" t="s">
        <v>1585</v>
      </c>
      <c r="AF92" s="187">
        <v>44817</v>
      </c>
      <c r="AG92" t="s">
        <v>1399</v>
      </c>
      <c r="AH92" t="s">
        <v>1387</v>
      </c>
      <c r="AI92" s="187" t="s">
        <v>1387</v>
      </c>
      <c r="AJ92" t="s">
        <v>1586</v>
      </c>
    </row>
    <row r="93" spans="1:36" x14ac:dyDescent="0.25">
      <c r="A93" t="s">
        <v>1587</v>
      </c>
      <c r="B93" t="s">
        <v>1298</v>
      </c>
      <c r="C93" t="s">
        <v>1299</v>
      </c>
      <c r="D93" t="s">
        <v>1300</v>
      </c>
      <c r="E93" s="186" t="s">
        <v>1301</v>
      </c>
      <c r="F93" t="s">
        <v>1501</v>
      </c>
      <c r="G93" s="187">
        <v>44810</v>
      </c>
      <c r="H93" t="s">
        <v>1303</v>
      </c>
      <c r="I93" t="s">
        <v>1588</v>
      </c>
      <c r="J93" t="s">
        <v>1589</v>
      </c>
      <c r="K93" s="189" t="s">
        <v>1306</v>
      </c>
      <c r="L93" t="s">
        <v>1306</v>
      </c>
      <c r="M93" t="s">
        <v>1307</v>
      </c>
      <c r="N93">
        <v>1</v>
      </c>
      <c r="O93" t="s">
        <v>1329</v>
      </c>
      <c r="P93" s="188">
        <v>670000</v>
      </c>
      <c r="Q93" t="s">
        <v>1312</v>
      </c>
      <c r="R93" t="s">
        <v>1342</v>
      </c>
      <c r="S93" s="188">
        <v>675000</v>
      </c>
      <c r="T93" t="s">
        <v>1309</v>
      </c>
      <c r="U93" t="s">
        <v>1364</v>
      </c>
      <c r="V93" s="188">
        <v>800000</v>
      </c>
      <c r="W93" t="s">
        <v>1309</v>
      </c>
      <c r="X93" t="s">
        <v>1424</v>
      </c>
      <c r="Y93" s="188">
        <v>0</v>
      </c>
      <c r="Z93" t="s">
        <v>1309</v>
      </c>
      <c r="AA93" t="s">
        <v>1314</v>
      </c>
      <c r="AB93" s="188">
        <v>0</v>
      </c>
      <c r="AC93" t="s">
        <v>1309</v>
      </c>
      <c r="AD93" t="s">
        <v>1314</v>
      </c>
      <c r="AE93" t="s">
        <v>1590</v>
      </c>
      <c r="AF93" s="187">
        <v>44826</v>
      </c>
      <c r="AG93" t="s">
        <v>1591</v>
      </c>
      <c r="AH93" t="s">
        <v>1592</v>
      </c>
      <c r="AI93" s="187">
        <v>44837</v>
      </c>
      <c r="AJ93" t="s">
        <v>55</v>
      </c>
    </row>
    <row r="94" spans="1:36" x14ac:dyDescent="0.25">
      <c r="A94" t="s">
        <v>1593</v>
      </c>
      <c r="B94" t="s">
        <v>1298</v>
      </c>
      <c r="C94" t="s">
        <v>1299</v>
      </c>
      <c r="D94" t="s">
        <v>1300</v>
      </c>
      <c r="E94" s="186" t="s">
        <v>1301</v>
      </c>
      <c r="F94" t="s">
        <v>1501</v>
      </c>
      <c r="G94" s="187">
        <v>44826</v>
      </c>
      <c r="H94" t="s">
        <v>1303</v>
      </c>
      <c r="I94" t="s">
        <v>1594</v>
      </c>
      <c r="J94" t="s">
        <v>1595</v>
      </c>
      <c r="K94" s="189" t="s">
        <v>1306</v>
      </c>
      <c r="L94" t="s">
        <v>1306</v>
      </c>
      <c r="M94" t="s">
        <v>1307</v>
      </c>
      <c r="N94">
        <v>1</v>
      </c>
      <c r="O94" t="s">
        <v>1329</v>
      </c>
      <c r="P94" s="188">
        <v>16800000</v>
      </c>
      <c r="Q94" t="s">
        <v>1309</v>
      </c>
      <c r="R94" t="s">
        <v>1596</v>
      </c>
      <c r="S94" s="188">
        <v>16000000</v>
      </c>
      <c r="T94" t="s">
        <v>1309</v>
      </c>
      <c r="U94" t="s">
        <v>1597</v>
      </c>
      <c r="V94" s="188">
        <v>15400000</v>
      </c>
      <c r="W94" t="s">
        <v>1312</v>
      </c>
      <c r="X94" t="s">
        <v>1424</v>
      </c>
      <c r="Y94" s="188">
        <v>0</v>
      </c>
      <c r="Z94" t="s">
        <v>1309</v>
      </c>
      <c r="AA94" t="s">
        <v>1314</v>
      </c>
      <c r="AB94" s="188">
        <v>0</v>
      </c>
      <c r="AC94" t="s">
        <v>1309</v>
      </c>
      <c r="AD94" t="s">
        <v>1314</v>
      </c>
      <c r="AE94" t="s">
        <v>1598</v>
      </c>
      <c r="AF94" s="187">
        <v>44859</v>
      </c>
      <c r="AG94" t="s">
        <v>1599</v>
      </c>
      <c r="AH94" t="s">
        <v>1387</v>
      </c>
      <c r="AI94" s="187" t="s">
        <v>1387</v>
      </c>
      <c r="AJ94" t="s">
        <v>55</v>
      </c>
    </row>
    <row r="95" spans="1:36" x14ac:dyDescent="0.25">
      <c r="A95" t="s">
        <v>1593</v>
      </c>
      <c r="B95" t="s">
        <v>1298</v>
      </c>
      <c r="C95" t="s">
        <v>1299</v>
      </c>
      <c r="D95" t="s">
        <v>1300</v>
      </c>
      <c r="E95" s="186" t="s">
        <v>1301</v>
      </c>
      <c r="F95" t="s">
        <v>1501</v>
      </c>
      <c r="G95" s="187">
        <v>44826</v>
      </c>
      <c r="H95" t="s">
        <v>1303</v>
      </c>
      <c r="I95" t="s">
        <v>1594</v>
      </c>
      <c r="J95" t="s">
        <v>1595</v>
      </c>
      <c r="K95" s="189" t="s">
        <v>1306</v>
      </c>
      <c r="L95" t="s">
        <v>1306</v>
      </c>
      <c r="M95" t="s">
        <v>1307</v>
      </c>
      <c r="N95">
        <v>1</v>
      </c>
      <c r="O95" t="s">
        <v>1329</v>
      </c>
      <c r="P95" s="188">
        <v>16800000</v>
      </c>
      <c r="Q95" t="s">
        <v>1309</v>
      </c>
      <c r="R95" t="s">
        <v>1596</v>
      </c>
      <c r="S95" s="188">
        <v>16000000</v>
      </c>
      <c r="T95" t="s">
        <v>1309</v>
      </c>
      <c r="U95" t="s">
        <v>1597</v>
      </c>
      <c r="V95" s="188">
        <v>15400000</v>
      </c>
      <c r="W95" t="s">
        <v>1312</v>
      </c>
      <c r="X95" t="s">
        <v>1424</v>
      </c>
      <c r="Y95" s="188">
        <v>0</v>
      </c>
      <c r="Z95" t="s">
        <v>1309</v>
      </c>
      <c r="AA95" t="s">
        <v>1314</v>
      </c>
      <c r="AB95" s="188">
        <v>0</v>
      </c>
      <c r="AC95" t="s">
        <v>1309</v>
      </c>
      <c r="AD95" t="s">
        <v>1314</v>
      </c>
      <c r="AE95" t="s">
        <v>1598</v>
      </c>
      <c r="AF95" s="187">
        <v>44859</v>
      </c>
      <c r="AG95" t="s">
        <v>1600</v>
      </c>
      <c r="AH95" t="s">
        <v>1601</v>
      </c>
      <c r="AI95" s="187">
        <v>44868</v>
      </c>
      <c r="AJ95" t="s">
        <v>55</v>
      </c>
    </row>
    <row r="96" spans="1:36" x14ac:dyDescent="0.25">
      <c r="A96" t="s">
        <v>1593</v>
      </c>
      <c r="B96" t="s">
        <v>1298</v>
      </c>
      <c r="C96" t="s">
        <v>1299</v>
      </c>
      <c r="D96" t="s">
        <v>1300</v>
      </c>
      <c r="E96" s="186" t="s">
        <v>1301</v>
      </c>
      <c r="F96" t="s">
        <v>1501</v>
      </c>
      <c r="G96" s="187">
        <v>44826</v>
      </c>
      <c r="H96" t="s">
        <v>1303</v>
      </c>
      <c r="I96" t="s">
        <v>1594</v>
      </c>
      <c r="J96" t="s">
        <v>1595</v>
      </c>
      <c r="K96" s="189" t="s">
        <v>1306</v>
      </c>
      <c r="L96" t="s">
        <v>1306</v>
      </c>
      <c r="M96" t="s">
        <v>1307</v>
      </c>
      <c r="N96">
        <v>1</v>
      </c>
      <c r="O96" t="s">
        <v>1329</v>
      </c>
      <c r="P96" s="188">
        <v>16500000</v>
      </c>
      <c r="Q96" t="s">
        <v>1309</v>
      </c>
      <c r="R96" t="s">
        <v>1424</v>
      </c>
      <c r="S96" s="188">
        <v>16800000</v>
      </c>
      <c r="T96" t="s">
        <v>1309</v>
      </c>
      <c r="U96" t="s">
        <v>1596</v>
      </c>
      <c r="V96" s="188">
        <v>16000000</v>
      </c>
      <c r="W96" t="s">
        <v>1312</v>
      </c>
      <c r="X96" t="s">
        <v>1597</v>
      </c>
      <c r="Y96" s="188">
        <v>0</v>
      </c>
      <c r="Z96" t="s">
        <v>1309</v>
      </c>
      <c r="AA96" t="s">
        <v>1314</v>
      </c>
      <c r="AB96" s="188">
        <v>0</v>
      </c>
      <c r="AC96" t="s">
        <v>1309</v>
      </c>
      <c r="AD96" t="s">
        <v>1314</v>
      </c>
      <c r="AE96" t="s">
        <v>1602</v>
      </c>
      <c r="AF96" s="187">
        <v>44861</v>
      </c>
      <c r="AG96" t="s">
        <v>1599</v>
      </c>
      <c r="AH96" t="s">
        <v>1387</v>
      </c>
      <c r="AI96" s="187" t="s">
        <v>1387</v>
      </c>
      <c r="AJ96" t="s">
        <v>55</v>
      </c>
    </row>
    <row r="97" spans="1:36" x14ac:dyDescent="0.25">
      <c r="A97" t="s">
        <v>1593</v>
      </c>
      <c r="B97" t="s">
        <v>1298</v>
      </c>
      <c r="C97" t="s">
        <v>1299</v>
      </c>
      <c r="D97" t="s">
        <v>1300</v>
      </c>
      <c r="E97" s="186" t="s">
        <v>1301</v>
      </c>
      <c r="F97" t="s">
        <v>1501</v>
      </c>
      <c r="G97" s="187">
        <v>44826</v>
      </c>
      <c r="H97" t="s">
        <v>1303</v>
      </c>
      <c r="I97" t="s">
        <v>1594</v>
      </c>
      <c r="J97" t="s">
        <v>1595</v>
      </c>
      <c r="K97" s="189" t="s">
        <v>1306</v>
      </c>
      <c r="L97" t="s">
        <v>1306</v>
      </c>
      <c r="M97" t="s">
        <v>1307</v>
      </c>
      <c r="N97">
        <v>1</v>
      </c>
      <c r="O97" t="s">
        <v>1329</v>
      </c>
      <c r="P97" s="188">
        <v>16500000</v>
      </c>
      <c r="Q97" t="s">
        <v>1309</v>
      </c>
      <c r="R97" t="s">
        <v>1424</v>
      </c>
      <c r="S97" s="188">
        <v>16800000</v>
      </c>
      <c r="T97" t="s">
        <v>1309</v>
      </c>
      <c r="U97" t="s">
        <v>1596</v>
      </c>
      <c r="V97" s="188">
        <v>16000000</v>
      </c>
      <c r="W97" t="s">
        <v>1312</v>
      </c>
      <c r="X97" t="s">
        <v>1597</v>
      </c>
      <c r="Y97" s="188">
        <v>0</v>
      </c>
      <c r="Z97" t="s">
        <v>1309</v>
      </c>
      <c r="AA97" t="s">
        <v>1314</v>
      </c>
      <c r="AB97" s="188">
        <v>0</v>
      </c>
      <c r="AC97" t="s">
        <v>1309</v>
      </c>
      <c r="AD97" t="s">
        <v>1314</v>
      </c>
      <c r="AE97" t="s">
        <v>1602</v>
      </c>
      <c r="AF97" s="187">
        <v>44861</v>
      </c>
      <c r="AG97" t="s">
        <v>1600</v>
      </c>
      <c r="AH97" t="s">
        <v>1601</v>
      </c>
      <c r="AI97" s="187">
        <v>44868</v>
      </c>
      <c r="AJ97" t="s">
        <v>55</v>
      </c>
    </row>
    <row r="98" spans="1:36" x14ac:dyDescent="0.25">
      <c r="A98" t="s">
        <v>1603</v>
      </c>
      <c r="B98" t="s">
        <v>1298</v>
      </c>
      <c r="C98" t="s">
        <v>1299</v>
      </c>
      <c r="D98" t="s">
        <v>1300</v>
      </c>
      <c r="E98" s="186" t="s">
        <v>1301</v>
      </c>
      <c r="F98" t="s">
        <v>1501</v>
      </c>
      <c r="G98" s="187">
        <v>45002</v>
      </c>
      <c r="H98" t="s">
        <v>1303</v>
      </c>
      <c r="I98" t="s">
        <v>1303</v>
      </c>
      <c r="J98" t="s">
        <v>1307</v>
      </c>
      <c r="K98" s="189" t="s">
        <v>1306</v>
      </c>
      <c r="L98" t="s">
        <v>1402</v>
      </c>
      <c r="M98" t="s">
        <v>1403</v>
      </c>
      <c r="N98">
        <v>12</v>
      </c>
      <c r="O98" t="s">
        <v>1397</v>
      </c>
      <c r="P98" s="188">
        <v>1743750</v>
      </c>
      <c r="Q98" t="s">
        <v>1312</v>
      </c>
      <c r="R98" t="s">
        <v>1342</v>
      </c>
      <c r="S98" s="188">
        <v>1987500</v>
      </c>
      <c r="T98" t="s">
        <v>1309</v>
      </c>
      <c r="U98" t="s">
        <v>1424</v>
      </c>
      <c r="V98" s="188">
        <v>1867500</v>
      </c>
      <c r="W98" t="s">
        <v>1309</v>
      </c>
      <c r="X98" t="s">
        <v>1425</v>
      </c>
      <c r="Y98" s="188">
        <v>0</v>
      </c>
      <c r="Z98" t="s">
        <v>1309</v>
      </c>
      <c r="AA98" t="s">
        <v>1314</v>
      </c>
      <c r="AB98" s="188">
        <v>0</v>
      </c>
      <c r="AC98" t="s">
        <v>1309</v>
      </c>
      <c r="AD98" t="s">
        <v>1314</v>
      </c>
      <c r="AE98" t="s">
        <v>1604</v>
      </c>
      <c r="AF98" s="187">
        <v>45036</v>
      </c>
      <c r="AG98" t="s">
        <v>1399</v>
      </c>
      <c r="AH98" t="s">
        <v>1387</v>
      </c>
      <c r="AI98" s="187" t="s">
        <v>1387</v>
      </c>
      <c r="AJ98" t="s">
        <v>1605</v>
      </c>
    </row>
    <row r="99" spans="1:36" x14ac:dyDescent="0.25">
      <c r="A99" t="s">
        <v>1606</v>
      </c>
      <c r="B99" t="s">
        <v>1298</v>
      </c>
      <c r="C99" t="s">
        <v>1299</v>
      </c>
      <c r="D99" t="s">
        <v>1300</v>
      </c>
      <c r="E99" s="186" t="s">
        <v>1301</v>
      </c>
      <c r="F99" t="s">
        <v>1501</v>
      </c>
      <c r="G99" s="187">
        <v>45054</v>
      </c>
      <c r="H99" t="s">
        <v>1303</v>
      </c>
      <c r="I99" t="s">
        <v>1303</v>
      </c>
      <c r="J99" t="s">
        <v>1307</v>
      </c>
      <c r="K99" s="189" t="s">
        <v>1306</v>
      </c>
      <c r="L99" t="s">
        <v>1565</v>
      </c>
      <c r="M99" t="s">
        <v>1566</v>
      </c>
      <c r="N99">
        <v>12</v>
      </c>
      <c r="O99" t="s">
        <v>1397</v>
      </c>
      <c r="P99" s="188">
        <v>5500000</v>
      </c>
      <c r="Q99" t="s">
        <v>1312</v>
      </c>
      <c r="R99" t="s">
        <v>1413</v>
      </c>
      <c r="S99" s="188">
        <v>0</v>
      </c>
      <c r="T99" t="s">
        <v>1309</v>
      </c>
      <c r="U99" t="s">
        <v>1314</v>
      </c>
      <c r="V99" s="188">
        <v>0</v>
      </c>
      <c r="W99" t="s">
        <v>1309</v>
      </c>
      <c r="X99" t="s">
        <v>1314</v>
      </c>
      <c r="Y99" s="188">
        <v>0</v>
      </c>
      <c r="Z99" t="s">
        <v>1309</v>
      </c>
      <c r="AA99" t="s">
        <v>1314</v>
      </c>
      <c r="AB99" s="188">
        <v>0</v>
      </c>
      <c r="AC99" t="s">
        <v>1309</v>
      </c>
      <c r="AD99" t="s">
        <v>1314</v>
      </c>
      <c r="AE99" t="s">
        <v>1607</v>
      </c>
      <c r="AF99" s="187">
        <v>45098</v>
      </c>
      <c r="AG99" t="s">
        <v>1399</v>
      </c>
      <c r="AH99" t="s">
        <v>1387</v>
      </c>
      <c r="AI99" s="187" t="s">
        <v>1387</v>
      </c>
      <c r="AJ99" t="s">
        <v>1608</v>
      </c>
    </row>
    <row r="100" spans="1:36" x14ac:dyDescent="0.25">
      <c r="A100" t="s">
        <v>1609</v>
      </c>
      <c r="B100" t="s">
        <v>1298</v>
      </c>
      <c r="C100" t="s">
        <v>1299</v>
      </c>
      <c r="D100" t="s">
        <v>1300</v>
      </c>
      <c r="E100" s="186" t="s">
        <v>1301</v>
      </c>
      <c r="F100" t="s">
        <v>1501</v>
      </c>
      <c r="G100" s="187">
        <v>45058</v>
      </c>
      <c r="H100" t="s">
        <v>1303</v>
      </c>
      <c r="I100" t="s">
        <v>1303</v>
      </c>
      <c r="J100" t="s">
        <v>1307</v>
      </c>
      <c r="K100" s="189" t="s">
        <v>1306</v>
      </c>
      <c r="L100" t="s">
        <v>1395</v>
      </c>
      <c r="M100" t="s">
        <v>1396</v>
      </c>
      <c r="N100">
        <v>1</v>
      </c>
      <c r="O100" t="s">
        <v>1529</v>
      </c>
      <c r="P100" s="188">
        <v>102000000</v>
      </c>
      <c r="Q100" t="s">
        <v>1312</v>
      </c>
      <c r="R100" t="s">
        <v>855</v>
      </c>
      <c r="S100" s="188">
        <v>0</v>
      </c>
      <c r="T100" t="s">
        <v>1309</v>
      </c>
      <c r="U100" t="s">
        <v>1314</v>
      </c>
      <c r="V100" s="188">
        <v>0</v>
      </c>
      <c r="W100" t="s">
        <v>1309</v>
      </c>
      <c r="X100" t="s">
        <v>1314</v>
      </c>
      <c r="Y100" s="188">
        <v>0</v>
      </c>
      <c r="Z100" t="s">
        <v>1309</v>
      </c>
      <c r="AA100" t="s">
        <v>1314</v>
      </c>
      <c r="AB100" s="188">
        <v>0</v>
      </c>
      <c r="AC100" t="s">
        <v>1309</v>
      </c>
      <c r="AD100" t="s">
        <v>1314</v>
      </c>
      <c r="AE100" t="s">
        <v>1610</v>
      </c>
      <c r="AF100" s="187">
        <v>45100</v>
      </c>
      <c r="AG100" t="s">
        <v>1399</v>
      </c>
      <c r="AH100" t="s">
        <v>1387</v>
      </c>
      <c r="AI100" s="187" t="s">
        <v>1387</v>
      </c>
      <c r="AJ100" t="s">
        <v>1611</v>
      </c>
    </row>
    <row r="101" spans="1:36" x14ac:dyDescent="0.25">
      <c r="A101" t="s">
        <v>1612</v>
      </c>
      <c r="B101" t="s">
        <v>1298</v>
      </c>
      <c r="C101" t="s">
        <v>1299</v>
      </c>
      <c r="D101" t="s">
        <v>1300</v>
      </c>
      <c r="E101" s="186" t="s">
        <v>1301</v>
      </c>
      <c r="F101" t="s">
        <v>1501</v>
      </c>
      <c r="G101" s="187">
        <v>45154</v>
      </c>
      <c r="H101" t="s">
        <v>1303</v>
      </c>
      <c r="I101" t="s">
        <v>1303</v>
      </c>
      <c r="J101" t="s">
        <v>1307</v>
      </c>
      <c r="K101" s="189" t="s">
        <v>1306</v>
      </c>
      <c r="L101" t="s">
        <v>1402</v>
      </c>
      <c r="M101" t="s">
        <v>1403</v>
      </c>
      <c r="N101">
        <v>3</v>
      </c>
      <c r="O101" t="s">
        <v>1397</v>
      </c>
      <c r="P101" s="188">
        <v>63304000</v>
      </c>
      <c r="Q101" t="s">
        <v>1312</v>
      </c>
      <c r="R101" t="s">
        <v>1404</v>
      </c>
      <c r="S101" s="188">
        <v>0</v>
      </c>
      <c r="T101" t="s">
        <v>1309</v>
      </c>
      <c r="U101" t="s">
        <v>1314</v>
      </c>
      <c r="V101" s="188">
        <v>0</v>
      </c>
      <c r="W101" t="s">
        <v>1309</v>
      </c>
      <c r="X101" t="s">
        <v>1314</v>
      </c>
      <c r="Y101" s="188">
        <v>0</v>
      </c>
      <c r="Z101" t="s">
        <v>1309</v>
      </c>
      <c r="AA101" t="s">
        <v>1314</v>
      </c>
      <c r="AB101" s="188">
        <v>0</v>
      </c>
      <c r="AC101" t="s">
        <v>1309</v>
      </c>
      <c r="AD101" t="s">
        <v>1314</v>
      </c>
      <c r="AE101" t="s">
        <v>1613</v>
      </c>
      <c r="AF101" s="187">
        <v>45189</v>
      </c>
      <c r="AG101" t="s">
        <v>1399</v>
      </c>
      <c r="AH101" t="s">
        <v>1387</v>
      </c>
      <c r="AI101" s="187" t="s">
        <v>1387</v>
      </c>
      <c r="AJ101" t="s">
        <v>1614</v>
      </c>
    </row>
    <row r="102" spans="1:36" x14ac:dyDescent="0.25">
      <c r="A102" t="s">
        <v>1615</v>
      </c>
      <c r="B102" t="s">
        <v>1298</v>
      </c>
      <c r="C102" t="s">
        <v>1299</v>
      </c>
      <c r="D102" t="s">
        <v>1300</v>
      </c>
      <c r="E102" s="186" t="s">
        <v>1301</v>
      </c>
      <c r="F102" t="s">
        <v>1501</v>
      </c>
      <c r="G102" s="187">
        <v>45134</v>
      </c>
      <c r="H102" t="s">
        <v>1303</v>
      </c>
      <c r="I102" t="s">
        <v>1303</v>
      </c>
      <c r="J102" t="s">
        <v>1307</v>
      </c>
      <c r="K102" s="189" t="s">
        <v>1306</v>
      </c>
      <c r="L102" t="s">
        <v>1402</v>
      </c>
      <c r="M102" t="s">
        <v>1403</v>
      </c>
      <c r="N102">
        <v>1</v>
      </c>
      <c r="O102" t="s">
        <v>1519</v>
      </c>
      <c r="P102" s="188">
        <v>22950000</v>
      </c>
      <c r="Q102" t="s">
        <v>1309</v>
      </c>
      <c r="R102" t="s">
        <v>1459</v>
      </c>
      <c r="S102" s="188">
        <v>16983000</v>
      </c>
      <c r="T102" t="s">
        <v>1312</v>
      </c>
      <c r="U102" t="s">
        <v>1437</v>
      </c>
      <c r="V102" s="188">
        <v>17550000</v>
      </c>
      <c r="W102" t="s">
        <v>1309</v>
      </c>
      <c r="X102" t="s">
        <v>1460</v>
      </c>
      <c r="Y102" s="188">
        <v>0</v>
      </c>
      <c r="Z102" t="s">
        <v>1309</v>
      </c>
      <c r="AA102" t="s">
        <v>1314</v>
      </c>
      <c r="AB102" s="188">
        <v>0</v>
      </c>
      <c r="AC102" t="s">
        <v>1309</v>
      </c>
      <c r="AD102" t="s">
        <v>1314</v>
      </c>
      <c r="AE102" t="s">
        <v>1616</v>
      </c>
      <c r="AF102" s="187">
        <v>45210</v>
      </c>
      <c r="AG102" t="s">
        <v>1399</v>
      </c>
      <c r="AH102" t="s">
        <v>1387</v>
      </c>
      <c r="AI102" s="187" t="s">
        <v>1387</v>
      </c>
      <c r="AJ102" t="s">
        <v>1617</v>
      </c>
    </row>
    <row r="103" spans="1:36" x14ac:dyDescent="0.25">
      <c r="A103" t="s">
        <v>1618</v>
      </c>
      <c r="B103" t="s">
        <v>1298</v>
      </c>
      <c r="C103" t="s">
        <v>1299</v>
      </c>
      <c r="D103" t="s">
        <v>1300</v>
      </c>
      <c r="E103" s="186" t="s">
        <v>1301</v>
      </c>
      <c r="F103" t="s">
        <v>1501</v>
      </c>
      <c r="G103" s="187">
        <v>44973</v>
      </c>
      <c r="H103" t="s">
        <v>1303</v>
      </c>
      <c r="I103" t="s">
        <v>1303</v>
      </c>
      <c r="J103" t="s">
        <v>1307</v>
      </c>
      <c r="K103" s="189" t="s">
        <v>1306</v>
      </c>
      <c r="L103" t="s">
        <v>1402</v>
      </c>
      <c r="M103" t="s">
        <v>1403</v>
      </c>
      <c r="N103">
        <v>2</v>
      </c>
      <c r="O103" t="s">
        <v>1397</v>
      </c>
      <c r="P103" s="188">
        <v>3117008</v>
      </c>
      <c r="Q103" t="s">
        <v>1312</v>
      </c>
      <c r="R103" t="s">
        <v>1404</v>
      </c>
      <c r="S103" s="188">
        <v>0</v>
      </c>
      <c r="T103" t="s">
        <v>1309</v>
      </c>
      <c r="U103" t="s">
        <v>1314</v>
      </c>
      <c r="V103" s="188">
        <v>0</v>
      </c>
      <c r="W103" t="s">
        <v>1309</v>
      </c>
      <c r="X103" t="s">
        <v>1314</v>
      </c>
      <c r="Y103" s="188">
        <v>0</v>
      </c>
      <c r="Z103" t="s">
        <v>1309</v>
      </c>
      <c r="AA103" t="s">
        <v>1314</v>
      </c>
      <c r="AB103" s="188">
        <v>0</v>
      </c>
      <c r="AC103" t="s">
        <v>1309</v>
      </c>
      <c r="AD103" t="s">
        <v>1314</v>
      </c>
      <c r="AE103" t="s">
        <v>1619</v>
      </c>
      <c r="AF103" s="187">
        <v>45054</v>
      </c>
      <c r="AG103" t="s">
        <v>1399</v>
      </c>
      <c r="AH103" t="s">
        <v>1387</v>
      </c>
      <c r="AI103" s="187" t="s">
        <v>1387</v>
      </c>
      <c r="AJ103" t="s">
        <v>1620</v>
      </c>
    </row>
    <row r="104" spans="1:36" x14ac:dyDescent="0.25">
      <c r="A104" t="s">
        <v>1621</v>
      </c>
      <c r="B104" t="s">
        <v>1298</v>
      </c>
      <c r="C104" t="s">
        <v>1299</v>
      </c>
      <c r="D104" t="s">
        <v>1300</v>
      </c>
      <c r="E104" s="186" t="s">
        <v>1301</v>
      </c>
      <c r="F104" t="s">
        <v>1501</v>
      </c>
      <c r="G104" s="187">
        <v>45167</v>
      </c>
      <c r="H104" t="s">
        <v>1303</v>
      </c>
      <c r="I104" t="s">
        <v>1622</v>
      </c>
      <c r="J104" t="s">
        <v>1623</v>
      </c>
      <c r="K104" s="189" t="s">
        <v>1306</v>
      </c>
      <c r="L104" t="s">
        <v>1306</v>
      </c>
      <c r="M104" t="s">
        <v>1307</v>
      </c>
      <c r="N104">
        <v>12</v>
      </c>
      <c r="O104" t="s">
        <v>1308</v>
      </c>
      <c r="P104" s="188">
        <v>14438</v>
      </c>
      <c r="Q104" t="s">
        <v>1309</v>
      </c>
      <c r="R104" t="s">
        <v>1320</v>
      </c>
      <c r="S104" s="188">
        <v>5500</v>
      </c>
      <c r="T104" t="s">
        <v>1312</v>
      </c>
      <c r="U104" t="s">
        <v>1559</v>
      </c>
      <c r="V104" s="188">
        <v>0</v>
      </c>
      <c r="W104" t="s">
        <v>1309</v>
      </c>
      <c r="X104" t="s">
        <v>1342</v>
      </c>
      <c r="Y104" s="188">
        <v>13500</v>
      </c>
      <c r="Z104" t="s">
        <v>1309</v>
      </c>
      <c r="AA104" t="s">
        <v>1364</v>
      </c>
      <c r="AB104" s="188">
        <v>0</v>
      </c>
      <c r="AC104" t="s">
        <v>1309</v>
      </c>
      <c r="AD104" t="s">
        <v>1314</v>
      </c>
      <c r="AE104" t="s">
        <v>1624</v>
      </c>
      <c r="AF104" s="187">
        <v>45226</v>
      </c>
      <c r="AG104" t="s">
        <v>1625</v>
      </c>
      <c r="AH104" t="s">
        <v>1387</v>
      </c>
      <c r="AI104" s="187" t="s">
        <v>1387</v>
      </c>
      <c r="AJ104" t="s">
        <v>55</v>
      </c>
    </row>
    <row r="105" spans="1:36" x14ac:dyDescent="0.25">
      <c r="A105" t="s">
        <v>1621</v>
      </c>
      <c r="B105" t="s">
        <v>1298</v>
      </c>
      <c r="C105" t="s">
        <v>1299</v>
      </c>
      <c r="D105" t="s">
        <v>1300</v>
      </c>
      <c r="E105" s="186" t="s">
        <v>1301</v>
      </c>
      <c r="F105" t="s">
        <v>1501</v>
      </c>
      <c r="G105" s="187">
        <v>45167</v>
      </c>
      <c r="H105" t="s">
        <v>1303</v>
      </c>
      <c r="I105" t="s">
        <v>1626</v>
      </c>
      <c r="J105" t="s">
        <v>1627</v>
      </c>
      <c r="K105" s="189" t="s">
        <v>1306</v>
      </c>
      <c r="L105" t="s">
        <v>1306</v>
      </c>
      <c r="M105" t="s">
        <v>1307</v>
      </c>
      <c r="N105">
        <v>10</v>
      </c>
      <c r="O105" t="s">
        <v>1308</v>
      </c>
      <c r="P105" s="188">
        <v>37950</v>
      </c>
      <c r="Q105" t="s">
        <v>1309</v>
      </c>
      <c r="R105" t="s">
        <v>1320</v>
      </c>
      <c r="S105" s="188">
        <v>35000</v>
      </c>
      <c r="T105" t="s">
        <v>1309</v>
      </c>
      <c r="U105" t="s">
        <v>1559</v>
      </c>
      <c r="V105" s="188">
        <v>0</v>
      </c>
      <c r="W105" t="s">
        <v>1309</v>
      </c>
      <c r="X105" t="s">
        <v>1342</v>
      </c>
      <c r="Y105" s="188">
        <v>30000</v>
      </c>
      <c r="Z105" t="s">
        <v>1312</v>
      </c>
      <c r="AA105" t="s">
        <v>1364</v>
      </c>
      <c r="AB105" s="188">
        <v>0</v>
      </c>
      <c r="AC105" t="s">
        <v>1309</v>
      </c>
      <c r="AD105" t="s">
        <v>1314</v>
      </c>
      <c r="AE105" t="s">
        <v>1624</v>
      </c>
      <c r="AF105" s="187">
        <v>45226</v>
      </c>
      <c r="AG105" t="s">
        <v>1625</v>
      </c>
      <c r="AH105" t="s">
        <v>1387</v>
      </c>
      <c r="AI105" s="187" t="s">
        <v>1387</v>
      </c>
      <c r="AJ105" t="s">
        <v>55</v>
      </c>
    </row>
    <row r="106" spans="1:36" x14ac:dyDescent="0.25">
      <c r="A106" t="s">
        <v>1621</v>
      </c>
      <c r="B106" t="s">
        <v>1298</v>
      </c>
      <c r="C106" t="s">
        <v>1299</v>
      </c>
      <c r="D106" t="s">
        <v>1300</v>
      </c>
      <c r="E106" s="186" t="s">
        <v>1301</v>
      </c>
      <c r="F106" t="s">
        <v>1501</v>
      </c>
      <c r="G106" s="187">
        <v>45167</v>
      </c>
      <c r="H106" t="s">
        <v>1303</v>
      </c>
      <c r="I106" t="s">
        <v>1628</v>
      </c>
      <c r="J106" t="s">
        <v>1328</v>
      </c>
      <c r="K106" s="189" t="s">
        <v>1306</v>
      </c>
      <c r="L106" t="s">
        <v>1306</v>
      </c>
      <c r="M106" t="s">
        <v>1307</v>
      </c>
      <c r="N106">
        <v>1</v>
      </c>
      <c r="O106" t="s">
        <v>1329</v>
      </c>
      <c r="P106" s="188">
        <v>350625</v>
      </c>
      <c r="Q106" t="s">
        <v>1309</v>
      </c>
      <c r="R106" t="s">
        <v>1320</v>
      </c>
      <c r="S106" s="188">
        <v>310000</v>
      </c>
      <c r="T106" t="s">
        <v>1309</v>
      </c>
      <c r="U106" t="s">
        <v>1559</v>
      </c>
      <c r="V106" s="188">
        <v>0</v>
      </c>
      <c r="W106" t="s">
        <v>1309</v>
      </c>
      <c r="X106" t="s">
        <v>1342</v>
      </c>
      <c r="Y106" s="188">
        <v>275000</v>
      </c>
      <c r="Z106" t="s">
        <v>1312</v>
      </c>
      <c r="AA106" t="s">
        <v>1364</v>
      </c>
      <c r="AB106" s="188">
        <v>0</v>
      </c>
      <c r="AC106" t="s">
        <v>1309</v>
      </c>
      <c r="AD106" t="s">
        <v>1314</v>
      </c>
      <c r="AE106" t="s">
        <v>1624</v>
      </c>
      <c r="AF106" s="187">
        <v>45226</v>
      </c>
      <c r="AG106" t="s">
        <v>1629</v>
      </c>
      <c r="AH106" t="s">
        <v>1630</v>
      </c>
      <c r="AI106" s="187">
        <v>45288</v>
      </c>
      <c r="AJ106" t="s">
        <v>55</v>
      </c>
    </row>
    <row r="107" spans="1:36" x14ac:dyDescent="0.25">
      <c r="A107" t="s">
        <v>1621</v>
      </c>
      <c r="B107" t="s">
        <v>1298</v>
      </c>
      <c r="C107" t="s">
        <v>1299</v>
      </c>
      <c r="D107" t="s">
        <v>1300</v>
      </c>
      <c r="E107" s="186" t="s">
        <v>1301</v>
      </c>
      <c r="F107" t="s">
        <v>1501</v>
      </c>
      <c r="G107" s="187">
        <v>45167</v>
      </c>
      <c r="H107" t="s">
        <v>1303</v>
      </c>
      <c r="I107" t="s">
        <v>1631</v>
      </c>
      <c r="J107" t="s">
        <v>1340</v>
      </c>
      <c r="K107" s="189" t="s">
        <v>1306</v>
      </c>
      <c r="L107" t="s">
        <v>1306</v>
      </c>
      <c r="M107" t="s">
        <v>1307</v>
      </c>
      <c r="N107">
        <v>2</v>
      </c>
      <c r="O107" t="s">
        <v>1632</v>
      </c>
      <c r="P107" s="188">
        <v>144375</v>
      </c>
      <c r="Q107" t="s">
        <v>1309</v>
      </c>
      <c r="R107" t="s">
        <v>1320</v>
      </c>
      <c r="S107" s="188">
        <v>125000</v>
      </c>
      <c r="T107" t="s">
        <v>1309</v>
      </c>
      <c r="U107" t="s">
        <v>1559</v>
      </c>
      <c r="V107" s="188">
        <v>90000</v>
      </c>
      <c r="W107" t="s">
        <v>1312</v>
      </c>
      <c r="X107" t="s">
        <v>1342</v>
      </c>
      <c r="Y107" s="188">
        <v>105000</v>
      </c>
      <c r="Z107" t="s">
        <v>1309</v>
      </c>
      <c r="AA107" t="s">
        <v>1364</v>
      </c>
      <c r="AB107" s="188">
        <v>0</v>
      </c>
      <c r="AC107" t="s">
        <v>1309</v>
      </c>
      <c r="AD107" t="s">
        <v>1314</v>
      </c>
      <c r="AE107" t="s">
        <v>1624</v>
      </c>
      <c r="AF107" s="187">
        <v>45226</v>
      </c>
      <c r="AG107" t="s">
        <v>1633</v>
      </c>
      <c r="AH107" t="s">
        <v>1634</v>
      </c>
      <c r="AI107" s="187">
        <v>45274</v>
      </c>
      <c r="AJ107" t="s">
        <v>55</v>
      </c>
    </row>
    <row r="108" spans="1:36" x14ac:dyDescent="0.25">
      <c r="A108" t="s">
        <v>1621</v>
      </c>
      <c r="B108" t="s">
        <v>1298</v>
      </c>
      <c r="C108" t="s">
        <v>1299</v>
      </c>
      <c r="D108" t="s">
        <v>1300</v>
      </c>
      <c r="E108" s="186" t="s">
        <v>1301</v>
      </c>
      <c r="F108" t="s">
        <v>1501</v>
      </c>
      <c r="G108" s="187">
        <v>45167</v>
      </c>
      <c r="H108" t="s">
        <v>1303</v>
      </c>
      <c r="I108" t="s">
        <v>1635</v>
      </c>
      <c r="J108" t="s">
        <v>1636</v>
      </c>
      <c r="K108" s="189" t="s">
        <v>1306</v>
      </c>
      <c r="L108" t="s">
        <v>1306</v>
      </c>
      <c r="M108" t="s">
        <v>1307</v>
      </c>
      <c r="N108">
        <v>12</v>
      </c>
      <c r="O108" t="s">
        <v>1308</v>
      </c>
      <c r="P108" s="188">
        <v>15263</v>
      </c>
      <c r="Q108" t="s">
        <v>1309</v>
      </c>
      <c r="R108" t="s">
        <v>1320</v>
      </c>
      <c r="S108" s="188">
        <v>5500</v>
      </c>
      <c r="T108" t="s">
        <v>1312</v>
      </c>
      <c r="U108" t="s">
        <v>1559</v>
      </c>
      <c r="V108" s="188">
        <v>0</v>
      </c>
      <c r="W108" t="s">
        <v>1309</v>
      </c>
      <c r="X108" t="s">
        <v>1342</v>
      </c>
      <c r="Y108" s="188">
        <v>13500</v>
      </c>
      <c r="Z108" t="s">
        <v>1309</v>
      </c>
      <c r="AA108" t="s">
        <v>1364</v>
      </c>
      <c r="AB108" s="188">
        <v>0</v>
      </c>
      <c r="AC108" t="s">
        <v>1309</v>
      </c>
      <c r="AD108" t="s">
        <v>1314</v>
      </c>
      <c r="AE108" t="s">
        <v>1624</v>
      </c>
      <c r="AF108" s="187">
        <v>45226</v>
      </c>
      <c r="AG108" t="s">
        <v>1625</v>
      </c>
      <c r="AH108" t="s">
        <v>1387</v>
      </c>
      <c r="AI108" s="187" t="s">
        <v>1387</v>
      </c>
      <c r="AJ108" t="s">
        <v>55</v>
      </c>
    </row>
    <row r="109" spans="1:36" x14ac:dyDescent="0.25">
      <c r="A109" t="s">
        <v>1637</v>
      </c>
      <c r="B109" t="s">
        <v>1298</v>
      </c>
      <c r="C109" t="s">
        <v>1299</v>
      </c>
      <c r="D109" t="s">
        <v>1363</v>
      </c>
      <c r="E109" s="186" t="s">
        <v>1301</v>
      </c>
      <c r="F109" t="s">
        <v>1501</v>
      </c>
      <c r="G109" s="187">
        <v>45365</v>
      </c>
      <c r="H109" t="s">
        <v>1303</v>
      </c>
      <c r="I109" t="s">
        <v>1303</v>
      </c>
      <c r="J109" t="s">
        <v>1307</v>
      </c>
      <c r="K109" s="189" t="s">
        <v>1306</v>
      </c>
      <c r="L109" t="s">
        <v>1565</v>
      </c>
      <c r="M109" t="s">
        <v>1566</v>
      </c>
      <c r="N109">
        <v>12</v>
      </c>
      <c r="O109" t="s">
        <v>1397</v>
      </c>
      <c r="P109" s="188">
        <v>5500000</v>
      </c>
      <c r="Q109" t="s">
        <v>1312</v>
      </c>
      <c r="R109" t="s">
        <v>1413</v>
      </c>
      <c r="S109" s="188">
        <v>0</v>
      </c>
      <c r="T109" t="s">
        <v>1309</v>
      </c>
      <c r="U109" t="s">
        <v>1314</v>
      </c>
      <c r="V109" s="188">
        <v>0</v>
      </c>
      <c r="W109" t="s">
        <v>1309</v>
      </c>
      <c r="X109" t="s">
        <v>1314</v>
      </c>
      <c r="Y109" s="188">
        <v>0</v>
      </c>
      <c r="Z109" t="s">
        <v>1309</v>
      </c>
      <c r="AA109" t="s">
        <v>1314</v>
      </c>
      <c r="AB109" s="188">
        <v>0</v>
      </c>
      <c r="AC109" t="s">
        <v>1309</v>
      </c>
      <c r="AD109" t="s">
        <v>1314</v>
      </c>
      <c r="AE109" t="s">
        <v>1638</v>
      </c>
      <c r="AF109" s="187">
        <v>45399</v>
      </c>
      <c r="AG109" t="s">
        <v>1399</v>
      </c>
      <c r="AH109" t="s">
        <v>1387</v>
      </c>
      <c r="AI109" s="187" t="s">
        <v>1387</v>
      </c>
      <c r="AJ109" t="s">
        <v>1071</v>
      </c>
    </row>
    <row r="110" spans="1:36" x14ac:dyDescent="0.25">
      <c r="A110" t="s">
        <v>1639</v>
      </c>
      <c r="B110" t="s">
        <v>1298</v>
      </c>
      <c r="C110" t="s">
        <v>1299</v>
      </c>
      <c r="D110" t="s">
        <v>1363</v>
      </c>
      <c r="E110" s="186" t="s">
        <v>1301</v>
      </c>
      <c r="F110" t="s">
        <v>1501</v>
      </c>
      <c r="G110" s="187">
        <v>45418</v>
      </c>
      <c r="H110" t="s">
        <v>1303</v>
      </c>
      <c r="I110" t="s">
        <v>1303</v>
      </c>
      <c r="J110" t="s">
        <v>1307</v>
      </c>
      <c r="K110" s="189" t="s">
        <v>1306</v>
      </c>
      <c r="L110" t="s">
        <v>1402</v>
      </c>
      <c r="M110" t="s">
        <v>1403</v>
      </c>
      <c r="N110">
        <v>2</v>
      </c>
      <c r="O110" t="s">
        <v>1397</v>
      </c>
      <c r="P110" s="188">
        <v>63304000</v>
      </c>
      <c r="Q110" t="s">
        <v>1312</v>
      </c>
      <c r="R110" t="s">
        <v>1404</v>
      </c>
      <c r="S110" s="188">
        <v>0</v>
      </c>
      <c r="T110" t="s">
        <v>1309</v>
      </c>
      <c r="U110" t="s">
        <v>1314</v>
      </c>
      <c r="V110" s="188">
        <v>0</v>
      </c>
      <c r="W110" t="s">
        <v>1309</v>
      </c>
      <c r="X110" t="s">
        <v>1314</v>
      </c>
      <c r="Y110" s="188">
        <v>0</v>
      </c>
      <c r="Z110" t="s">
        <v>1309</v>
      </c>
      <c r="AA110" t="s">
        <v>1314</v>
      </c>
      <c r="AB110" s="188">
        <v>0</v>
      </c>
      <c r="AC110" t="s">
        <v>1309</v>
      </c>
      <c r="AD110" t="s">
        <v>1314</v>
      </c>
      <c r="AE110" t="s">
        <v>1640</v>
      </c>
      <c r="AF110" s="187">
        <v>45448</v>
      </c>
      <c r="AG110" t="s">
        <v>1399</v>
      </c>
      <c r="AH110" t="s">
        <v>1387</v>
      </c>
      <c r="AI110" s="187" t="s">
        <v>1387</v>
      </c>
      <c r="AJ110" t="s">
        <v>1641</v>
      </c>
    </row>
    <row r="111" spans="1:36" x14ac:dyDescent="0.25">
      <c r="A111" t="s">
        <v>1642</v>
      </c>
      <c r="B111" t="s">
        <v>1298</v>
      </c>
      <c r="C111" t="s">
        <v>1299</v>
      </c>
      <c r="D111" t="s">
        <v>1300</v>
      </c>
      <c r="E111" s="186" t="s">
        <v>1301</v>
      </c>
      <c r="F111" t="s">
        <v>1501</v>
      </c>
      <c r="G111" s="187">
        <v>45294</v>
      </c>
      <c r="H111" t="s">
        <v>1303</v>
      </c>
      <c r="I111" t="s">
        <v>1303</v>
      </c>
      <c r="J111" t="s">
        <v>1307</v>
      </c>
      <c r="K111" s="189" t="s">
        <v>1306</v>
      </c>
      <c r="L111" t="s">
        <v>1402</v>
      </c>
      <c r="M111" t="s">
        <v>1403</v>
      </c>
      <c r="N111">
        <v>3</v>
      </c>
      <c r="O111" t="s">
        <v>1397</v>
      </c>
      <c r="P111" s="188">
        <v>63304000</v>
      </c>
      <c r="Q111" t="s">
        <v>1312</v>
      </c>
      <c r="R111" t="s">
        <v>1404</v>
      </c>
      <c r="S111" s="188">
        <v>0</v>
      </c>
      <c r="T111" t="s">
        <v>1309</v>
      </c>
      <c r="U111" t="s">
        <v>1314</v>
      </c>
      <c r="V111" s="188">
        <v>0</v>
      </c>
      <c r="W111" t="s">
        <v>1309</v>
      </c>
      <c r="X111" t="s">
        <v>1314</v>
      </c>
      <c r="Y111" s="188">
        <v>0</v>
      </c>
      <c r="Z111" t="s">
        <v>1309</v>
      </c>
      <c r="AA111" t="s">
        <v>1314</v>
      </c>
      <c r="AB111" s="188">
        <v>0</v>
      </c>
      <c r="AC111" t="s">
        <v>1309</v>
      </c>
      <c r="AD111" t="s">
        <v>1314</v>
      </c>
      <c r="AE111" t="s">
        <v>1643</v>
      </c>
      <c r="AF111" s="187">
        <v>45323</v>
      </c>
      <c r="AG111" t="s">
        <v>1399</v>
      </c>
      <c r="AH111" t="s">
        <v>1387</v>
      </c>
      <c r="AI111" s="187" t="s">
        <v>1387</v>
      </c>
      <c r="AJ111" t="s">
        <v>1644</v>
      </c>
    </row>
    <row r="112" spans="1:36" x14ac:dyDescent="0.25">
      <c r="A112" t="s">
        <v>1642</v>
      </c>
      <c r="B112" t="s">
        <v>1298</v>
      </c>
      <c r="C112" t="s">
        <v>1299</v>
      </c>
      <c r="D112" t="s">
        <v>1300</v>
      </c>
      <c r="E112" s="186" t="s">
        <v>1301</v>
      </c>
      <c r="F112" t="s">
        <v>1501</v>
      </c>
      <c r="G112" s="187">
        <v>45294</v>
      </c>
      <c r="H112" t="s">
        <v>1303</v>
      </c>
      <c r="I112" t="s">
        <v>1303</v>
      </c>
      <c r="J112" t="s">
        <v>1307</v>
      </c>
      <c r="K112" s="189" t="s">
        <v>1306</v>
      </c>
      <c r="L112" t="s">
        <v>1402</v>
      </c>
      <c r="M112" t="s">
        <v>1403</v>
      </c>
      <c r="N112">
        <v>3</v>
      </c>
      <c r="O112" t="s">
        <v>1397</v>
      </c>
      <c r="P112" s="188">
        <v>63304000</v>
      </c>
      <c r="Q112" t="s">
        <v>1312</v>
      </c>
      <c r="R112" t="s">
        <v>1404</v>
      </c>
      <c r="S112" s="188">
        <v>0</v>
      </c>
      <c r="T112" t="s">
        <v>1309</v>
      </c>
      <c r="U112" t="s">
        <v>1314</v>
      </c>
      <c r="V112" s="188">
        <v>0</v>
      </c>
      <c r="W112" t="s">
        <v>1309</v>
      </c>
      <c r="X112" t="s">
        <v>1314</v>
      </c>
      <c r="Y112" s="188">
        <v>0</v>
      </c>
      <c r="Z112" t="s">
        <v>1309</v>
      </c>
      <c r="AA112" t="s">
        <v>1314</v>
      </c>
      <c r="AB112" s="188">
        <v>0</v>
      </c>
      <c r="AC112" t="s">
        <v>1309</v>
      </c>
      <c r="AD112" t="s">
        <v>1314</v>
      </c>
      <c r="AE112" t="s">
        <v>1643</v>
      </c>
      <c r="AF112" s="187">
        <v>45323</v>
      </c>
      <c r="AG112" t="s">
        <v>1399</v>
      </c>
      <c r="AH112" t="s">
        <v>1387</v>
      </c>
      <c r="AI112" s="187" t="s">
        <v>1387</v>
      </c>
      <c r="AJ112" t="s">
        <v>1645</v>
      </c>
    </row>
    <row r="113" spans="1:36" x14ac:dyDescent="0.25">
      <c r="A113" t="s">
        <v>1642</v>
      </c>
      <c r="B113" t="s">
        <v>1298</v>
      </c>
      <c r="C113" t="s">
        <v>1299</v>
      </c>
      <c r="D113" t="s">
        <v>1300</v>
      </c>
      <c r="E113" s="186" t="s">
        <v>1301</v>
      </c>
      <c r="F113" t="s">
        <v>1501</v>
      </c>
      <c r="G113" s="187">
        <v>45294</v>
      </c>
      <c r="H113" t="s">
        <v>1303</v>
      </c>
      <c r="I113" t="s">
        <v>1303</v>
      </c>
      <c r="J113" t="s">
        <v>1307</v>
      </c>
      <c r="K113" s="189" t="s">
        <v>1306</v>
      </c>
      <c r="L113" t="s">
        <v>1402</v>
      </c>
      <c r="M113" t="s">
        <v>1403</v>
      </c>
      <c r="N113">
        <v>3</v>
      </c>
      <c r="O113" t="s">
        <v>1397</v>
      </c>
      <c r="P113" s="188">
        <v>63304000</v>
      </c>
      <c r="Q113" t="s">
        <v>1312</v>
      </c>
      <c r="R113" t="s">
        <v>1404</v>
      </c>
      <c r="S113" s="188">
        <v>0</v>
      </c>
      <c r="T113" t="s">
        <v>1309</v>
      </c>
      <c r="U113" t="s">
        <v>1314</v>
      </c>
      <c r="V113" s="188">
        <v>0</v>
      </c>
      <c r="W113" t="s">
        <v>1309</v>
      </c>
      <c r="X113" t="s">
        <v>1314</v>
      </c>
      <c r="Y113" s="188">
        <v>0</v>
      </c>
      <c r="Z113" t="s">
        <v>1309</v>
      </c>
      <c r="AA113" t="s">
        <v>1314</v>
      </c>
      <c r="AB113" s="188">
        <v>0</v>
      </c>
      <c r="AC113" t="s">
        <v>1309</v>
      </c>
      <c r="AD113" t="s">
        <v>1314</v>
      </c>
      <c r="AE113" t="s">
        <v>1643</v>
      </c>
      <c r="AF113" s="187">
        <v>45323</v>
      </c>
      <c r="AG113" t="s">
        <v>1399</v>
      </c>
      <c r="AH113" t="s">
        <v>1387</v>
      </c>
      <c r="AI113" s="187" t="s">
        <v>1387</v>
      </c>
      <c r="AJ113" t="s">
        <v>1644</v>
      </c>
    </row>
    <row r="114" spans="1:36" x14ac:dyDescent="0.25">
      <c r="A114" t="s">
        <v>1642</v>
      </c>
      <c r="B114" t="s">
        <v>1298</v>
      </c>
      <c r="C114" t="s">
        <v>1299</v>
      </c>
      <c r="D114" t="s">
        <v>1300</v>
      </c>
      <c r="E114" s="186" t="s">
        <v>1301</v>
      </c>
      <c r="F114" t="s">
        <v>1501</v>
      </c>
      <c r="G114" s="187">
        <v>45294</v>
      </c>
      <c r="H114" t="s">
        <v>1303</v>
      </c>
      <c r="I114" t="s">
        <v>1303</v>
      </c>
      <c r="J114" t="s">
        <v>1307</v>
      </c>
      <c r="K114" s="189" t="s">
        <v>1306</v>
      </c>
      <c r="L114" t="s">
        <v>1402</v>
      </c>
      <c r="M114" t="s">
        <v>1403</v>
      </c>
      <c r="N114">
        <v>3</v>
      </c>
      <c r="O114" t="s">
        <v>1397</v>
      </c>
      <c r="P114" s="188">
        <v>63304000</v>
      </c>
      <c r="Q114" t="s">
        <v>1312</v>
      </c>
      <c r="R114" t="s">
        <v>1404</v>
      </c>
      <c r="S114" s="188">
        <v>0</v>
      </c>
      <c r="T114" t="s">
        <v>1309</v>
      </c>
      <c r="U114" t="s">
        <v>1314</v>
      </c>
      <c r="V114" s="188">
        <v>0</v>
      </c>
      <c r="W114" t="s">
        <v>1309</v>
      </c>
      <c r="X114" t="s">
        <v>1314</v>
      </c>
      <c r="Y114" s="188">
        <v>0</v>
      </c>
      <c r="Z114" t="s">
        <v>1309</v>
      </c>
      <c r="AA114" t="s">
        <v>1314</v>
      </c>
      <c r="AB114" s="188">
        <v>0</v>
      </c>
      <c r="AC114" t="s">
        <v>1309</v>
      </c>
      <c r="AD114" t="s">
        <v>1314</v>
      </c>
      <c r="AE114" t="s">
        <v>1643</v>
      </c>
      <c r="AF114" s="187">
        <v>45323</v>
      </c>
      <c r="AG114" t="s">
        <v>1399</v>
      </c>
      <c r="AH114" t="s">
        <v>1387</v>
      </c>
      <c r="AI114" s="187" t="s">
        <v>1387</v>
      </c>
      <c r="AJ114" t="s">
        <v>1645</v>
      </c>
    </row>
    <row r="115" spans="1:36" x14ac:dyDescent="0.25">
      <c r="A115" t="s">
        <v>1646</v>
      </c>
      <c r="B115" t="s">
        <v>1298</v>
      </c>
      <c r="C115" t="s">
        <v>1299</v>
      </c>
      <c r="D115" t="s">
        <v>1300</v>
      </c>
      <c r="E115" s="186" t="s">
        <v>1301</v>
      </c>
      <c r="F115" t="s">
        <v>1501</v>
      </c>
      <c r="G115" s="187">
        <v>45350</v>
      </c>
      <c r="H115" t="s">
        <v>1303</v>
      </c>
      <c r="I115" t="s">
        <v>1303</v>
      </c>
      <c r="J115" t="s">
        <v>1307</v>
      </c>
      <c r="K115" s="189" t="s">
        <v>1306</v>
      </c>
      <c r="L115" t="s">
        <v>1402</v>
      </c>
      <c r="M115" t="s">
        <v>1403</v>
      </c>
      <c r="N115">
        <v>2</v>
      </c>
      <c r="O115" t="s">
        <v>1397</v>
      </c>
      <c r="P115" s="188">
        <v>63304000</v>
      </c>
      <c r="Q115" t="s">
        <v>1312</v>
      </c>
      <c r="R115" t="s">
        <v>1404</v>
      </c>
      <c r="S115" s="188">
        <v>0</v>
      </c>
      <c r="T115" t="s">
        <v>1309</v>
      </c>
      <c r="U115" t="s">
        <v>1314</v>
      </c>
      <c r="V115" s="188">
        <v>0</v>
      </c>
      <c r="W115" t="s">
        <v>1309</v>
      </c>
      <c r="X115" t="s">
        <v>1314</v>
      </c>
      <c r="Y115" s="188">
        <v>0</v>
      </c>
      <c r="Z115" t="s">
        <v>1309</v>
      </c>
      <c r="AA115" t="s">
        <v>1314</v>
      </c>
      <c r="AB115" s="188">
        <v>0</v>
      </c>
      <c r="AC115" t="s">
        <v>1309</v>
      </c>
      <c r="AD115" t="s">
        <v>1314</v>
      </c>
      <c r="AE115" t="s">
        <v>1647</v>
      </c>
      <c r="AF115" s="187">
        <v>45329</v>
      </c>
      <c r="AG115" t="s">
        <v>1399</v>
      </c>
      <c r="AH115" t="s">
        <v>1387</v>
      </c>
      <c r="AI115" s="187" t="s">
        <v>1387</v>
      </c>
      <c r="AJ115" t="s">
        <v>1648</v>
      </c>
    </row>
    <row r="116" spans="1:36" x14ac:dyDescent="0.25">
      <c r="A116" t="s">
        <v>1649</v>
      </c>
      <c r="B116" t="s">
        <v>1298</v>
      </c>
      <c r="C116" t="s">
        <v>1299</v>
      </c>
      <c r="D116" t="s">
        <v>1300</v>
      </c>
      <c r="E116" s="186" t="s">
        <v>1301</v>
      </c>
      <c r="F116" t="s">
        <v>1501</v>
      </c>
      <c r="G116" s="187">
        <v>45317</v>
      </c>
      <c r="H116" t="s">
        <v>1303</v>
      </c>
      <c r="I116" t="s">
        <v>1303</v>
      </c>
      <c r="J116" t="s">
        <v>1307</v>
      </c>
      <c r="K116" s="189" t="s">
        <v>1306</v>
      </c>
      <c r="L116" t="s">
        <v>1402</v>
      </c>
      <c r="M116" t="s">
        <v>1403</v>
      </c>
      <c r="N116">
        <v>12</v>
      </c>
      <c r="O116" t="s">
        <v>1397</v>
      </c>
      <c r="P116" s="188">
        <v>4803333.34</v>
      </c>
      <c r="Q116" t="s">
        <v>1312</v>
      </c>
      <c r="R116" t="s">
        <v>1342</v>
      </c>
      <c r="S116" s="188">
        <v>0</v>
      </c>
      <c r="T116" t="s">
        <v>1309</v>
      </c>
      <c r="U116" t="s">
        <v>1314</v>
      </c>
      <c r="V116" s="188">
        <v>0</v>
      </c>
      <c r="W116" t="s">
        <v>1309</v>
      </c>
      <c r="X116" t="s">
        <v>1314</v>
      </c>
      <c r="Y116" s="188">
        <v>0</v>
      </c>
      <c r="Z116" t="s">
        <v>1309</v>
      </c>
      <c r="AA116" t="s">
        <v>1314</v>
      </c>
      <c r="AB116" s="188">
        <v>0</v>
      </c>
      <c r="AC116" t="s">
        <v>1309</v>
      </c>
      <c r="AD116" t="s">
        <v>1314</v>
      </c>
      <c r="AE116" t="s">
        <v>1650</v>
      </c>
      <c r="AF116" s="187">
        <v>45359</v>
      </c>
      <c r="AG116" t="s">
        <v>1399</v>
      </c>
      <c r="AH116" t="s">
        <v>1387</v>
      </c>
      <c r="AI116" s="187" t="s">
        <v>1387</v>
      </c>
      <c r="AJ116" t="s">
        <v>1651</v>
      </c>
    </row>
    <row r="117" spans="1:36" x14ac:dyDescent="0.25">
      <c r="A117" t="s">
        <v>1621</v>
      </c>
      <c r="B117" t="s">
        <v>1298</v>
      </c>
      <c r="C117" t="s">
        <v>1299</v>
      </c>
      <c r="D117" t="s">
        <v>1300</v>
      </c>
      <c r="E117" s="186" t="s">
        <v>1301</v>
      </c>
      <c r="F117" t="s">
        <v>1501</v>
      </c>
      <c r="G117" s="187">
        <v>45167</v>
      </c>
      <c r="H117" t="s">
        <v>1303</v>
      </c>
      <c r="I117" t="s">
        <v>1626</v>
      </c>
      <c r="J117" t="s">
        <v>1627</v>
      </c>
      <c r="K117" s="189" t="s">
        <v>1306</v>
      </c>
      <c r="L117" t="s">
        <v>1306</v>
      </c>
      <c r="M117" t="s">
        <v>1307</v>
      </c>
      <c r="N117">
        <v>10</v>
      </c>
      <c r="O117" t="s">
        <v>1308</v>
      </c>
      <c r="P117" s="188">
        <v>30000</v>
      </c>
      <c r="Q117" t="s">
        <v>1312</v>
      </c>
      <c r="R117" t="s">
        <v>1364</v>
      </c>
      <c r="S117" s="188">
        <v>0</v>
      </c>
      <c r="T117" t="s">
        <v>1309</v>
      </c>
      <c r="U117" t="s">
        <v>1314</v>
      </c>
      <c r="V117" s="188">
        <v>0</v>
      </c>
      <c r="W117" t="s">
        <v>1309</v>
      </c>
      <c r="X117" t="s">
        <v>1314</v>
      </c>
      <c r="Y117" s="188">
        <v>0</v>
      </c>
      <c r="Z117" t="s">
        <v>1309</v>
      </c>
      <c r="AA117" t="s">
        <v>1314</v>
      </c>
      <c r="AB117" s="188">
        <v>0</v>
      </c>
      <c r="AC117" t="s">
        <v>1309</v>
      </c>
      <c r="AD117" t="s">
        <v>1314</v>
      </c>
      <c r="AE117" t="s">
        <v>1652</v>
      </c>
      <c r="AF117" s="187">
        <v>45275</v>
      </c>
      <c r="AG117" t="s">
        <v>1625</v>
      </c>
      <c r="AH117" t="s">
        <v>1387</v>
      </c>
      <c r="AI117" s="187" t="s">
        <v>1387</v>
      </c>
      <c r="AJ117" t="s">
        <v>55</v>
      </c>
    </row>
    <row r="118" spans="1:36" x14ac:dyDescent="0.25">
      <c r="A118" t="s">
        <v>1621</v>
      </c>
      <c r="B118" t="s">
        <v>1298</v>
      </c>
      <c r="C118" t="s">
        <v>1299</v>
      </c>
      <c r="D118" t="s">
        <v>1300</v>
      </c>
      <c r="E118" s="186" t="s">
        <v>1301</v>
      </c>
      <c r="F118" t="s">
        <v>1501</v>
      </c>
      <c r="G118" s="187">
        <v>45167</v>
      </c>
      <c r="H118" t="s">
        <v>1303</v>
      </c>
      <c r="I118" t="s">
        <v>1635</v>
      </c>
      <c r="J118" t="s">
        <v>1636</v>
      </c>
      <c r="K118" s="189" t="s">
        <v>1306</v>
      </c>
      <c r="L118" t="s">
        <v>1306</v>
      </c>
      <c r="M118" t="s">
        <v>1307</v>
      </c>
      <c r="N118">
        <v>12</v>
      </c>
      <c r="O118" t="s">
        <v>1308</v>
      </c>
      <c r="P118" s="188">
        <v>13500</v>
      </c>
      <c r="Q118" t="s">
        <v>1312</v>
      </c>
      <c r="R118" t="s">
        <v>1364</v>
      </c>
      <c r="S118" s="188">
        <v>0</v>
      </c>
      <c r="T118" t="s">
        <v>1309</v>
      </c>
      <c r="U118" t="s">
        <v>1314</v>
      </c>
      <c r="V118" s="188">
        <v>0</v>
      </c>
      <c r="W118" t="s">
        <v>1309</v>
      </c>
      <c r="X118" t="s">
        <v>1314</v>
      </c>
      <c r="Y118" s="188">
        <v>0</v>
      </c>
      <c r="Z118" t="s">
        <v>1309</v>
      </c>
      <c r="AA118" t="s">
        <v>1314</v>
      </c>
      <c r="AB118" s="188">
        <v>0</v>
      </c>
      <c r="AC118" t="s">
        <v>1309</v>
      </c>
      <c r="AD118" t="s">
        <v>1314</v>
      </c>
      <c r="AE118" t="s">
        <v>1652</v>
      </c>
      <c r="AF118" s="187">
        <v>45275</v>
      </c>
      <c r="AG118" t="s">
        <v>1625</v>
      </c>
      <c r="AH118" t="s">
        <v>1387</v>
      </c>
      <c r="AI118" s="187" t="s">
        <v>1387</v>
      </c>
      <c r="AJ118" t="s">
        <v>55</v>
      </c>
    </row>
    <row r="119" spans="1:36" x14ac:dyDescent="0.25">
      <c r="A119" t="s">
        <v>1621</v>
      </c>
      <c r="B119" t="s">
        <v>1298</v>
      </c>
      <c r="C119" t="s">
        <v>1299</v>
      </c>
      <c r="D119" t="s">
        <v>1300</v>
      </c>
      <c r="E119" s="186" t="s">
        <v>1301</v>
      </c>
      <c r="F119" t="s">
        <v>1501</v>
      </c>
      <c r="G119" s="187">
        <v>45167</v>
      </c>
      <c r="H119" t="s">
        <v>1303</v>
      </c>
      <c r="I119" t="s">
        <v>1622</v>
      </c>
      <c r="J119" t="s">
        <v>1623</v>
      </c>
      <c r="K119" s="189" t="s">
        <v>1306</v>
      </c>
      <c r="L119" t="s">
        <v>1306</v>
      </c>
      <c r="M119" t="s">
        <v>1307</v>
      </c>
      <c r="N119">
        <v>12</v>
      </c>
      <c r="O119" t="s">
        <v>1308</v>
      </c>
      <c r="P119" s="188">
        <v>13500</v>
      </c>
      <c r="Q119" t="s">
        <v>1312</v>
      </c>
      <c r="R119" t="s">
        <v>1364</v>
      </c>
      <c r="S119" s="188">
        <v>0</v>
      </c>
      <c r="T119" t="s">
        <v>1309</v>
      </c>
      <c r="U119" t="s">
        <v>1314</v>
      </c>
      <c r="V119" s="188">
        <v>0</v>
      </c>
      <c r="W119" t="s">
        <v>1309</v>
      </c>
      <c r="X119" t="s">
        <v>1314</v>
      </c>
      <c r="Y119" s="188">
        <v>0</v>
      </c>
      <c r="Z119" t="s">
        <v>1309</v>
      </c>
      <c r="AA119" t="s">
        <v>1314</v>
      </c>
      <c r="AB119" s="188">
        <v>0</v>
      </c>
      <c r="AC119" t="s">
        <v>1309</v>
      </c>
      <c r="AD119" t="s">
        <v>1314</v>
      </c>
      <c r="AE119" t="s">
        <v>1652</v>
      </c>
      <c r="AF119" s="187">
        <v>45275</v>
      </c>
      <c r="AG119" t="s">
        <v>1625</v>
      </c>
      <c r="AH119" t="s">
        <v>1387</v>
      </c>
      <c r="AI119" s="187" t="s">
        <v>1387</v>
      </c>
      <c r="AJ119" t="s">
        <v>55</v>
      </c>
    </row>
    <row r="120" spans="1:36" x14ac:dyDescent="0.25">
      <c r="A120" t="s">
        <v>1621</v>
      </c>
      <c r="B120" t="s">
        <v>1298</v>
      </c>
      <c r="C120" t="s">
        <v>1299</v>
      </c>
      <c r="D120" t="s">
        <v>1300</v>
      </c>
      <c r="E120" s="186" t="s">
        <v>1301</v>
      </c>
      <c r="F120" t="s">
        <v>1501</v>
      </c>
      <c r="G120" s="187">
        <v>45167</v>
      </c>
      <c r="H120" t="s">
        <v>1303</v>
      </c>
      <c r="I120" t="s">
        <v>1628</v>
      </c>
      <c r="J120" t="s">
        <v>1328</v>
      </c>
      <c r="K120" s="189" t="s">
        <v>1306</v>
      </c>
      <c r="L120" t="s">
        <v>1306</v>
      </c>
      <c r="M120" t="s">
        <v>1307</v>
      </c>
      <c r="N120">
        <v>1</v>
      </c>
      <c r="O120" t="s">
        <v>1329</v>
      </c>
      <c r="P120" s="188">
        <v>275000</v>
      </c>
      <c r="Q120" t="s">
        <v>1312</v>
      </c>
      <c r="R120" t="s">
        <v>1364</v>
      </c>
      <c r="S120" s="188">
        <v>0</v>
      </c>
      <c r="T120" t="s">
        <v>1309</v>
      </c>
      <c r="U120" t="s">
        <v>1314</v>
      </c>
      <c r="V120" s="188">
        <v>0</v>
      </c>
      <c r="W120" t="s">
        <v>1309</v>
      </c>
      <c r="X120" t="s">
        <v>1314</v>
      </c>
      <c r="Y120" s="188">
        <v>0</v>
      </c>
      <c r="Z120" t="s">
        <v>1309</v>
      </c>
      <c r="AA120" t="s">
        <v>1314</v>
      </c>
      <c r="AB120" s="188">
        <v>0</v>
      </c>
      <c r="AC120" t="s">
        <v>1309</v>
      </c>
      <c r="AD120" t="s">
        <v>1314</v>
      </c>
      <c r="AE120" t="s">
        <v>1653</v>
      </c>
      <c r="AF120" s="187">
        <v>45275</v>
      </c>
      <c r="AG120" t="s">
        <v>1629</v>
      </c>
      <c r="AH120" t="s">
        <v>1630</v>
      </c>
      <c r="AI120" s="187">
        <v>45288</v>
      </c>
      <c r="AJ120" t="s">
        <v>55</v>
      </c>
    </row>
    <row r="121" spans="1:36" x14ac:dyDescent="0.25">
      <c r="A121" t="s">
        <v>1621</v>
      </c>
      <c r="B121" t="s">
        <v>1298</v>
      </c>
      <c r="C121" t="s">
        <v>1299</v>
      </c>
      <c r="D121" t="s">
        <v>1300</v>
      </c>
      <c r="E121" s="186" t="s">
        <v>1301</v>
      </c>
      <c r="F121" t="s">
        <v>1501</v>
      </c>
      <c r="G121" s="187">
        <v>45167</v>
      </c>
      <c r="H121" t="s">
        <v>1303</v>
      </c>
      <c r="I121" t="s">
        <v>1631</v>
      </c>
      <c r="J121" t="s">
        <v>1340</v>
      </c>
      <c r="K121" s="189" t="s">
        <v>1306</v>
      </c>
      <c r="L121" t="s">
        <v>1306</v>
      </c>
      <c r="M121" t="s">
        <v>1307</v>
      </c>
      <c r="N121">
        <v>2</v>
      </c>
      <c r="O121" t="s">
        <v>1632</v>
      </c>
      <c r="P121" s="188">
        <v>360000</v>
      </c>
      <c r="Q121" t="s">
        <v>1309</v>
      </c>
      <c r="R121" t="s">
        <v>1310</v>
      </c>
      <c r="S121" s="188">
        <v>400000</v>
      </c>
      <c r="T121" t="s">
        <v>1309</v>
      </c>
      <c r="U121" t="s">
        <v>1335</v>
      </c>
      <c r="V121" s="188">
        <v>320000</v>
      </c>
      <c r="W121" t="s">
        <v>1312</v>
      </c>
      <c r="X121" t="s">
        <v>1342</v>
      </c>
      <c r="Y121" s="188">
        <v>0</v>
      </c>
      <c r="Z121" t="s">
        <v>1309</v>
      </c>
      <c r="AA121" t="s">
        <v>1314</v>
      </c>
      <c r="AB121" s="188">
        <v>0</v>
      </c>
      <c r="AC121" t="s">
        <v>1309</v>
      </c>
      <c r="AD121" t="s">
        <v>1314</v>
      </c>
      <c r="AE121" t="s">
        <v>1654</v>
      </c>
      <c r="AF121" s="187">
        <v>45258</v>
      </c>
      <c r="AG121" t="s">
        <v>1633</v>
      </c>
      <c r="AH121" t="s">
        <v>1634</v>
      </c>
      <c r="AI121" s="187">
        <v>45274</v>
      </c>
      <c r="AJ121" t="s">
        <v>55</v>
      </c>
    </row>
    <row r="122" spans="1:36" x14ac:dyDescent="0.25">
      <c r="A122" t="s">
        <v>1621</v>
      </c>
      <c r="B122" t="s">
        <v>1298</v>
      </c>
      <c r="C122" t="s">
        <v>1299</v>
      </c>
      <c r="D122" t="s">
        <v>1300</v>
      </c>
      <c r="E122" s="186" t="s">
        <v>1301</v>
      </c>
      <c r="F122" t="s">
        <v>1501</v>
      </c>
      <c r="G122" s="187">
        <v>45167</v>
      </c>
      <c r="H122" t="s">
        <v>1303</v>
      </c>
      <c r="I122" t="s">
        <v>1622</v>
      </c>
      <c r="J122" t="s">
        <v>1623</v>
      </c>
      <c r="K122" s="189" t="s">
        <v>1306</v>
      </c>
      <c r="L122" t="s">
        <v>1306</v>
      </c>
      <c r="M122" t="s">
        <v>1307</v>
      </c>
      <c r="N122">
        <v>12</v>
      </c>
      <c r="O122" t="s">
        <v>1308</v>
      </c>
      <c r="P122" s="188">
        <v>13500</v>
      </c>
      <c r="Q122" t="s">
        <v>1312</v>
      </c>
      <c r="R122" t="s">
        <v>1364</v>
      </c>
      <c r="S122" s="188">
        <v>0</v>
      </c>
      <c r="T122" t="s">
        <v>1309</v>
      </c>
      <c r="U122" t="s">
        <v>1311</v>
      </c>
      <c r="V122" s="188">
        <v>0</v>
      </c>
      <c r="W122" t="s">
        <v>1309</v>
      </c>
      <c r="X122" t="s">
        <v>1310</v>
      </c>
      <c r="Y122" s="188">
        <v>0</v>
      </c>
      <c r="Z122" t="s">
        <v>1309</v>
      </c>
      <c r="AA122" t="s">
        <v>1314</v>
      </c>
      <c r="AB122" s="188">
        <v>0</v>
      </c>
      <c r="AC122" t="s">
        <v>1309</v>
      </c>
      <c r="AD122" t="s">
        <v>1314</v>
      </c>
      <c r="AE122" t="s">
        <v>1655</v>
      </c>
      <c r="AF122" s="187">
        <v>45271</v>
      </c>
      <c r="AG122" t="s">
        <v>1625</v>
      </c>
      <c r="AH122" t="s">
        <v>1387</v>
      </c>
      <c r="AI122" s="187" t="s">
        <v>1387</v>
      </c>
      <c r="AJ122" t="s">
        <v>55</v>
      </c>
    </row>
    <row r="123" spans="1:36" x14ac:dyDescent="0.25">
      <c r="A123" t="s">
        <v>1621</v>
      </c>
      <c r="B123" t="s">
        <v>1298</v>
      </c>
      <c r="C123" t="s">
        <v>1299</v>
      </c>
      <c r="D123" t="s">
        <v>1300</v>
      </c>
      <c r="E123" s="186" t="s">
        <v>1301</v>
      </c>
      <c r="F123" t="s">
        <v>1501</v>
      </c>
      <c r="G123" s="187">
        <v>45167</v>
      </c>
      <c r="H123" t="s">
        <v>1303</v>
      </c>
      <c r="I123" t="s">
        <v>1626</v>
      </c>
      <c r="J123" t="s">
        <v>1627</v>
      </c>
      <c r="K123" s="189" t="s">
        <v>1306</v>
      </c>
      <c r="L123" t="s">
        <v>1306</v>
      </c>
      <c r="M123" t="s">
        <v>1307</v>
      </c>
      <c r="N123">
        <v>10</v>
      </c>
      <c r="O123" t="s">
        <v>1308</v>
      </c>
      <c r="P123" s="188">
        <v>30000</v>
      </c>
      <c r="Q123" t="s">
        <v>1312</v>
      </c>
      <c r="R123" t="s">
        <v>1364</v>
      </c>
      <c r="S123" s="188">
        <v>50000</v>
      </c>
      <c r="T123" t="s">
        <v>1309</v>
      </c>
      <c r="U123" t="s">
        <v>1311</v>
      </c>
      <c r="V123" s="188">
        <v>50000</v>
      </c>
      <c r="W123" t="s">
        <v>1309</v>
      </c>
      <c r="X123" t="s">
        <v>1310</v>
      </c>
      <c r="Y123" s="188">
        <v>0</v>
      </c>
      <c r="Z123" t="s">
        <v>1309</v>
      </c>
      <c r="AA123" t="s">
        <v>1314</v>
      </c>
      <c r="AB123" s="188">
        <v>0</v>
      </c>
      <c r="AC123" t="s">
        <v>1309</v>
      </c>
      <c r="AD123" t="s">
        <v>1314</v>
      </c>
      <c r="AE123" t="s">
        <v>1655</v>
      </c>
      <c r="AF123" s="187">
        <v>45271</v>
      </c>
      <c r="AG123" t="s">
        <v>1625</v>
      </c>
      <c r="AH123" t="s">
        <v>1387</v>
      </c>
      <c r="AI123" s="187" t="s">
        <v>1387</v>
      </c>
      <c r="AJ123" t="s">
        <v>55</v>
      </c>
    </row>
    <row r="124" spans="1:36" x14ac:dyDescent="0.25">
      <c r="A124" t="s">
        <v>1621</v>
      </c>
      <c r="B124" t="s">
        <v>1298</v>
      </c>
      <c r="C124" t="s">
        <v>1299</v>
      </c>
      <c r="D124" t="s">
        <v>1300</v>
      </c>
      <c r="E124" s="186" t="s">
        <v>1301</v>
      </c>
      <c r="F124" t="s">
        <v>1501</v>
      </c>
      <c r="G124" s="187">
        <v>45167</v>
      </c>
      <c r="H124" t="s">
        <v>1303</v>
      </c>
      <c r="I124" t="s">
        <v>1628</v>
      </c>
      <c r="J124" t="s">
        <v>1328</v>
      </c>
      <c r="K124" s="189" t="s">
        <v>1306</v>
      </c>
      <c r="L124" t="s">
        <v>1306</v>
      </c>
      <c r="M124" t="s">
        <v>1307</v>
      </c>
      <c r="N124">
        <v>1</v>
      </c>
      <c r="O124" t="s">
        <v>1329</v>
      </c>
      <c r="P124" s="188">
        <v>275000</v>
      </c>
      <c r="Q124" t="s">
        <v>1312</v>
      </c>
      <c r="R124" t="s">
        <v>1364</v>
      </c>
      <c r="S124" s="188">
        <v>345000</v>
      </c>
      <c r="T124" t="s">
        <v>1309</v>
      </c>
      <c r="U124" t="s">
        <v>1311</v>
      </c>
      <c r="V124" s="188">
        <v>360000</v>
      </c>
      <c r="W124" t="s">
        <v>1309</v>
      </c>
      <c r="X124" t="s">
        <v>1310</v>
      </c>
      <c r="Y124" s="188">
        <v>0</v>
      </c>
      <c r="Z124" t="s">
        <v>1309</v>
      </c>
      <c r="AA124" t="s">
        <v>1314</v>
      </c>
      <c r="AB124" s="188">
        <v>0</v>
      </c>
      <c r="AC124" t="s">
        <v>1309</v>
      </c>
      <c r="AD124" t="s">
        <v>1314</v>
      </c>
      <c r="AE124" t="s">
        <v>1655</v>
      </c>
      <c r="AF124" s="187">
        <v>45271</v>
      </c>
      <c r="AG124" t="s">
        <v>1629</v>
      </c>
      <c r="AH124" t="s">
        <v>1630</v>
      </c>
      <c r="AI124" s="187">
        <v>45288</v>
      </c>
      <c r="AJ124" t="s">
        <v>55</v>
      </c>
    </row>
    <row r="125" spans="1:36" x14ac:dyDescent="0.25">
      <c r="A125" t="s">
        <v>1621</v>
      </c>
      <c r="B125" t="s">
        <v>1298</v>
      </c>
      <c r="C125" t="s">
        <v>1299</v>
      </c>
      <c r="D125" t="s">
        <v>1300</v>
      </c>
      <c r="E125" s="186" t="s">
        <v>1301</v>
      </c>
      <c r="F125" t="s">
        <v>1501</v>
      </c>
      <c r="G125" s="187">
        <v>45167</v>
      </c>
      <c r="H125" t="s">
        <v>1303</v>
      </c>
      <c r="I125" t="s">
        <v>1635</v>
      </c>
      <c r="J125" t="s">
        <v>1636</v>
      </c>
      <c r="K125" s="189" t="s">
        <v>1306</v>
      </c>
      <c r="L125" t="s">
        <v>1306</v>
      </c>
      <c r="M125" t="s">
        <v>1307</v>
      </c>
      <c r="N125">
        <v>12</v>
      </c>
      <c r="O125" t="s">
        <v>1308</v>
      </c>
      <c r="P125" s="188">
        <v>13500</v>
      </c>
      <c r="Q125" t="s">
        <v>1312</v>
      </c>
      <c r="R125" t="s">
        <v>1364</v>
      </c>
      <c r="S125" s="188">
        <v>0</v>
      </c>
      <c r="T125" t="s">
        <v>1309</v>
      </c>
      <c r="U125" t="s">
        <v>1311</v>
      </c>
      <c r="V125" s="188">
        <v>0</v>
      </c>
      <c r="W125" t="s">
        <v>1309</v>
      </c>
      <c r="X125" t="s">
        <v>1310</v>
      </c>
      <c r="Y125" s="188">
        <v>0</v>
      </c>
      <c r="Z125" t="s">
        <v>1309</v>
      </c>
      <c r="AA125" t="s">
        <v>1314</v>
      </c>
      <c r="AB125" s="188">
        <v>0</v>
      </c>
      <c r="AC125" t="s">
        <v>1309</v>
      </c>
      <c r="AD125" t="s">
        <v>1314</v>
      </c>
      <c r="AE125" t="s">
        <v>1655</v>
      </c>
      <c r="AF125" s="187">
        <v>45271</v>
      </c>
      <c r="AG125" t="s">
        <v>1625</v>
      </c>
      <c r="AH125" t="s">
        <v>1387</v>
      </c>
      <c r="AI125" s="187" t="s">
        <v>1387</v>
      </c>
      <c r="AJ125" t="s">
        <v>55</v>
      </c>
    </row>
    <row r="126" spans="1:36" x14ac:dyDescent="0.25">
      <c r="A126" t="s">
        <v>1656</v>
      </c>
      <c r="B126" t="s">
        <v>1298</v>
      </c>
      <c r="C126" t="s">
        <v>1299</v>
      </c>
      <c r="D126" t="s">
        <v>1363</v>
      </c>
      <c r="E126" s="186" t="s">
        <v>1301</v>
      </c>
      <c r="F126" t="s">
        <v>1501</v>
      </c>
      <c r="G126" s="187">
        <v>45476</v>
      </c>
      <c r="H126" t="s">
        <v>1303</v>
      </c>
      <c r="I126" t="s">
        <v>1657</v>
      </c>
      <c r="J126" t="s">
        <v>1658</v>
      </c>
      <c r="K126" s="189" t="s">
        <v>1306</v>
      </c>
      <c r="L126" t="s">
        <v>1306</v>
      </c>
      <c r="M126" t="s">
        <v>1307</v>
      </c>
      <c r="N126">
        <v>1</v>
      </c>
      <c r="O126" t="s">
        <v>1329</v>
      </c>
      <c r="P126" s="188">
        <v>1150000</v>
      </c>
      <c r="Q126" t="s">
        <v>1309</v>
      </c>
      <c r="R126" t="s">
        <v>1659</v>
      </c>
      <c r="S126" s="188">
        <v>1000000</v>
      </c>
      <c r="T126" t="s">
        <v>1312</v>
      </c>
      <c r="U126" t="s">
        <v>1660</v>
      </c>
      <c r="V126" s="188">
        <v>1250000</v>
      </c>
      <c r="W126" t="s">
        <v>1309</v>
      </c>
      <c r="X126" t="s">
        <v>1661</v>
      </c>
      <c r="Y126" s="188">
        <v>0</v>
      </c>
      <c r="Z126" t="s">
        <v>1309</v>
      </c>
      <c r="AA126" t="s">
        <v>1314</v>
      </c>
      <c r="AB126" s="188">
        <v>0</v>
      </c>
      <c r="AC126" t="s">
        <v>1309</v>
      </c>
      <c r="AD126" t="s">
        <v>1314</v>
      </c>
      <c r="AE126" t="s">
        <v>1662</v>
      </c>
      <c r="AF126" s="187">
        <v>45506</v>
      </c>
      <c r="AG126" t="s">
        <v>1663</v>
      </c>
      <c r="AH126" t="s">
        <v>1664</v>
      </c>
      <c r="AI126" s="187">
        <v>45526</v>
      </c>
      <c r="AJ126" t="s">
        <v>55</v>
      </c>
    </row>
    <row r="127" spans="1:36" x14ac:dyDescent="0.25">
      <c r="A127" t="s">
        <v>1656</v>
      </c>
      <c r="B127" t="s">
        <v>1298</v>
      </c>
      <c r="C127" t="s">
        <v>1299</v>
      </c>
      <c r="D127" t="s">
        <v>1363</v>
      </c>
      <c r="E127" s="186" t="s">
        <v>1301</v>
      </c>
      <c r="F127" t="s">
        <v>1501</v>
      </c>
      <c r="G127" s="187">
        <v>45476</v>
      </c>
      <c r="H127" t="s">
        <v>1303</v>
      </c>
      <c r="I127" t="s">
        <v>1665</v>
      </c>
      <c r="J127" t="s">
        <v>1666</v>
      </c>
      <c r="K127" s="189" t="s">
        <v>1306</v>
      </c>
      <c r="L127" t="s">
        <v>1306</v>
      </c>
      <c r="M127" t="s">
        <v>1307</v>
      </c>
      <c r="N127">
        <v>1</v>
      </c>
      <c r="O127" t="s">
        <v>1329</v>
      </c>
      <c r="P127" s="188">
        <v>400000</v>
      </c>
      <c r="Q127" t="s">
        <v>1309</v>
      </c>
      <c r="R127" t="s">
        <v>1659</v>
      </c>
      <c r="S127" s="188">
        <v>340000</v>
      </c>
      <c r="T127" t="s">
        <v>1312</v>
      </c>
      <c r="U127" t="s">
        <v>1660</v>
      </c>
      <c r="V127" s="188">
        <v>350000</v>
      </c>
      <c r="W127" t="s">
        <v>1309</v>
      </c>
      <c r="X127" t="s">
        <v>1661</v>
      </c>
      <c r="Y127" s="188">
        <v>0</v>
      </c>
      <c r="Z127" t="s">
        <v>1309</v>
      </c>
      <c r="AA127" t="s">
        <v>1314</v>
      </c>
      <c r="AB127" s="188">
        <v>0</v>
      </c>
      <c r="AC127" t="s">
        <v>1309</v>
      </c>
      <c r="AD127" t="s">
        <v>1314</v>
      </c>
      <c r="AE127" t="s">
        <v>1662</v>
      </c>
      <c r="AF127" s="187">
        <v>45506</v>
      </c>
      <c r="AG127" t="s">
        <v>1663</v>
      </c>
      <c r="AH127" t="s">
        <v>1664</v>
      </c>
      <c r="AI127" s="187">
        <v>45526</v>
      </c>
      <c r="AJ127" t="s">
        <v>55</v>
      </c>
    </row>
    <row r="128" spans="1:36" x14ac:dyDescent="0.25">
      <c r="A128" t="s">
        <v>1667</v>
      </c>
      <c r="B128" t="s">
        <v>1298</v>
      </c>
      <c r="C128" t="s">
        <v>1299</v>
      </c>
      <c r="D128" t="s">
        <v>1300</v>
      </c>
      <c r="E128" s="186" t="s">
        <v>1301</v>
      </c>
      <c r="F128" t="s">
        <v>1501</v>
      </c>
      <c r="G128" s="187">
        <v>45243</v>
      </c>
      <c r="H128" t="s">
        <v>1303</v>
      </c>
      <c r="I128" t="s">
        <v>1303</v>
      </c>
      <c r="J128" t="s">
        <v>1307</v>
      </c>
      <c r="K128" s="189" t="s">
        <v>1306</v>
      </c>
      <c r="L128" t="s">
        <v>1565</v>
      </c>
      <c r="M128" t="s">
        <v>1566</v>
      </c>
      <c r="N128">
        <v>12</v>
      </c>
      <c r="O128" t="s">
        <v>1397</v>
      </c>
      <c r="P128" s="188">
        <v>9250000</v>
      </c>
      <c r="Q128" t="s">
        <v>1309</v>
      </c>
      <c r="R128" t="s">
        <v>967</v>
      </c>
      <c r="S128" s="188">
        <v>9000000</v>
      </c>
      <c r="T128" t="s">
        <v>1312</v>
      </c>
      <c r="U128" t="s">
        <v>1668</v>
      </c>
      <c r="V128" s="188">
        <v>13416666.699999999</v>
      </c>
      <c r="W128" t="s">
        <v>1309</v>
      </c>
      <c r="X128" t="s">
        <v>1669</v>
      </c>
      <c r="Y128" s="188">
        <v>0</v>
      </c>
      <c r="Z128" t="s">
        <v>1309</v>
      </c>
      <c r="AA128" t="s">
        <v>1314</v>
      </c>
      <c r="AB128" s="188">
        <v>0</v>
      </c>
      <c r="AC128" t="s">
        <v>1309</v>
      </c>
      <c r="AD128" t="s">
        <v>1314</v>
      </c>
      <c r="AE128" t="s">
        <v>1670</v>
      </c>
      <c r="AF128" s="187">
        <v>45457</v>
      </c>
      <c r="AG128" t="s">
        <v>1399</v>
      </c>
      <c r="AH128" t="s">
        <v>1387</v>
      </c>
      <c r="AI128" s="187" t="s">
        <v>1387</v>
      </c>
      <c r="AJ128" t="s">
        <v>1671</v>
      </c>
    </row>
    <row r="129" spans="1:36" x14ac:dyDescent="0.25">
      <c r="A129" t="s">
        <v>1667</v>
      </c>
      <c r="B129" t="s">
        <v>1298</v>
      </c>
      <c r="C129" t="s">
        <v>1299</v>
      </c>
      <c r="D129" t="s">
        <v>1300</v>
      </c>
      <c r="E129" s="186" t="s">
        <v>1301</v>
      </c>
      <c r="F129" t="s">
        <v>1501</v>
      </c>
      <c r="G129" s="187">
        <v>45243</v>
      </c>
      <c r="H129" t="s">
        <v>1303</v>
      </c>
      <c r="I129" t="s">
        <v>1303</v>
      </c>
      <c r="J129" t="s">
        <v>1307</v>
      </c>
      <c r="K129" s="189" t="s">
        <v>1306</v>
      </c>
      <c r="L129" t="s">
        <v>1565</v>
      </c>
      <c r="M129" t="s">
        <v>1566</v>
      </c>
      <c r="N129">
        <v>12</v>
      </c>
      <c r="O129" t="s">
        <v>1397</v>
      </c>
      <c r="P129" s="188">
        <v>9250000</v>
      </c>
      <c r="Q129" t="s">
        <v>1309</v>
      </c>
      <c r="R129" t="s">
        <v>967</v>
      </c>
      <c r="S129" s="188">
        <v>9000000</v>
      </c>
      <c r="T129" t="s">
        <v>1312</v>
      </c>
      <c r="U129" t="s">
        <v>1668</v>
      </c>
      <c r="V129" s="188">
        <v>13416666.699999999</v>
      </c>
      <c r="W129" t="s">
        <v>1309</v>
      </c>
      <c r="X129" t="s">
        <v>1669</v>
      </c>
      <c r="Y129" s="188">
        <v>0</v>
      </c>
      <c r="Z129" t="s">
        <v>1309</v>
      </c>
      <c r="AA129" t="s">
        <v>1314</v>
      </c>
      <c r="AB129" s="188">
        <v>0</v>
      </c>
      <c r="AC129" t="s">
        <v>1309</v>
      </c>
      <c r="AD129" t="s">
        <v>1314</v>
      </c>
      <c r="AE129" t="s">
        <v>1670</v>
      </c>
      <c r="AF129" s="187">
        <v>45457</v>
      </c>
      <c r="AG129" t="s">
        <v>1399</v>
      </c>
      <c r="AH129" t="s">
        <v>1387</v>
      </c>
      <c r="AI129" s="187" t="s">
        <v>1387</v>
      </c>
      <c r="AJ129" t="s">
        <v>1051</v>
      </c>
    </row>
    <row r="130" spans="1:36" x14ac:dyDescent="0.25">
      <c r="A130" t="s">
        <v>1667</v>
      </c>
      <c r="B130" t="s">
        <v>1298</v>
      </c>
      <c r="C130" t="s">
        <v>1299</v>
      </c>
      <c r="D130" t="s">
        <v>1300</v>
      </c>
      <c r="E130" s="186" t="s">
        <v>1301</v>
      </c>
      <c r="F130" t="s">
        <v>1501</v>
      </c>
      <c r="G130" s="187">
        <v>45243</v>
      </c>
      <c r="H130" t="s">
        <v>1303</v>
      </c>
      <c r="I130" t="s">
        <v>1303</v>
      </c>
      <c r="J130" t="s">
        <v>1307</v>
      </c>
      <c r="K130" s="189" t="s">
        <v>1306</v>
      </c>
      <c r="L130" t="s">
        <v>1565</v>
      </c>
      <c r="M130" t="s">
        <v>1566</v>
      </c>
      <c r="N130">
        <v>12</v>
      </c>
      <c r="O130" t="s">
        <v>1397</v>
      </c>
      <c r="P130" s="188">
        <v>9250000</v>
      </c>
      <c r="Q130" t="s">
        <v>1309</v>
      </c>
      <c r="R130" t="s">
        <v>967</v>
      </c>
      <c r="S130" s="188">
        <v>9000000</v>
      </c>
      <c r="T130" t="s">
        <v>1312</v>
      </c>
      <c r="U130" t="s">
        <v>1668</v>
      </c>
      <c r="V130" s="188">
        <v>13416666.699999999</v>
      </c>
      <c r="W130" t="s">
        <v>1309</v>
      </c>
      <c r="X130" t="s">
        <v>1669</v>
      </c>
      <c r="Y130" s="188">
        <v>0</v>
      </c>
      <c r="Z130" t="s">
        <v>1309</v>
      </c>
      <c r="AA130" t="s">
        <v>1314</v>
      </c>
      <c r="AB130" s="188">
        <v>0</v>
      </c>
      <c r="AC130" t="s">
        <v>1309</v>
      </c>
      <c r="AD130" t="s">
        <v>1314</v>
      </c>
      <c r="AE130" t="s">
        <v>1670</v>
      </c>
      <c r="AF130" s="187">
        <v>45457</v>
      </c>
      <c r="AG130" t="s">
        <v>1399</v>
      </c>
      <c r="AH130" t="s">
        <v>1387</v>
      </c>
      <c r="AI130" s="187" t="s">
        <v>1387</v>
      </c>
      <c r="AJ130" t="s">
        <v>1671</v>
      </c>
    </row>
    <row r="131" spans="1:36" x14ac:dyDescent="0.25">
      <c r="A131" t="s">
        <v>1667</v>
      </c>
      <c r="B131" t="s">
        <v>1298</v>
      </c>
      <c r="C131" t="s">
        <v>1299</v>
      </c>
      <c r="D131" t="s">
        <v>1300</v>
      </c>
      <c r="E131" s="186" t="s">
        <v>1301</v>
      </c>
      <c r="F131" t="s">
        <v>1501</v>
      </c>
      <c r="G131" s="187">
        <v>45243</v>
      </c>
      <c r="H131" t="s">
        <v>1303</v>
      </c>
      <c r="I131" t="s">
        <v>1303</v>
      </c>
      <c r="J131" t="s">
        <v>1307</v>
      </c>
      <c r="K131" s="189" t="s">
        <v>1306</v>
      </c>
      <c r="L131" t="s">
        <v>1565</v>
      </c>
      <c r="M131" t="s">
        <v>1566</v>
      </c>
      <c r="N131">
        <v>12</v>
      </c>
      <c r="O131" t="s">
        <v>1397</v>
      </c>
      <c r="P131" s="188">
        <v>9250000</v>
      </c>
      <c r="Q131" t="s">
        <v>1309</v>
      </c>
      <c r="R131" t="s">
        <v>967</v>
      </c>
      <c r="S131" s="188">
        <v>9000000</v>
      </c>
      <c r="T131" t="s">
        <v>1312</v>
      </c>
      <c r="U131" t="s">
        <v>1668</v>
      </c>
      <c r="V131" s="188">
        <v>13416666.699999999</v>
      </c>
      <c r="W131" t="s">
        <v>1309</v>
      </c>
      <c r="X131" t="s">
        <v>1669</v>
      </c>
      <c r="Y131" s="188">
        <v>0</v>
      </c>
      <c r="Z131" t="s">
        <v>1309</v>
      </c>
      <c r="AA131" t="s">
        <v>1314</v>
      </c>
      <c r="AB131" s="188">
        <v>0</v>
      </c>
      <c r="AC131" t="s">
        <v>1309</v>
      </c>
      <c r="AD131" t="s">
        <v>1314</v>
      </c>
      <c r="AE131" t="s">
        <v>1670</v>
      </c>
      <c r="AF131" s="187">
        <v>45457</v>
      </c>
      <c r="AG131" t="s">
        <v>1399</v>
      </c>
      <c r="AH131" t="s">
        <v>1387</v>
      </c>
      <c r="AI131" s="187" t="s">
        <v>1387</v>
      </c>
      <c r="AJ131" t="s">
        <v>1051</v>
      </c>
    </row>
    <row r="132" spans="1:36" x14ac:dyDescent="0.25">
      <c r="A132" t="s">
        <v>1672</v>
      </c>
      <c r="B132" t="s">
        <v>1298</v>
      </c>
      <c r="C132" t="s">
        <v>1299</v>
      </c>
      <c r="D132" t="s">
        <v>1363</v>
      </c>
      <c r="E132" s="186" t="s">
        <v>1301</v>
      </c>
      <c r="F132" t="s">
        <v>1501</v>
      </c>
      <c r="G132" s="187">
        <v>45455</v>
      </c>
      <c r="H132" t="s">
        <v>1303</v>
      </c>
      <c r="I132" t="s">
        <v>1673</v>
      </c>
      <c r="J132" t="s">
        <v>1674</v>
      </c>
      <c r="K132" s="189" t="s">
        <v>1306</v>
      </c>
      <c r="L132" t="s">
        <v>1306</v>
      </c>
      <c r="M132" t="s">
        <v>1307</v>
      </c>
      <c r="N132">
        <v>1</v>
      </c>
      <c r="O132" t="s">
        <v>1329</v>
      </c>
      <c r="P132" s="188">
        <v>57000000</v>
      </c>
      <c r="Q132" t="s">
        <v>1312</v>
      </c>
      <c r="R132" t="s">
        <v>1310</v>
      </c>
      <c r="S132" s="188">
        <v>58150000</v>
      </c>
      <c r="T132" t="s">
        <v>1309</v>
      </c>
      <c r="U132" t="s">
        <v>1311</v>
      </c>
      <c r="V132" s="188">
        <v>60000000</v>
      </c>
      <c r="W132" t="s">
        <v>1309</v>
      </c>
      <c r="X132" t="s">
        <v>1424</v>
      </c>
      <c r="Y132" s="188">
        <v>0</v>
      </c>
      <c r="Z132" t="s">
        <v>1309</v>
      </c>
      <c r="AA132" t="s">
        <v>1314</v>
      </c>
      <c r="AB132" s="188">
        <v>0</v>
      </c>
      <c r="AC132" t="s">
        <v>1309</v>
      </c>
      <c r="AD132" t="s">
        <v>1314</v>
      </c>
      <c r="AE132" t="s">
        <v>1675</v>
      </c>
      <c r="AF132" s="187">
        <v>45513</v>
      </c>
      <c r="AG132" t="s">
        <v>1676</v>
      </c>
      <c r="AH132" t="s">
        <v>1677</v>
      </c>
      <c r="AI132" s="187">
        <v>45525</v>
      </c>
      <c r="AJ132" t="s">
        <v>55</v>
      </c>
    </row>
    <row r="133" spans="1:36" x14ac:dyDescent="0.25">
      <c r="A133" t="s">
        <v>337</v>
      </c>
      <c r="B133" t="s">
        <v>1298</v>
      </c>
      <c r="C133" t="s">
        <v>1299</v>
      </c>
      <c r="D133" t="s">
        <v>1363</v>
      </c>
      <c r="E133" s="186" t="s">
        <v>1301</v>
      </c>
      <c r="F133" t="s">
        <v>1501</v>
      </c>
      <c r="G133" s="187">
        <v>45560</v>
      </c>
      <c r="H133" t="s">
        <v>1303</v>
      </c>
      <c r="I133" t="s">
        <v>1303</v>
      </c>
      <c r="J133" t="s">
        <v>1307</v>
      </c>
      <c r="K133" s="189" t="s">
        <v>1306</v>
      </c>
      <c r="L133" t="s">
        <v>1678</v>
      </c>
      <c r="M133" t="s">
        <v>1679</v>
      </c>
      <c r="N133">
        <v>12</v>
      </c>
      <c r="O133" t="s">
        <v>1519</v>
      </c>
      <c r="P133" s="188">
        <v>6000000</v>
      </c>
      <c r="Q133" t="s">
        <v>1312</v>
      </c>
      <c r="R133" t="s">
        <v>1342</v>
      </c>
      <c r="S133" s="188">
        <v>0</v>
      </c>
      <c r="T133" t="s">
        <v>1309</v>
      </c>
      <c r="U133" t="s">
        <v>1314</v>
      </c>
      <c r="V133" s="188">
        <v>0</v>
      </c>
      <c r="W133" t="s">
        <v>1309</v>
      </c>
      <c r="X133" t="s">
        <v>1314</v>
      </c>
      <c r="Y133" s="188">
        <v>0</v>
      </c>
      <c r="Z133" t="s">
        <v>1309</v>
      </c>
      <c r="AA133" t="s">
        <v>1314</v>
      </c>
      <c r="AB133" s="188">
        <v>0</v>
      </c>
      <c r="AC133" t="s">
        <v>1309</v>
      </c>
      <c r="AD133" t="s">
        <v>1314</v>
      </c>
      <c r="AE133" t="s">
        <v>1680</v>
      </c>
      <c r="AF133" s="187">
        <v>45603</v>
      </c>
      <c r="AG133" t="s">
        <v>1399</v>
      </c>
      <c r="AH133" t="s">
        <v>1387</v>
      </c>
      <c r="AI133" s="187" t="s">
        <v>1387</v>
      </c>
      <c r="AJ133" t="s">
        <v>1107</v>
      </c>
    </row>
    <row r="134" spans="1:36" x14ac:dyDescent="0.25">
      <c r="A134" t="s">
        <v>481</v>
      </c>
      <c r="B134" t="s">
        <v>1298</v>
      </c>
      <c r="C134" t="s">
        <v>1299</v>
      </c>
      <c r="D134" t="s">
        <v>1363</v>
      </c>
      <c r="E134" s="186" t="s">
        <v>1301</v>
      </c>
      <c r="F134" t="s">
        <v>1501</v>
      </c>
      <c r="G134" s="187">
        <v>45611</v>
      </c>
      <c r="H134" t="s">
        <v>1303</v>
      </c>
      <c r="I134" t="s">
        <v>1681</v>
      </c>
      <c r="J134" t="s">
        <v>1476</v>
      </c>
      <c r="K134" s="189" t="s">
        <v>1306</v>
      </c>
      <c r="L134" t="s">
        <v>1306</v>
      </c>
      <c r="M134" t="s">
        <v>1307</v>
      </c>
      <c r="N134">
        <v>1</v>
      </c>
      <c r="O134" t="s">
        <v>1329</v>
      </c>
      <c r="P134" s="188">
        <v>1075000</v>
      </c>
      <c r="Q134" t="s">
        <v>1312</v>
      </c>
      <c r="R134" t="s">
        <v>1257</v>
      </c>
      <c r="S134" s="188">
        <v>0</v>
      </c>
      <c r="T134" t="s">
        <v>1309</v>
      </c>
      <c r="U134" t="s">
        <v>1314</v>
      </c>
      <c r="V134" s="188">
        <v>0</v>
      </c>
      <c r="W134" t="s">
        <v>1309</v>
      </c>
      <c r="X134" t="s">
        <v>1314</v>
      </c>
      <c r="Y134" s="188">
        <v>0</v>
      </c>
      <c r="Z134" t="s">
        <v>1309</v>
      </c>
      <c r="AA134" t="s">
        <v>1314</v>
      </c>
      <c r="AB134" s="188">
        <v>0</v>
      </c>
      <c r="AC134" t="s">
        <v>1309</v>
      </c>
      <c r="AD134" t="s">
        <v>1314</v>
      </c>
      <c r="AE134" t="s">
        <v>1682</v>
      </c>
      <c r="AF134" s="187">
        <v>45644</v>
      </c>
      <c r="AG134" t="s">
        <v>1256</v>
      </c>
      <c r="AH134" t="s">
        <v>1387</v>
      </c>
      <c r="AI134" s="187" t="s">
        <v>1387</v>
      </c>
      <c r="AJ134" t="s">
        <v>55</v>
      </c>
    </row>
    <row r="135" spans="1:36" x14ac:dyDescent="0.25">
      <c r="A135" t="s">
        <v>481</v>
      </c>
      <c r="B135" t="s">
        <v>1298</v>
      </c>
      <c r="C135" t="s">
        <v>1299</v>
      </c>
      <c r="D135" t="s">
        <v>1363</v>
      </c>
      <c r="E135" s="186" t="s">
        <v>1301</v>
      </c>
      <c r="F135" t="s">
        <v>1501</v>
      </c>
      <c r="G135" s="187">
        <v>45611</v>
      </c>
      <c r="H135" t="s">
        <v>1303</v>
      </c>
      <c r="I135" t="s">
        <v>1683</v>
      </c>
      <c r="J135" t="s">
        <v>1472</v>
      </c>
      <c r="K135" s="189" t="s">
        <v>1306</v>
      </c>
      <c r="L135" t="s">
        <v>1306</v>
      </c>
      <c r="M135" t="s">
        <v>1307</v>
      </c>
      <c r="N135">
        <v>1</v>
      </c>
      <c r="O135" t="s">
        <v>1329</v>
      </c>
      <c r="P135" s="188">
        <v>400000</v>
      </c>
      <c r="Q135" t="s">
        <v>1312</v>
      </c>
      <c r="R135" t="s">
        <v>1257</v>
      </c>
      <c r="S135" s="188">
        <v>0</v>
      </c>
      <c r="T135" t="s">
        <v>1309</v>
      </c>
      <c r="U135" t="s">
        <v>1314</v>
      </c>
      <c r="V135" s="188">
        <v>0</v>
      </c>
      <c r="W135" t="s">
        <v>1309</v>
      </c>
      <c r="X135" t="s">
        <v>1314</v>
      </c>
      <c r="Y135" s="188">
        <v>0</v>
      </c>
      <c r="Z135" t="s">
        <v>1309</v>
      </c>
      <c r="AA135" t="s">
        <v>1314</v>
      </c>
      <c r="AB135" s="188">
        <v>0</v>
      </c>
      <c r="AC135" t="s">
        <v>1309</v>
      </c>
      <c r="AD135" t="s">
        <v>1314</v>
      </c>
      <c r="AE135" t="s">
        <v>1682</v>
      </c>
      <c r="AF135" s="187">
        <v>45644</v>
      </c>
      <c r="AG135" t="s">
        <v>1256</v>
      </c>
      <c r="AH135" t="s">
        <v>1387</v>
      </c>
      <c r="AI135" s="187" t="s">
        <v>1387</v>
      </c>
      <c r="AJ135" t="s">
        <v>55</v>
      </c>
    </row>
    <row r="136" spans="1:36" x14ac:dyDescent="0.25">
      <c r="A136" t="s">
        <v>481</v>
      </c>
      <c r="B136" t="s">
        <v>1298</v>
      </c>
      <c r="C136" t="s">
        <v>1299</v>
      </c>
      <c r="D136" t="s">
        <v>1363</v>
      </c>
      <c r="E136" s="186" t="s">
        <v>1301</v>
      </c>
      <c r="F136" t="s">
        <v>1501</v>
      </c>
      <c r="G136" s="187">
        <v>45611</v>
      </c>
      <c r="H136" t="s">
        <v>1303</v>
      </c>
      <c r="I136" t="s">
        <v>1684</v>
      </c>
      <c r="J136" t="s">
        <v>1685</v>
      </c>
      <c r="K136" s="189" t="s">
        <v>1306</v>
      </c>
      <c r="L136" t="s">
        <v>1306</v>
      </c>
      <c r="M136" t="s">
        <v>1307</v>
      </c>
      <c r="N136">
        <v>1</v>
      </c>
      <c r="O136" t="s">
        <v>1329</v>
      </c>
      <c r="P136" s="188">
        <v>2250000</v>
      </c>
      <c r="Q136" t="s">
        <v>1312</v>
      </c>
      <c r="R136" t="s">
        <v>1257</v>
      </c>
      <c r="S136" s="188">
        <v>0</v>
      </c>
      <c r="T136" t="s">
        <v>1309</v>
      </c>
      <c r="U136" t="s">
        <v>1314</v>
      </c>
      <c r="V136" s="188">
        <v>0</v>
      </c>
      <c r="W136" t="s">
        <v>1309</v>
      </c>
      <c r="X136" t="s">
        <v>1314</v>
      </c>
      <c r="Y136" s="188">
        <v>0</v>
      </c>
      <c r="Z136" t="s">
        <v>1309</v>
      </c>
      <c r="AA136" t="s">
        <v>1314</v>
      </c>
      <c r="AB136" s="188">
        <v>0</v>
      </c>
      <c r="AC136" t="s">
        <v>1309</v>
      </c>
      <c r="AD136" t="s">
        <v>1314</v>
      </c>
      <c r="AE136" t="s">
        <v>1682</v>
      </c>
      <c r="AF136" s="187">
        <v>45644</v>
      </c>
      <c r="AG136" t="s">
        <v>1256</v>
      </c>
      <c r="AH136" t="s">
        <v>1387</v>
      </c>
      <c r="AI136" s="187" t="s">
        <v>1387</v>
      </c>
      <c r="AJ136" t="s">
        <v>55</v>
      </c>
    </row>
    <row r="137" spans="1:36" x14ac:dyDescent="0.25">
      <c r="A137" t="s">
        <v>481</v>
      </c>
      <c r="B137" t="s">
        <v>1298</v>
      </c>
      <c r="C137" t="s">
        <v>1299</v>
      </c>
      <c r="D137" t="s">
        <v>1363</v>
      </c>
      <c r="E137" s="186" t="s">
        <v>1301</v>
      </c>
      <c r="F137" t="s">
        <v>1501</v>
      </c>
      <c r="G137" s="187">
        <v>45611</v>
      </c>
      <c r="H137" t="s">
        <v>1303</v>
      </c>
      <c r="I137" t="s">
        <v>1686</v>
      </c>
      <c r="J137" t="s">
        <v>1687</v>
      </c>
      <c r="K137" s="189" t="s">
        <v>1306</v>
      </c>
      <c r="L137" t="s">
        <v>1306</v>
      </c>
      <c r="M137" t="s">
        <v>1307</v>
      </c>
      <c r="N137">
        <v>1</v>
      </c>
      <c r="O137" t="s">
        <v>1329</v>
      </c>
      <c r="P137" s="188">
        <v>9000000</v>
      </c>
      <c r="Q137" t="s">
        <v>1312</v>
      </c>
      <c r="R137" t="s">
        <v>1257</v>
      </c>
      <c r="S137" s="188">
        <v>0</v>
      </c>
      <c r="T137" t="s">
        <v>1309</v>
      </c>
      <c r="U137" t="s">
        <v>1314</v>
      </c>
      <c r="V137" s="188">
        <v>0</v>
      </c>
      <c r="W137" t="s">
        <v>1309</v>
      </c>
      <c r="X137" t="s">
        <v>1314</v>
      </c>
      <c r="Y137" s="188">
        <v>0</v>
      </c>
      <c r="Z137" t="s">
        <v>1309</v>
      </c>
      <c r="AA137" t="s">
        <v>1314</v>
      </c>
      <c r="AB137" s="188">
        <v>0</v>
      </c>
      <c r="AC137" t="s">
        <v>1309</v>
      </c>
      <c r="AD137" t="s">
        <v>1314</v>
      </c>
      <c r="AE137" t="s">
        <v>1682</v>
      </c>
      <c r="AF137" s="187">
        <v>45644</v>
      </c>
      <c r="AG137" t="s">
        <v>1256</v>
      </c>
      <c r="AH137" t="s">
        <v>1387</v>
      </c>
      <c r="AI137" s="187" t="s">
        <v>1387</v>
      </c>
      <c r="AJ137" t="s">
        <v>55</v>
      </c>
    </row>
    <row r="138" spans="1:36" x14ac:dyDescent="0.25">
      <c r="A138" t="s">
        <v>481</v>
      </c>
      <c r="B138" t="s">
        <v>1298</v>
      </c>
      <c r="C138" t="s">
        <v>1299</v>
      </c>
      <c r="D138" t="s">
        <v>1363</v>
      </c>
      <c r="E138" s="186" t="s">
        <v>1301</v>
      </c>
      <c r="F138" t="s">
        <v>1501</v>
      </c>
      <c r="G138" s="187">
        <v>45611</v>
      </c>
      <c r="H138" t="s">
        <v>1303</v>
      </c>
      <c r="I138" t="s">
        <v>1688</v>
      </c>
      <c r="J138" t="s">
        <v>1390</v>
      </c>
      <c r="K138" s="189" t="s">
        <v>1306</v>
      </c>
      <c r="L138" t="s">
        <v>1306</v>
      </c>
      <c r="M138" t="s">
        <v>1307</v>
      </c>
      <c r="N138">
        <v>1</v>
      </c>
      <c r="O138" t="s">
        <v>1519</v>
      </c>
      <c r="P138" s="188">
        <v>750000</v>
      </c>
      <c r="Q138" t="s">
        <v>1312</v>
      </c>
      <c r="R138" t="s">
        <v>1257</v>
      </c>
      <c r="S138" s="188">
        <v>0</v>
      </c>
      <c r="T138" t="s">
        <v>1309</v>
      </c>
      <c r="U138" t="s">
        <v>1314</v>
      </c>
      <c r="V138" s="188">
        <v>0</v>
      </c>
      <c r="W138" t="s">
        <v>1309</v>
      </c>
      <c r="X138" t="s">
        <v>1314</v>
      </c>
      <c r="Y138" s="188">
        <v>0</v>
      </c>
      <c r="Z138" t="s">
        <v>1309</v>
      </c>
      <c r="AA138" t="s">
        <v>1314</v>
      </c>
      <c r="AB138" s="188">
        <v>0</v>
      </c>
      <c r="AC138" t="s">
        <v>1309</v>
      </c>
      <c r="AD138" t="s">
        <v>1314</v>
      </c>
      <c r="AE138" t="s">
        <v>1682</v>
      </c>
      <c r="AF138" s="187">
        <v>45644</v>
      </c>
      <c r="AG138" t="s">
        <v>1256</v>
      </c>
      <c r="AH138" t="s">
        <v>1387</v>
      </c>
      <c r="AI138" s="187" t="s">
        <v>1387</v>
      </c>
      <c r="AJ138" t="s">
        <v>55</v>
      </c>
    </row>
    <row r="139" spans="1:36" x14ac:dyDescent="0.25">
      <c r="A139" t="s">
        <v>481</v>
      </c>
      <c r="B139" t="s">
        <v>1298</v>
      </c>
      <c r="C139" t="s">
        <v>1299</v>
      </c>
      <c r="D139" t="s">
        <v>1363</v>
      </c>
      <c r="E139" s="186" t="s">
        <v>1301</v>
      </c>
      <c r="F139" t="s">
        <v>1501</v>
      </c>
      <c r="G139" s="187">
        <v>45611</v>
      </c>
      <c r="H139" t="s">
        <v>1303</v>
      </c>
      <c r="I139" t="s">
        <v>1689</v>
      </c>
      <c r="J139" t="s">
        <v>1478</v>
      </c>
      <c r="K139" s="189" t="s">
        <v>1306</v>
      </c>
      <c r="L139" t="s">
        <v>1306</v>
      </c>
      <c r="M139" t="s">
        <v>1307</v>
      </c>
      <c r="N139">
        <v>1</v>
      </c>
      <c r="O139" t="s">
        <v>1519</v>
      </c>
      <c r="P139" s="188">
        <v>1500000</v>
      </c>
      <c r="Q139" t="s">
        <v>1312</v>
      </c>
      <c r="R139" t="s">
        <v>1257</v>
      </c>
      <c r="S139" s="188">
        <v>0</v>
      </c>
      <c r="T139" t="s">
        <v>1309</v>
      </c>
      <c r="U139" t="s">
        <v>1314</v>
      </c>
      <c r="V139" s="188">
        <v>0</v>
      </c>
      <c r="W139" t="s">
        <v>1309</v>
      </c>
      <c r="X139" t="s">
        <v>1314</v>
      </c>
      <c r="Y139" s="188">
        <v>0</v>
      </c>
      <c r="Z139" t="s">
        <v>1309</v>
      </c>
      <c r="AA139" t="s">
        <v>1314</v>
      </c>
      <c r="AB139" s="188">
        <v>0</v>
      </c>
      <c r="AC139" t="s">
        <v>1309</v>
      </c>
      <c r="AD139" t="s">
        <v>1314</v>
      </c>
      <c r="AE139" t="s">
        <v>1682</v>
      </c>
      <c r="AF139" s="187">
        <v>45644</v>
      </c>
      <c r="AG139" t="s">
        <v>1256</v>
      </c>
      <c r="AH139" t="s">
        <v>1387</v>
      </c>
      <c r="AI139" s="187" t="s">
        <v>1387</v>
      </c>
      <c r="AJ139" t="s">
        <v>55</v>
      </c>
    </row>
    <row r="140" spans="1:36" x14ac:dyDescent="0.25">
      <c r="A140" t="s">
        <v>481</v>
      </c>
      <c r="B140" t="s">
        <v>1298</v>
      </c>
      <c r="C140" t="s">
        <v>1299</v>
      </c>
      <c r="D140" t="s">
        <v>1363</v>
      </c>
      <c r="E140" s="186" t="s">
        <v>1301</v>
      </c>
      <c r="F140" t="s">
        <v>1501</v>
      </c>
      <c r="G140" s="187">
        <v>45611</v>
      </c>
      <c r="H140" t="s">
        <v>1303</v>
      </c>
      <c r="I140" t="s">
        <v>1579</v>
      </c>
      <c r="J140" t="s">
        <v>1580</v>
      </c>
      <c r="K140" s="189" t="s">
        <v>1306</v>
      </c>
      <c r="L140" t="s">
        <v>1306</v>
      </c>
      <c r="M140" t="s">
        <v>1307</v>
      </c>
      <c r="N140">
        <v>1</v>
      </c>
      <c r="O140" t="s">
        <v>1358</v>
      </c>
      <c r="P140" s="188">
        <v>2500000</v>
      </c>
      <c r="Q140" t="s">
        <v>1312</v>
      </c>
      <c r="R140" t="s">
        <v>1257</v>
      </c>
      <c r="S140" s="188">
        <v>0</v>
      </c>
      <c r="T140" t="s">
        <v>1309</v>
      </c>
      <c r="U140" t="s">
        <v>1314</v>
      </c>
      <c r="V140" s="188">
        <v>0</v>
      </c>
      <c r="W140" t="s">
        <v>1309</v>
      </c>
      <c r="X140" t="s">
        <v>1314</v>
      </c>
      <c r="Y140" s="188">
        <v>0</v>
      </c>
      <c r="Z140" t="s">
        <v>1309</v>
      </c>
      <c r="AA140" t="s">
        <v>1314</v>
      </c>
      <c r="AB140" s="188">
        <v>0</v>
      </c>
      <c r="AC140" t="s">
        <v>1309</v>
      </c>
      <c r="AD140" t="s">
        <v>1314</v>
      </c>
      <c r="AE140" t="s">
        <v>1682</v>
      </c>
      <c r="AF140" s="187">
        <v>45644</v>
      </c>
      <c r="AG140" t="s">
        <v>1256</v>
      </c>
      <c r="AH140" t="s">
        <v>1387</v>
      </c>
      <c r="AI140" s="187" t="s">
        <v>1387</v>
      </c>
      <c r="AJ140" t="s">
        <v>55</v>
      </c>
    </row>
    <row r="141" spans="1:36" x14ac:dyDescent="0.25">
      <c r="A141" t="s">
        <v>1690</v>
      </c>
      <c r="B141" t="s">
        <v>1298</v>
      </c>
      <c r="C141" t="s">
        <v>1299</v>
      </c>
      <c r="D141" t="s">
        <v>1363</v>
      </c>
      <c r="E141" s="186" t="s">
        <v>1301</v>
      </c>
      <c r="F141" t="s">
        <v>1501</v>
      </c>
      <c r="G141" s="187">
        <v>45621</v>
      </c>
      <c r="H141" t="s">
        <v>1303</v>
      </c>
      <c r="I141" t="s">
        <v>1691</v>
      </c>
      <c r="J141" t="s">
        <v>1692</v>
      </c>
      <c r="K141" s="189" t="s">
        <v>1306</v>
      </c>
      <c r="L141" t="s">
        <v>1306</v>
      </c>
      <c r="M141" t="s">
        <v>1307</v>
      </c>
      <c r="N141">
        <v>1</v>
      </c>
      <c r="O141" t="s">
        <v>1329</v>
      </c>
      <c r="P141" s="188">
        <v>3700000</v>
      </c>
      <c r="Q141" t="s">
        <v>1309</v>
      </c>
      <c r="R141" t="s">
        <v>1693</v>
      </c>
      <c r="S141" s="188">
        <v>3000000</v>
      </c>
      <c r="T141" t="s">
        <v>1312</v>
      </c>
      <c r="U141" t="s">
        <v>1311</v>
      </c>
      <c r="V141" s="188">
        <v>3100000</v>
      </c>
      <c r="W141" t="s">
        <v>1309</v>
      </c>
      <c r="X141" t="s">
        <v>1335</v>
      </c>
      <c r="Y141" s="188">
        <v>0</v>
      </c>
      <c r="Z141" t="s">
        <v>1309</v>
      </c>
      <c r="AA141" t="s">
        <v>1314</v>
      </c>
      <c r="AB141" s="188">
        <v>0</v>
      </c>
      <c r="AC141" t="s">
        <v>1309</v>
      </c>
      <c r="AD141" t="s">
        <v>1314</v>
      </c>
      <c r="AE141" t="s">
        <v>1694</v>
      </c>
      <c r="AF141" s="187">
        <v>45648</v>
      </c>
      <c r="AG141" t="s">
        <v>1695</v>
      </c>
      <c r="AH141" t="s">
        <v>1696</v>
      </c>
      <c r="AI141" s="187">
        <v>45679</v>
      </c>
      <c r="AJ141" t="s">
        <v>55</v>
      </c>
    </row>
    <row r="142" spans="1:36" x14ac:dyDescent="0.25">
      <c r="A142" t="s">
        <v>334</v>
      </c>
      <c r="B142" t="s">
        <v>1298</v>
      </c>
      <c r="C142" t="s">
        <v>1299</v>
      </c>
      <c r="D142" t="s">
        <v>1363</v>
      </c>
      <c r="E142" s="186" t="s">
        <v>1301</v>
      </c>
      <c r="F142" t="s">
        <v>1501</v>
      </c>
      <c r="G142" s="187">
        <v>45560</v>
      </c>
      <c r="H142" t="s">
        <v>1303</v>
      </c>
      <c r="I142" t="s">
        <v>1303</v>
      </c>
      <c r="J142" t="s">
        <v>1307</v>
      </c>
      <c r="K142" s="189" t="s">
        <v>1306</v>
      </c>
      <c r="L142" t="s">
        <v>1678</v>
      </c>
      <c r="M142" t="s">
        <v>1679</v>
      </c>
      <c r="N142">
        <v>12</v>
      </c>
      <c r="O142" t="s">
        <v>1519</v>
      </c>
      <c r="P142" s="188">
        <v>6000000</v>
      </c>
      <c r="Q142" t="s">
        <v>1312</v>
      </c>
      <c r="R142" t="s">
        <v>1697</v>
      </c>
      <c r="S142" s="188">
        <v>0</v>
      </c>
      <c r="T142" t="s">
        <v>1309</v>
      </c>
      <c r="U142" t="s">
        <v>1314</v>
      </c>
      <c r="V142" s="188">
        <v>0</v>
      </c>
      <c r="W142" t="s">
        <v>1309</v>
      </c>
      <c r="X142" t="s">
        <v>1314</v>
      </c>
      <c r="Y142" s="188">
        <v>0</v>
      </c>
      <c r="Z142" t="s">
        <v>1309</v>
      </c>
      <c r="AA142" t="s">
        <v>1314</v>
      </c>
      <c r="AB142" s="188">
        <v>0</v>
      </c>
      <c r="AC142" t="s">
        <v>1309</v>
      </c>
      <c r="AD142" t="s">
        <v>1314</v>
      </c>
      <c r="AE142" t="s">
        <v>1698</v>
      </c>
      <c r="AF142" s="187">
        <v>45603</v>
      </c>
      <c r="AG142" t="s">
        <v>1399</v>
      </c>
      <c r="AH142" t="s">
        <v>1387</v>
      </c>
      <c r="AI142" s="187" t="s">
        <v>1387</v>
      </c>
      <c r="AJ142" t="s">
        <v>1097</v>
      </c>
    </row>
    <row r="143" spans="1:36" x14ac:dyDescent="0.25">
      <c r="A143" t="s">
        <v>143</v>
      </c>
      <c r="B143" t="s">
        <v>1298</v>
      </c>
      <c r="C143" t="s">
        <v>1299</v>
      </c>
      <c r="D143" t="s">
        <v>1363</v>
      </c>
      <c r="E143" s="186" t="s">
        <v>1301</v>
      </c>
      <c r="F143" t="s">
        <v>1501</v>
      </c>
      <c r="G143" s="187">
        <v>45696</v>
      </c>
      <c r="H143" t="s">
        <v>1303</v>
      </c>
      <c r="I143" t="s">
        <v>1303</v>
      </c>
      <c r="J143" t="s">
        <v>1307</v>
      </c>
      <c r="K143" s="189" t="s">
        <v>1306</v>
      </c>
      <c r="L143" t="s">
        <v>1402</v>
      </c>
      <c r="M143" t="s">
        <v>1403</v>
      </c>
      <c r="N143">
        <v>12</v>
      </c>
      <c r="O143" t="s">
        <v>1397</v>
      </c>
      <c r="P143" s="188">
        <v>2619597</v>
      </c>
      <c r="Q143" t="s">
        <v>1312</v>
      </c>
      <c r="R143" t="s">
        <v>839</v>
      </c>
      <c r="S143" s="188">
        <v>2686800</v>
      </c>
      <c r="T143" t="s">
        <v>1309</v>
      </c>
      <c r="U143" t="s">
        <v>1430</v>
      </c>
      <c r="V143" s="188">
        <v>2734400</v>
      </c>
      <c r="W143" t="s">
        <v>1309</v>
      </c>
      <c r="X143" t="s">
        <v>1431</v>
      </c>
      <c r="Y143" s="188">
        <v>0</v>
      </c>
      <c r="Z143" t="s">
        <v>1309</v>
      </c>
      <c r="AA143" t="s">
        <v>1314</v>
      </c>
      <c r="AB143" s="188">
        <v>0</v>
      </c>
      <c r="AC143" t="s">
        <v>1309</v>
      </c>
      <c r="AD143" t="s">
        <v>1314</v>
      </c>
      <c r="AE143" t="s">
        <v>1699</v>
      </c>
      <c r="AF143" s="187">
        <v>45776</v>
      </c>
      <c r="AG143" t="s">
        <v>1399</v>
      </c>
      <c r="AH143" t="s">
        <v>1387</v>
      </c>
      <c r="AI143" s="187" t="s">
        <v>1387</v>
      </c>
      <c r="AJ143" t="s">
        <v>1117</v>
      </c>
    </row>
    <row r="144" spans="1:36" x14ac:dyDescent="0.25">
      <c r="A144" t="s">
        <v>424</v>
      </c>
      <c r="B144" t="s">
        <v>1298</v>
      </c>
      <c r="C144" t="s">
        <v>1299</v>
      </c>
      <c r="D144" t="s">
        <v>1363</v>
      </c>
      <c r="E144" s="186" t="s">
        <v>1301</v>
      </c>
      <c r="F144" t="s">
        <v>1501</v>
      </c>
      <c r="G144" s="187">
        <v>45764</v>
      </c>
      <c r="H144" t="s">
        <v>1303</v>
      </c>
      <c r="I144" t="s">
        <v>1700</v>
      </c>
      <c r="J144" t="s">
        <v>1382</v>
      </c>
      <c r="K144" s="189" t="s">
        <v>1306</v>
      </c>
      <c r="L144" t="s">
        <v>1306</v>
      </c>
      <c r="M144" t="s">
        <v>1307</v>
      </c>
      <c r="N144">
        <v>5</v>
      </c>
      <c r="O144" t="s">
        <v>1329</v>
      </c>
      <c r="P144" s="188">
        <v>9000000</v>
      </c>
      <c r="Q144" t="s">
        <v>1312</v>
      </c>
      <c r="R144" t="s">
        <v>1222</v>
      </c>
      <c r="S144" s="188">
        <v>0</v>
      </c>
      <c r="T144" t="s">
        <v>1309</v>
      </c>
      <c r="U144" t="s">
        <v>1314</v>
      </c>
      <c r="V144" s="188">
        <v>0</v>
      </c>
      <c r="W144" t="s">
        <v>1309</v>
      </c>
      <c r="X144" t="s">
        <v>1314</v>
      </c>
      <c r="Y144" s="188">
        <v>0</v>
      </c>
      <c r="Z144" t="s">
        <v>1309</v>
      </c>
      <c r="AA144" t="s">
        <v>1314</v>
      </c>
      <c r="AB144" s="188">
        <v>0</v>
      </c>
      <c r="AC144" t="s">
        <v>1309</v>
      </c>
      <c r="AD144" t="s">
        <v>1314</v>
      </c>
      <c r="AE144" t="s">
        <v>1701</v>
      </c>
      <c r="AF144" s="187">
        <v>45785</v>
      </c>
      <c r="AG144" t="s">
        <v>1254</v>
      </c>
      <c r="AH144" t="s">
        <v>1702</v>
      </c>
      <c r="AI144" s="187">
        <v>45796</v>
      </c>
      <c r="AJ144" t="s">
        <v>55</v>
      </c>
    </row>
    <row r="145" spans="1:36" x14ac:dyDescent="0.25">
      <c r="A145" t="s">
        <v>1087</v>
      </c>
      <c r="B145" t="s">
        <v>1298</v>
      </c>
      <c r="C145" t="s">
        <v>1299</v>
      </c>
      <c r="D145" t="s">
        <v>1363</v>
      </c>
      <c r="E145" s="186" t="s">
        <v>1301</v>
      </c>
      <c r="F145" t="s">
        <v>1501</v>
      </c>
      <c r="G145" s="187">
        <v>45757</v>
      </c>
      <c r="H145" t="s">
        <v>1303</v>
      </c>
      <c r="I145" t="s">
        <v>1303</v>
      </c>
      <c r="J145" t="s">
        <v>1307</v>
      </c>
      <c r="K145" s="189" t="s">
        <v>1306</v>
      </c>
      <c r="L145" t="s">
        <v>1402</v>
      </c>
      <c r="M145" t="s">
        <v>1403</v>
      </c>
      <c r="N145">
        <v>12</v>
      </c>
      <c r="O145" t="s">
        <v>1397</v>
      </c>
      <c r="P145" s="188">
        <v>5249168</v>
      </c>
      <c r="Q145" t="s">
        <v>1312</v>
      </c>
      <c r="R145" t="s">
        <v>839</v>
      </c>
      <c r="S145" s="188">
        <v>5310200</v>
      </c>
      <c r="T145" t="s">
        <v>1309</v>
      </c>
      <c r="U145" t="s">
        <v>1430</v>
      </c>
      <c r="V145" s="188">
        <v>5412900</v>
      </c>
      <c r="W145" t="s">
        <v>1309</v>
      </c>
      <c r="X145" t="s">
        <v>1431</v>
      </c>
      <c r="Y145" s="188">
        <v>0</v>
      </c>
      <c r="Z145" t="s">
        <v>1309</v>
      </c>
      <c r="AA145" t="s">
        <v>1314</v>
      </c>
      <c r="AB145" s="188">
        <v>0</v>
      </c>
      <c r="AC145" t="s">
        <v>1309</v>
      </c>
      <c r="AD145" t="s">
        <v>1314</v>
      </c>
      <c r="AE145" t="s">
        <v>1703</v>
      </c>
      <c r="AF145" s="187">
        <v>45792</v>
      </c>
      <c r="AG145" t="s">
        <v>1399</v>
      </c>
      <c r="AH145" t="s">
        <v>1387</v>
      </c>
      <c r="AI145" s="187" t="s">
        <v>1387</v>
      </c>
      <c r="AJ145" t="s">
        <v>1089</v>
      </c>
    </row>
    <row r="146" spans="1:36" x14ac:dyDescent="0.25">
      <c r="A146" t="s">
        <v>1704</v>
      </c>
      <c r="B146" t="s">
        <v>1298</v>
      </c>
      <c r="C146" t="s">
        <v>1299</v>
      </c>
      <c r="D146" t="s">
        <v>1300</v>
      </c>
      <c r="E146" s="186" t="s">
        <v>1301</v>
      </c>
      <c r="F146" t="s">
        <v>1501</v>
      </c>
      <c r="G146" s="187">
        <v>44519</v>
      </c>
      <c r="H146" t="s">
        <v>1303</v>
      </c>
      <c r="I146" t="s">
        <v>1705</v>
      </c>
      <c r="J146" t="s">
        <v>1706</v>
      </c>
      <c r="K146" s="189" t="s">
        <v>1306</v>
      </c>
      <c r="L146" t="s">
        <v>1387</v>
      </c>
      <c r="M146" t="s">
        <v>1387</v>
      </c>
      <c r="N146">
        <v>1</v>
      </c>
      <c r="O146" t="s">
        <v>1329</v>
      </c>
      <c r="P146" s="188">
        <v>0</v>
      </c>
      <c r="Q146" t="s">
        <v>1309</v>
      </c>
      <c r="S146" s="188">
        <v>0</v>
      </c>
      <c r="T146" t="s">
        <v>1309</v>
      </c>
      <c r="U146" t="s">
        <v>1387</v>
      </c>
      <c r="V146" s="188" t="s">
        <v>1387</v>
      </c>
      <c r="W146" t="s">
        <v>1309</v>
      </c>
      <c r="X146" t="s">
        <v>1387</v>
      </c>
      <c r="Y146" s="188">
        <v>0</v>
      </c>
      <c r="Z146" t="s">
        <v>1309</v>
      </c>
      <c r="AB146" s="188" t="s">
        <v>1387</v>
      </c>
      <c r="AC146" t="s">
        <v>1309</v>
      </c>
      <c r="AD146" t="s">
        <v>1387</v>
      </c>
      <c r="AE146" t="s">
        <v>1387</v>
      </c>
      <c r="AF146" s="187" t="s">
        <v>1387</v>
      </c>
      <c r="AG146" t="s">
        <v>1387</v>
      </c>
      <c r="AH146" t="s">
        <v>1387</v>
      </c>
      <c r="AI146" s="187" t="s">
        <v>1387</v>
      </c>
      <c r="AJ146" t="s">
        <v>55</v>
      </c>
    </row>
    <row r="147" spans="1:36" x14ac:dyDescent="0.25">
      <c r="A147" t="s">
        <v>1707</v>
      </c>
      <c r="B147" t="s">
        <v>1481</v>
      </c>
      <c r="C147" t="s">
        <v>1299</v>
      </c>
      <c r="D147" t="s">
        <v>1299</v>
      </c>
      <c r="E147" s="186" t="s">
        <v>1301</v>
      </c>
      <c r="F147" t="s">
        <v>1501</v>
      </c>
      <c r="G147" s="187">
        <v>44257</v>
      </c>
      <c r="H147" t="s">
        <v>1303</v>
      </c>
      <c r="I147" t="s">
        <v>1303</v>
      </c>
      <c r="J147" t="s">
        <v>1307</v>
      </c>
      <c r="K147" s="189" t="s">
        <v>1306</v>
      </c>
      <c r="L147" t="s">
        <v>1387</v>
      </c>
      <c r="M147" t="s">
        <v>1387</v>
      </c>
      <c r="N147">
        <v>12</v>
      </c>
      <c r="O147" t="s">
        <v>1397</v>
      </c>
      <c r="P147" s="188">
        <v>0</v>
      </c>
      <c r="Q147" t="s">
        <v>1309</v>
      </c>
      <c r="S147" s="188">
        <v>0</v>
      </c>
      <c r="T147" t="s">
        <v>1309</v>
      </c>
      <c r="U147" t="s">
        <v>1387</v>
      </c>
      <c r="V147" s="188" t="s">
        <v>1387</v>
      </c>
      <c r="W147" t="s">
        <v>1309</v>
      </c>
      <c r="X147" t="s">
        <v>1387</v>
      </c>
      <c r="Y147" s="188">
        <v>0</v>
      </c>
      <c r="Z147" t="s">
        <v>1309</v>
      </c>
      <c r="AB147" s="188" t="s">
        <v>1387</v>
      </c>
      <c r="AC147" t="s">
        <v>1309</v>
      </c>
      <c r="AD147" t="s">
        <v>1387</v>
      </c>
      <c r="AE147" t="s">
        <v>1387</v>
      </c>
      <c r="AF147" s="187" t="s">
        <v>1387</v>
      </c>
      <c r="AG147" t="s">
        <v>1387</v>
      </c>
      <c r="AH147" t="s">
        <v>1387</v>
      </c>
      <c r="AI147" s="187" t="s">
        <v>1387</v>
      </c>
      <c r="AJ147" t="s">
        <v>55</v>
      </c>
    </row>
    <row r="148" spans="1:36" x14ac:dyDescent="0.25">
      <c r="A148" t="s">
        <v>1708</v>
      </c>
      <c r="B148" t="s">
        <v>1298</v>
      </c>
      <c r="C148" t="s">
        <v>1299</v>
      </c>
      <c r="D148" t="s">
        <v>1300</v>
      </c>
      <c r="E148" s="186" t="s">
        <v>1301</v>
      </c>
      <c r="F148" t="s">
        <v>1501</v>
      </c>
      <c r="G148" s="187">
        <v>44281</v>
      </c>
      <c r="H148" t="s">
        <v>1303</v>
      </c>
      <c r="I148" t="s">
        <v>1303</v>
      </c>
      <c r="J148" t="s">
        <v>1307</v>
      </c>
      <c r="K148" s="189" t="s">
        <v>1306</v>
      </c>
      <c r="L148" t="s">
        <v>1387</v>
      </c>
      <c r="M148" t="s">
        <v>1387</v>
      </c>
      <c r="N148">
        <v>1</v>
      </c>
      <c r="O148" t="s">
        <v>1397</v>
      </c>
      <c r="P148" s="188">
        <v>0</v>
      </c>
      <c r="Q148" t="s">
        <v>1309</v>
      </c>
      <c r="S148" s="188">
        <v>0</v>
      </c>
      <c r="T148" t="s">
        <v>1309</v>
      </c>
      <c r="U148" t="s">
        <v>1387</v>
      </c>
      <c r="V148" s="188" t="s">
        <v>1387</v>
      </c>
      <c r="W148" t="s">
        <v>1309</v>
      </c>
      <c r="X148" t="s">
        <v>1387</v>
      </c>
      <c r="Y148" s="188">
        <v>0</v>
      </c>
      <c r="Z148" t="s">
        <v>1309</v>
      </c>
      <c r="AB148" s="188" t="s">
        <v>1387</v>
      </c>
      <c r="AC148" t="s">
        <v>1309</v>
      </c>
      <c r="AD148" t="s">
        <v>1387</v>
      </c>
      <c r="AE148" t="s">
        <v>1387</v>
      </c>
      <c r="AF148" s="187" t="s">
        <v>1387</v>
      </c>
      <c r="AG148" t="s">
        <v>1387</v>
      </c>
      <c r="AH148" t="s">
        <v>1387</v>
      </c>
      <c r="AI148" s="187" t="s">
        <v>1387</v>
      </c>
      <c r="AJ148" t="s">
        <v>55</v>
      </c>
    </row>
    <row r="149" spans="1:36" x14ac:dyDescent="0.25">
      <c r="A149" t="s">
        <v>1709</v>
      </c>
      <c r="B149" t="s">
        <v>1298</v>
      </c>
      <c r="C149" t="s">
        <v>1299</v>
      </c>
      <c r="D149" t="s">
        <v>1300</v>
      </c>
      <c r="E149" s="186" t="s">
        <v>1301</v>
      </c>
      <c r="F149" t="s">
        <v>1501</v>
      </c>
      <c r="G149" s="187">
        <v>45258</v>
      </c>
      <c r="H149" t="s">
        <v>1303</v>
      </c>
      <c r="I149" t="s">
        <v>1303</v>
      </c>
      <c r="J149" t="s">
        <v>1307</v>
      </c>
      <c r="K149" s="189" t="s">
        <v>1306</v>
      </c>
      <c r="L149" t="s">
        <v>1387</v>
      </c>
      <c r="M149" t="s">
        <v>1387</v>
      </c>
      <c r="N149">
        <v>2</v>
      </c>
      <c r="O149" t="s">
        <v>1397</v>
      </c>
      <c r="P149" s="188">
        <v>0</v>
      </c>
      <c r="Q149" t="s">
        <v>1309</v>
      </c>
      <c r="S149" s="188">
        <v>0</v>
      </c>
      <c r="T149" t="s">
        <v>1309</v>
      </c>
      <c r="U149" t="s">
        <v>1387</v>
      </c>
      <c r="V149" s="188" t="s">
        <v>1387</v>
      </c>
      <c r="W149" t="s">
        <v>1309</v>
      </c>
      <c r="X149" t="s">
        <v>1387</v>
      </c>
      <c r="Y149" s="188">
        <v>0</v>
      </c>
      <c r="Z149" t="s">
        <v>1309</v>
      </c>
      <c r="AB149" s="188" t="s">
        <v>1387</v>
      </c>
      <c r="AC149" t="s">
        <v>1309</v>
      </c>
      <c r="AD149" t="s">
        <v>1387</v>
      </c>
      <c r="AE149" t="s">
        <v>1387</v>
      </c>
      <c r="AF149" s="187" t="s">
        <v>1387</v>
      </c>
      <c r="AG149" t="s">
        <v>1387</v>
      </c>
      <c r="AH149" t="s">
        <v>1387</v>
      </c>
      <c r="AI149" s="187" t="s">
        <v>1387</v>
      </c>
      <c r="AJ149" t="s">
        <v>55</v>
      </c>
    </row>
    <row r="150" spans="1:36" x14ac:dyDescent="0.25">
      <c r="A150" t="s">
        <v>1710</v>
      </c>
      <c r="B150" t="s">
        <v>1481</v>
      </c>
      <c r="C150" t="s">
        <v>1299</v>
      </c>
      <c r="D150" t="s">
        <v>1299</v>
      </c>
      <c r="E150" s="186" t="s">
        <v>1301</v>
      </c>
      <c r="F150" t="s">
        <v>1501</v>
      </c>
      <c r="G150" s="187">
        <v>44903</v>
      </c>
      <c r="H150" t="s">
        <v>1303</v>
      </c>
      <c r="I150" t="s">
        <v>1303</v>
      </c>
      <c r="J150" t="s">
        <v>1307</v>
      </c>
      <c r="K150" s="189" t="s">
        <v>1306</v>
      </c>
      <c r="L150" t="s">
        <v>1387</v>
      </c>
      <c r="M150" t="s">
        <v>1387</v>
      </c>
      <c r="N150">
        <v>12</v>
      </c>
      <c r="O150" t="s">
        <v>1397</v>
      </c>
      <c r="P150" s="188">
        <v>0</v>
      </c>
      <c r="Q150" t="s">
        <v>1309</v>
      </c>
      <c r="S150" s="188">
        <v>0</v>
      </c>
      <c r="T150" t="s">
        <v>1309</v>
      </c>
      <c r="U150" t="s">
        <v>1387</v>
      </c>
      <c r="V150" s="188" t="s">
        <v>1387</v>
      </c>
      <c r="W150" t="s">
        <v>1309</v>
      </c>
      <c r="X150" t="s">
        <v>1387</v>
      </c>
      <c r="Y150" s="188">
        <v>0</v>
      </c>
      <c r="Z150" t="s">
        <v>1309</v>
      </c>
      <c r="AB150" s="188" t="s">
        <v>1387</v>
      </c>
      <c r="AC150" t="s">
        <v>1309</v>
      </c>
      <c r="AD150" t="s">
        <v>1387</v>
      </c>
      <c r="AE150" t="s">
        <v>1387</v>
      </c>
      <c r="AF150" s="187" t="s">
        <v>1387</v>
      </c>
      <c r="AG150" t="s">
        <v>1387</v>
      </c>
      <c r="AH150" t="s">
        <v>1387</v>
      </c>
      <c r="AI150" s="187" t="s">
        <v>1387</v>
      </c>
      <c r="AJ150" t="s">
        <v>55</v>
      </c>
    </row>
    <row r="151" spans="1:36" x14ac:dyDescent="0.25">
      <c r="A151" t="s">
        <v>1711</v>
      </c>
      <c r="B151" t="s">
        <v>1481</v>
      </c>
      <c r="C151" t="s">
        <v>1299</v>
      </c>
      <c r="D151" t="s">
        <v>1299</v>
      </c>
      <c r="E151" s="186" t="s">
        <v>1301</v>
      </c>
      <c r="F151" t="s">
        <v>1501</v>
      </c>
      <c r="G151" s="187">
        <v>45042</v>
      </c>
      <c r="H151" t="s">
        <v>1303</v>
      </c>
      <c r="I151" t="s">
        <v>1303</v>
      </c>
      <c r="J151" t="s">
        <v>1307</v>
      </c>
      <c r="K151" s="189" t="s">
        <v>1306</v>
      </c>
      <c r="L151" t="s">
        <v>1387</v>
      </c>
      <c r="M151" t="s">
        <v>1387</v>
      </c>
      <c r="N151">
        <v>12</v>
      </c>
      <c r="O151" t="s">
        <v>1397</v>
      </c>
      <c r="P151" s="188">
        <v>0</v>
      </c>
      <c r="Q151" t="s">
        <v>1309</v>
      </c>
      <c r="S151" s="188">
        <v>0</v>
      </c>
      <c r="T151" t="s">
        <v>1309</v>
      </c>
      <c r="U151" t="s">
        <v>1387</v>
      </c>
      <c r="V151" s="188" t="s">
        <v>1387</v>
      </c>
      <c r="W151" t="s">
        <v>1309</v>
      </c>
      <c r="X151" t="s">
        <v>1387</v>
      </c>
      <c r="Y151" s="188">
        <v>0</v>
      </c>
      <c r="Z151" t="s">
        <v>1309</v>
      </c>
      <c r="AB151" s="188" t="s">
        <v>1387</v>
      </c>
      <c r="AC151" t="s">
        <v>1309</v>
      </c>
      <c r="AD151" t="s">
        <v>1387</v>
      </c>
      <c r="AE151" t="s">
        <v>1387</v>
      </c>
      <c r="AF151" s="187" t="s">
        <v>1387</v>
      </c>
      <c r="AG151" t="s">
        <v>1387</v>
      </c>
      <c r="AH151" t="s">
        <v>1387</v>
      </c>
      <c r="AI151" s="187" t="s">
        <v>1387</v>
      </c>
      <c r="AJ151" t="s">
        <v>55</v>
      </c>
    </row>
    <row r="152" spans="1:36" x14ac:dyDescent="0.25">
      <c r="A152" t="s">
        <v>1712</v>
      </c>
      <c r="B152" t="s">
        <v>1713</v>
      </c>
      <c r="C152" t="s">
        <v>1299</v>
      </c>
      <c r="D152" t="s">
        <v>1300</v>
      </c>
      <c r="E152" s="186" t="s">
        <v>1301</v>
      </c>
      <c r="F152" t="s">
        <v>1501</v>
      </c>
      <c r="G152" s="187">
        <v>45300</v>
      </c>
      <c r="H152" t="s">
        <v>1303</v>
      </c>
      <c r="I152" t="s">
        <v>1303</v>
      </c>
      <c r="J152" t="s">
        <v>1307</v>
      </c>
      <c r="K152" s="189" t="s">
        <v>1306</v>
      </c>
      <c r="L152" t="s">
        <v>1387</v>
      </c>
      <c r="M152" t="s">
        <v>1387</v>
      </c>
      <c r="N152">
        <v>12</v>
      </c>
      <c r="O152" t="s">
        <v>1397</v>
      </c>
      <c r="P152" s="188">
        <v>0</v>
      </c>
      <c r="Q152" t="s">
        <v>1309</v>
      </c>
      <c r="S152" s="188">
        <v>0</v>
      </c>
      <c r="T152" t="s">
        <v>1309</v>
      </c>
      <c r="U152" t="s">
        <v>1387</v>
      </c>
      <c r="V152" s="188" t="s">
        <v>1387</v>
      </c>
      <c r="W152" t="s">
        <v>1309</v>
      </c>
      <c r="X152" t="s">
        <v>1387</v>
      </c>
      <c r="Y152" s="188">
        <v>0</v>
      </c>
      <c r="Z152" t="s">
        <v>1309</v>
      </c>
      <c r="AB152" s="188" t="s">
        <v>1387</v>
      </c>
      <c r="AC152" t="s">
        <v>1309</v>
      </c>
      <c r="AD152" t="s">
        <v>1387</v>
      </c>
      <c r="AE152" t="s">
        <v>1387</v>
      </c>
      <c r="AF152" s="187" t="s">
        <v>1387</v>
      </c>
      <c r="AG152" t="s">
        <v>1387</v>
      </c>
      <c r="AH152" t="s">
        <v>1387</v>
      </c>
      <c r="AI152" s="187" t="s">
        <v>1387</v>
      </c>
      <c r="AJ152" t="s">
        <v>55</v>
      </c>
    </row>
    <row r="153" spans="1:36" x14ac:dyDescent="0.25">
      <c r="A153" t="s">
        <v>1714</v>
      </c>
      <c r="B153" t="s">
        <v>1713</v>
      </c>
      <c r="C153" t="s">
        <v>1299</v>
      </c>
      <c r="D153" t="s">
        <v>1300</v>
      </c>
      <c r="E153" s="186" t="s">
        <v>1301</v>
      </c>
      <c r="F153" t="s">
        <v>1501</v>
      </c>
      <c r="G153" s="187">
        <v>44221</v>
      </c>
      <c r="H153" t="s">
        <v>1303</v>
      </c>
      <c r="I153" t="s">
        <v>1303</v>
      </c>
      <c r="J153" t="s">
        <v>1307</v>
      </c>
      <c r="K153" s="189" t="s">
        <v>1306</v>
      </c>
      <c r="L153" t="s">
        <v>1387</v>
      </c>
      <c r="M153" t="s">
        <v>1387</v>
      </c>
      <c r="N153">
        <v>12</v>
      </c>
      <c r="O153" t="s">
        <v>1397</v>
      </c>
      <c r="P153" s="188">
        <v>0</v>
      </c>
      <c r="Q153" t="s">
        <v>1309</v>
      </c>
      <c r="S153" s="188">
        <v>0</v>
      </c>
      <c r="T153" t="s">
        <v>1309</v>
      </c>
      <c r="U153" t="s">
        <v>1387</v>
      </c>
      <c r="V153" s="188" t="s">
        <v>1387</v>
      </c>
      <c r="W153" t="s">
        <v>1309</v>
      </c>
      <c r="X153" t="s">
        <v>1387</v>
      </c>
      <c r="Y153" s="188">
        <v>0</v>
      </c>
      <c r="Z153" t="s">
        <v>1309</v>
      </c>
      <c r="AB153" s="188" t="s">
        <v>1387</v>
      </c>
      <c r="AC153" t="s">
        <v>1309</v>
      </c>
      <c r="AD153" t="s">
        <v>1387</v>
      </c>
      <c r="AE153" t="s">
        <v>1387</v>
      </c>
      <c r="AF153" s="187" t="s">
        <v>1387</v>
      </c>
      <c r="AG153" t="s">
        <v>1387</v>
      </c>
      <c r="AH153" t="s">
        <v>1387</v>
      </c>
      <c r="AI153" s="187" t="s">
        <v>1387</v>
      </c>
      <c r="AJ153" t="s">
        <v>55</v>
      </c>
    </row>
    <row r="154" spans="1:36" x14ac:dyDescent="0.25">
      <c r="A154" t="s">
        <v>1715</v>
      </c>
      <c r="B154" t="s">
        <v>1713</v>
      </c>
      <c r="C154" t="s">
        <v>1299</v>
      </c>
      <c r="D154" t="s">
        <v>1300</v>
      </c>
      <c r="E154" s="186" t="s">
        <v>1301</v>
      </c>
      <c r="F154" t="s">
        <v>1501</v>
      </c>
      <c r="G154" s="187">
        <v>44579</v>
      </c>
      <c r="H154" t="s">
        <v>1303</v>
      </c>
      <c r="I154" t="s">
        <v>1303</v>
      </c>
      <c r="J154" t="s">
        <v>1307</v>
      </c>
      <c r="K154" s="189" t="s">
        <v>1306</v>
      </c>
      <c r="L154" t="s">
        <v>1387</v>
      </c>
      <c r="M154" t="s">
        <v>1387</v>
      </c>
      <c r="N154">
        <v>12</v>
      </c>
      <c r="O154" t="s">
        <v>1397</v>
      </c>
      <c r="P154" s="188">
        <v>0</v>
      </c>
      <c r="Q154" t="s">
        <v>1309</v>
      </c>
      <c r="S154" s="188">
        <v>0</v>
      </c>
      <c r="T154" t="s">
        <v>1309</v>
      </c>
      <c r="U154" t="s">
        <v>1387</v>
      </c>
      <c r="V154" s="188" t="s">
        <v>1387</v>
      </c>
      <c r="W154" t="s">
        <v>1309</v>
      </c>
      <c r="X154" t="s">
        <v>1387</v>
      </c>
      <c r="Y154" s="188">
        <v>0</v>
      </c>
      <c r="Z154" t="s">
        <v>1309</v>
      </c>
      <c r="AB154" s="188" t="s">
        <v>1387</v>
      </c>
      <c r="AC154" t="s">
        <v>1309</v>
      </c>
      <c r="AD154" t="s">
        <v>1387</v>
      </c>
      <c r="AE154" t="s">
        <v>1387</v>
      </c>
      <c r="AF154" s="187" t="s">
        <v>1387</v>
      </c>
      <c r="AG154" t="s">
        <v>1387</v>
      </c>
      <c r="AH154" t="s">
        <v>1387</v>
      </c>
      <c r="AI154" s="187" t="s">
        <v>1387</v>
      </c>
      <c r="AJ154" t="s">
        <v>55</v>
      </c>
    </row>
    <row r="155" spans="1:36" x14ac:dyDescent="0.25">
      <c r="A155" t="s">
        <v>1716</v>
      </c>
      <c r="B155" t="s">
        <v>1713</v>
      </c>
      <c r="C155" t="s">
        <v>1299</v>
      </c>
      <c r="D155" t="s">
        <v>1300</v>
      </c>
      <c r="E155" s="186" t="s">
        <v>1301</v>
      </c>
      <c r="F155" t="s">
        <v>1501</v>
      </c>
      <c r="G155" s="187">
        <v>44900</v>
      </c>
      <c r="H155" t="s">
        <v>1303</v>
      </c>
      <c r="I155" t="s">
        <v>1303</v>
      </c>
      <c r="J155" t="s">
        <v>1307</v>
      </c>
      <c r="K155" s="189" t="s">
        <v>1306</v>
      </c>
      <c r="L155" t="s">
        <v>1387</v>
      </c>
      <c r="M155" t="s">
        <v>1387</v>
      </c>
      <c r="N155">
        <v>12</v>
      </c>
      <c r="O155" t="s">
        <v>1397</v>
      </c>
      <c r="P155" s="188">
        <v>0</v>
      </c>
      <c r="Q155" t="s">
        <v>1309</v>
      </c>
      <c r="S155" s="188">
        <v>0</v>
      </c>
      <c r="T155" t="s">
        <v>1309</v>
      </c>
      <c r="U155" t="s">
        <v>1387</v>
      </c>
      <c r="V155" s="188" t="s">
        <v>1387</v>
      </c>
      <c r="W155" t="s">
        <v>1309</v>
      </c>
      <c r="X155" t="s">
        <v>1387</v>
      </c>
      <c r="Y155" s="188">
        <v>0</v>
      </c>
      <c r="Z155" t="s">
        <v>1309</v>
      </c>
      <c r="AB155" s="188" t="s">
        <v>1387</v>
      </c>
      <c r="AC155" t="s">
        <v>1309</v>
      </c>
      <c r="AD155" t="s">
        <v>1387</v>
      </c>
      <c r="AE155" t="s">
        <v>1387</v>
      </c>
      <c r="AF155" s="187" t="s">
        <v>1387</v>
      </c>
      <c r="AG155" t="s">
        <v>1387</v>
      </c>
      <c r="AH155" t="s">
        <v>1387</v>
      </c>
      <c r="AI155" s="187" t="s">
        <v>1387</v>
      </c>
      <c r="AJ155" t="s">
        <v>55</v>
      </c>
    </row>
    <row r="156" spans="1:36" x14ac:dyDescent="0.25">
      <c r="A156" t="s">
        <v>1717</v>
      </c>
      <c r="B156" t="s">
        <v>1713</v>
      </c>
      <c r="C156" t="s">
        <v>1299</v>
      </c>
      <c r="D156" t="s">
        <v>1300</v>
      </c>
      <c r="E156" s="186" t="s">
        <v>1301</v>
      </c>
      <c r="F156" t="s">
        <v>1501</v>
      </c>
      <c r="G156" s="187">
        <v>45114</v>
      </c>
      <c r="H156" t="s">
        <v>1303</v>
      </c>
      <c r="I156" t="s">
        <v>1303</v>
      </c>
      <c r="J156" t="s">
        <v>1307</v>
      </c>
      <c r="K156" s="189" t="s">
        <v>1306</v>
      </c>
      <c r="L156" t="s">
        <v>1387</v>
      </c>
      <c r="M156" t="s">
        <v>1387</v>
      </c>
      <c r="N156">
        <v>12</v>
      </c>
      <c r="O156" t="s">
        <v>1397</v>
      </c>
      <c r="P156" s="188">
        <v>0</v>
      </c>
      <c r="Q156" t="s">
        <v>1309</v>
      </c>
      <c r="S156" s="188">
        <v>0</v>
      </c>
      <c r="T156" t="s">
        <v>1309</v>
      </c>
      <c r="U156" t="s">
        <v>1387</v>
      </c>
      <c r="V156" s="188" t="s">
        <v>1387</v>
      </c>
      <c r="W156" t="s">
        <v>1309</v>
      </c>
      <c r="X156" t="s">
        <v>1387</v>
      </c>
      <c r="Y156" s="188">
        <v>0</v>
      </c>
      <c r="Z156" t="s">
        <v>1309</v>
      </c>
      <c r="AB156" s="188" t="s">
        <v>1387</v>
      </c>
      <c r="AC156" t="s">
        <v>1309</v>
      </c>
      <c r="AD156" t="s">
        <v>1387</v>
      </c>
      <c r="AE156" t="s">
        <v>1387</v>
      </c>
      <c r="AF156" s="187" t="s">
        <v>1387</v>
      </c>
      <c r="AG156" t="s">
        <v>1387</v>
      </c>
      <c r="AH156" t="s">
        <v>1387</v>
      </c>
      <c r="AI156" s="187" t="s">
        <v>1387</v>
      </c>
      <c r="AJ156" t="s">
        <v>55</v>
      </c>
    </row>
    <row r="157" spans="1:36" x14ac:dyDescent="0.25">
      <c r="A157" t="s">
        <v>1718</v>
      </c>
      <c r="B157" t="s">
        <v>1713</v>
      </c>
      <c r="C157" t="s">
        <v>1299</v>
      </c>
      <c r="D157" t="s">
        <v>1300</v>
      </c>
      <c r="E157" s="186" t="s">
        <v>1301</v>
      </c>
      <c r="F157" t="s">
        <v>1501</v>
      </c>
      <c r="G157" s="187">
        <v>45002</v>
      </c>
      <c r="H157" t="s">
        <v>1303</v>
      </c>
      <c r="I157" t="s">
        <v>1303</v>
      </c>
      <c r="J157" t="s">
        <v>1307</v>
      </c>
      <c r="K157" s="189" t="s">
        <v>1306</v>
      </c>
      <c r="L157" t="s">
        <v>1387</v>
      </c>
      <c r="M157" t="s">
        <v>1387</v>
      </c>
      <c r="N157">
        <v>12</v>
      </c>
      <c r="O157" t="s">
        <v>1397</v>
      </c>
      <c r="P157" s="188">
        <v>0</v>
      </c>
      <c r="Q157" t="s">
        <v>1309</v>
      </c>
      <c r="S157" s="188">
        <v>0</v>
      </c>
      <c r="T157" t="s">
        <v>1309</v>
      </c>
      <c r="U157" t="s">
        <v>1387</v>
      </c>
      <c r="V157" s="188" t="s">
        <v>1387</v>
      </c>
      <c r="W157" t="s">
        <v>1309</v>
      </c>
      <c r="X157" t="s">
        <v>1387</v>
      </c>
      <c r="Y157" s="188">
        <v>0</v>
      </c>
      <c r="Z157" t="s">
        <v>1309</v>
      </c>
      <c r="AB157" s="188" t="s">
        <v>1387</v>
      </c>
      <c r="AC157" t="s">
        <v>1309</v>
      </c>
      <c r="AD157" t="s">
        <v>1387</v>
      </c>
      <c r="AE157" t="s">
        <v>1387</v>
      </c>
      <c r="AF157" s="187" t="s">
        <v>1387</v>
      </c>
      <c r="AG157" t="s">
        <v>1387</v>
      </c>
      <c r="AH157" t="s">
        <v>1387</v>
      </c>
      <c r="AI157" s="187" t="s">
        <v>1387</v>
      </c>
      <c r="AJ157" t="s">
        <v>55</v>
      </c>
    </row>
    <row r="158" spans="1:36" x14ac:dyDescent="0.25">
      <c r="A158" t="s">
        <v>1719</v>
      </c>
      <c r="B158" t="s">
        <v>1481</v>
      </c>
      <c r="C158" t="s">
        <v>1299</v>
      </c>
      <c r="D158" t="s">
        <v>1299</v>
      </c>
      <c r="E158" s="186" t="s">
        <v>1301</v>
      </c>
      <c r="F158" t="s">
        <v>1501</v>
      </c>
      <c r="G158" s="187">
        <v>45617</v>
      </c>
      <c r="H158" t="s">
        <v>1303</v>
      </c>
      <c r="I158" t="s">
        <v>1720</v>
      </c>
      <c r="J158" t="s">
        <v>1721</v>
      </c>
      <c r="K158" s="189" t="s">
        <v>1306</v>
      </c>
      <c r="L158" t="s">
        <v>1387</v>
      </c>
      <c r="M158" t="s">
        <v>1387</v>
      </c>
      <c r="N158">
        <v>12</v>
      </c>
      <c r="O158" t="s">
        <v>1341</v>
      </c>
      <c r="P158" s="188">
        <v>0</v>
      </c>
      <c r="Q158" t="s">
        <v>1309</v>
      </c>
      <c r="S158" s="188">
        <v>0</v>
      </c>
      <c r="T158" t="s">
        <v>1309</v>
      </c>
      <c r="U158" t="s">
        <v>1387</v>
      </c>
      <c r="V158" s="188" t="s">
        <v>1387</v>
      </c>
      <c r="W158" t="s">
        <v>1309</v>
      </c>
      <c r="X158" t="s">
        <v>1387</v>
      </c>
      <c r="Y158" s="188">
        <v>0</v>
      </c>
      <c r="Z158" t="s">
        <v>1309</v>
      </c>
      <c r="AB158" s="188" t="s">
        <v>1387</v>
      </c>
      <c r="AC158" t="s">
        <v>1309</v>
      </c>
      <c r="AD158" t="s">
        <v>1387</v>
      </c>
      <c r="AE158" t="s">
        <v>1387</v>
      </c>
      <c r="AF158" s="187" t="s">
        <v>1387</v>
      </c>
      <c r="AG158" t="s">
        <v>1387</v>
      </c>
      <c r="AH158" t="s">
        <v>1387</v>
      </c>
      <c r="AI158" s="187" t="s">
        <v>1387</v>
      </c>
      <c r="AJ158" t="s">
        <v>55</v>
      </c>
    </row>
    <row r="159" spans="1:36" x14ac:dyDescent="0.25">
      <c r="A159" t="s">
        <v>1719</v>
      </c>
      <c r="B159" t="s">
        <v>1481</v>
      </c>
      <c r="C159" t="s">
        <v>1299</v>
      </c>
      <c r="D159" t="s">
        <v>1299</v>
      </c>
      <c r="E159" s="186" t="s">
        <v>1301</v>
      </c>
      <c r="F159" t="s">
        <v>1501</v>
      </c>
      <c r="G159" s="187">
        <v>45617</v>
      </c>
      <c r="H159" t="s">
        <v>1303</v>
      </c>
      <c r="I159" t="s">
        <v>1579</v>
      </c>
      <c r="J159" t="s">
        <v>1580</v>
      </c>
      <c r="K159" s="189" t="s">
        <v>1306</v>
      </c>
      <c r="L159" t="s">
        <v>1387</v>
      </c>
      <c r="M159" t="s">
        <v>1387</v>
      </c>
      <c r="N159">
        <v>2</v>
      </c>
      <c r="O159" t="s">
        <v>1358</v>
      </c>
      <c r="P159" s="188">
        <v>0</v>
      </c>
      <c r="Q159" t="s">
        <v>1309</v>
      </c>
      <c r="S159" s="188">
        <v>0</v>
      </c>
      <c r="T159" t="s">
        <v>1309</v>
      </c>
      <c r="U159" t="s">
        <v>1387</v>
      </c>
      <c r="V159" s="188" t="s">
        <v>1387</v>
      </c>
      <c r="W159" t="s">
        <v>1309</v>
      </c>
      <c r="X159" t="s">
        <v>1387</v>
      </c>
      <c r="Y159" s="188">
        <v>0</v>
      </c>
      <c r="Z159" t="s">
        <v>1309</v>
      </c>
      <c r="AB159" s="188" t="s">
        <v>1387</v>
      </c>
      <c r="AC159" t="s">
        <v>1309</v>
      </c>
      <c r="AD159" t="s">
        <v>1387</v>
      </c>
      <c r="AE159" t="s">
        <v>1387</v>
      </c>
      <c r="AF159" s="187" t="s">
        <v>1387</v>
      </c>
      <c r="AG159" t="s">
        <v>1387</v>
      </c>
      <c r="AH159" t="s">
        <v>1387</v>
      </c>
      <c r="AI159" s="187" t="s">
        <v>1387</v>
      </c>
      <c r="AJ159" t="s">
        <v>55</v>
      </c>
    </row>
    <row r="160" spans="1:36" x14ac:dyDescent="0.25">
      <c r="A160" t="s">
        <v>1719</v>
      </c>
      <c r="B160" t="s">
        <v>1481</v>
      </c>
      <c r="C160" t="s">
        <v>1299</v>
      </c>
      <c r="D160" t="s">
        <v>1299</v>
      </c>
      <c r="E160" s="186" t="s">
        <v>1301</v>
      </c>
      <c r="F160" t="s">
        <v>1501</v>
      </c>
      <c r="G160" s="187">
        <v>45617</v>
      </c>
      <c r="H160" t="s">
        <v>1303</v>
      </c>
      <c r="I160" t="s">
        <v>1722</v>
      </c>
      <c r="J160" t="s">
        <v>1723</v>
      </c>
      <c r="K160" s="189" t="s">
        <v>1306</v>
      </c>
      <c r="L160" t="s">
        <v>1387</v>
      </c>
      <c r="M160" t="s">
        <v>1387</v>
      </c>
      <c r="N160">
        <v>12</v>
      </c>
      <c r="O160" t="s">
        <v>1632</v>
      </c>
      <c r="P160" s="188">
        <v>0</v>
      </c>
      <c r="Q160" t="s">
        <v>1309</v>
      </c>
      <c r="S160" s="188">
        <v>0</v>
      </c>
      <c r="T160" t="s">
        <v>1309</v>
      </c>
      <c r="U160" t="s">
        <v>1387</v>
      </c>
      <c r="V160" s="188" t="s">
        <v>1387</v>
      </c>
      <c r="W160" t="s">
        <v>1309</v>
      </c>
      <c r="X160" t="s">
        <v>1387</v>
      </c>
      <c r="Y160" s="188">
        <v>0</v>
      </c>
      <c r="Z160" t="s">
        <v>1309</v>
      </c>
      <c r="AB160" s="188" t="s">
        <v>1387</v>
      </c>
      <c r="AC160" t="s">
        <v>1309</v>
      </c>
      <c r="AD160" t="s">
        <v>1387</v>
      </c>
      <c r="AE160" t="s">
        <v>1387</v>
      </c>
      <c r="AF160" s="187" t="s">
        <v>1387</v>
      </c>
      <c r="AG160" t="s">
        <v>1387</v>
      </c>
      <c r="AH160" t="s">
        <v>1387</v>
      </c>
      <c r="AI160" s="187" t="s">
        <v>1387</v>
      </c>
      <c r="AJ160" t="s">
        <v>55</v>
      </c>
    </row>
    <row r="161" spans="1:36" x14ac:dyDescent="0.25">
      <c r="A161" t="s">
        <v>1719</v>
      </c>
      <c r="B161" t="s">
        <v>1481</v>
      </c>
      <c r="C161" t="s">
        <v>1299</v>
      </c>
      <c r="D161" t="s">
        <v>1299</v>
      </c>
      <c r="E161" s="186" t="s">
        <v>1301</v>
      </c>
      <c r="F161" t="s">
        <v>1501</v>
      </c>
      <c r="G161" s="187">
        <v>45617</v>
      </c>
      <c r="H161" t="s">
        <v>1303</v>
      </c>
      <c r="I161" t="s">
        <v>1724</v>
      </c>
      <c r="J161" t="s">
        <v>1380</v>
      </c>
      <c r="K161" s="189" t="s">
        <v>1306</v>
      </c>
      <c r="L161" t="s">
        <v>1387</v>
      </c>
      <c r="M161" t="s">
        <v>1387</v>
      </c>
      <c r="N161">
        <v>12</v>
      </c>
      <c r="O161" t="s">
        <v>1632</v>
      </c>
      <c r="P161" s="188">
        <v>0</v>
      </c>
      <c r="Q161" t="s">
        <v>1309</v>
      </c>
      <c r="S161" s="188">
        <v>0</v>
      </c>
      <c r="T161" t="s">
        <v>1309</v>
      </c>
      <c r="U161" t="s">
        <v>1387</v>
      </c>
      <c r="V161" s="188" t="s">
        <v>1387</v>
      </c>
      <c r="W161" t="s">
        <v>1309</v>
      </c>
      <c r="X161" t="s">
        <v>1387</v>
      </c>
      <c r="Y161" s="188">
        <v>0</v>
      </c>
      <c r="Z161" t="s">
        <v>1309</v>
      </c>
      <c r="AB161" s="188" t="s">
        <v>1387</v>
      </c>
      <c r="AC161" t="s">
        <v>1309</v>
      </c>
      <c r="AD161" t="s">
        <v>1387</v>
      </c>
      <c r="AE161" t="s">
        <v>1387</v>
      </c>
      <c r="AF161" s="187" t="s">
        <v>1387</v>
      </c>
      <c r="AG161" t="s">
        <v>1387</v>
      </c>
      <c r="AH161" t="s">
        <v>1387</v>
      </c>
      <c r="AI161" s="187" t="s">
        <v>1387</v>
      </c>
      <c r="AJ161" t="s">
        <v>55</v>
      </c>
    </row>
    <row r="162" spans="1:36" x14ac:dyDescent="0.25">
      <c r="A162" t="s">
        <v>1725</v>
      </c>
      <c r="B162" t="s">
        <v>1713</v>
      </c>
      <c r="C162" t="s">
        <v>1299</v>
      </c>
      <c r="D162" t="s">
        <v>1300</v>
      </c>
      <c r="E162" s="186" t="s">
        <v>1301</v>
      </c>
      <c r="F162" t="s">
        <v>1501</v>
      </c>
      <c r="G162" s="187">
        <v>44287</v>
      </c>
      <c r="H162" t="s">
        <v>1303</v>
      </c>
      <c r="I162" t="s">
        <v>1303</v>
      </c>
      <c r="J162" t="s">
        <v>1307</v>
      </c>
      <c r="K162" s="189" t="s">
        <v>1306</v>
      </c>
      <c r="L162" t="s">
        <v>1387</v>
      </c>
      <c r="M162" t="s">
        <v>1387</v>
      </c>
      <c r="N162">
        <v>1</v>
      </c>
      <c r="O162" t="s">
        <v>1397</v>
      </c>
      <c r="P162" s="188">
        <v>0</v>
      </c>
      <c r="Q162" t="s">
        <v>1309</v>
      </c>
      <c r="S162" s="188">
        <v>0</v>
      </c>
      <c r="T162" t="s">
        <v>1309</v>
      </c>
      <c r="U162" t="s">
        <v>1387</v>
      </c>
      <c r="V162" s="188" t="s">
        <v>1387</v>
      </c>
      <c r="W162" t="s">
        <v>1309</v>
      </c>
      <c r="X162" t="s">
        <v>1387</v>
      </c>
      <c r="Y162" s="188">
        <v>0</v>
      </c>
      <c r="Z162" t="s">
        <v>1309</v>
      </c>
      <c r="AB162" s="188" t="s">
        <v>1387</v>
      </c>
      <c r="AC162" t="s">
        <v>1309</v>
      </c>
      <c r="AD162" t="s">
        <v>1387</v>
      </c>
      <c r="AE162" t="s">
        <v>1387</v>
      </c>
      <c r="AF162" s="187" t="s">
        <v>1387</v>
      </c>
      <c r="AG162" t="s">
        <v>1387</v>
      </c>
      <c r="AH162" t="s">
        <v>1387</v>
      </c>
      <c r="AI162" s="187" t="s">
        <v>1387</v>
      </c>
      <c r="AJ162" t="s">
        <v>55</v>
      </c>
    </row>
    <row r="163" spans="1:36" x14ac:dyDescent="0.25">
      <c r="A163" t="s">
        <v>1726</v>
      </c>
      <c r="B163" t="s">
        <v>1713</v>
      </c>
      <c r="C163" t="s">
        <v>1299</v>
      </c>
      <c r="D163" t="s">
        <v>1300</v>
      </c>
      <c r="E163" s="186" t="s">
        <v>1301</v>
      </c>
      <c r="F163" t="s">
        <v>1501</v>
      </c>
      <c r="G163" s="187">
        <v>44224</v>
      </c>
      <c r="H163" t="s">
        <v>1303</v>
      </c>
      <c r="I163" t="s">
        <v>1303</v>
      </c>
      <c r="J163" t="s">
        <v>1307</v>
      </c>
      <c r="K163" s="189" t="s">
        <v>1306</v>
      </c>
      <c r="L163" t="s">
        <v>1387</v>
      </c>
      <c r="M163" t="s">
        <v>1387</v>
      </c>
      <c r="N163">
        <v>4</v>
      </c>
      <c r="O163" t="s">
        <v>1397</v>
      </c>
      <c r="P163" s="188">
        <v>0</v>
      </c>
      <c r="Q163" t="s">
        <v>1309</v>
      </c>
      <c r="S163" s="188">
        <v>0</v>
      </c>
      <c r="T163" t="s">
        <v>1309</v>
      </c>
      <c r="U163" t="s">
        <v>1387</v>
      </c>
      <c r="V163" s="188" t="s">
        <v>1387</v>
      </c>
      <c r="W163" t="s">
        <v>1309</v>
      </c>
      <c r="X163" t="s">
        <v>1387</v>
      </c>
      <c r="Y163" s="188">
        <v>0</v>
      </c>
      <c r="Z163" t="s">
        <v>1309</v>
      </c>
      <c r="AB163" s="188" t="s">
        <v>1387</v>
      </c>
      <c r="AC163" t="s">
        <v>1309</v>
      </c>
      <c r="AD163" t="s">
        <v>1387</v>
      </c>
      <c r="AE163" t="s">
        <v>1387</v>
      </c>
      <c r="AF163" s="187" t="s">
        <v>1387</v>
      </c>
      <c r="AG163" t="s">
        <v>1387</v>
      </c>
      <c r="AH163" t="s">
        <v>1387</v>
      </c>
      <c r="AI163" s="187" t="s">
        <v>1387</v>
      </c>
      <c r="AJ163" t="s">
        <v>55</v>
      </c>
    </row>
    <row r="164" spans="1:36" x14ac:dyDescent="0.25">
      <c r="A164" t="s">
        <v>1727</v>
      </c>
      <c r="B164" t="s">
        <v>1298</v>
      </c>
      <c r="C164" t="s">
        <v>1299</v>
      </c>
      <c r="D164" t="s">
        <v>1363</v>
      </c>
      <c r="E164" s="186" t="s">
        <v>1301</v>
      </c>
      <c r="F164" t="s">
        <v>1501</v>
      </c>
      <c r="G164" s="187">
        <v>45378</v>
      </c>
      <c r="H164" t="s">
        <v>1303</v>
      </c>
      <c r="I164" t="s">
        <v>1303</v>
      </c>
      <c r="J164" t="s">
        <v>1307</v>
      </c>
      <c r="K164" s="189" t="s">
        <v>1306</v>
      </c>
      <c r="L164" t="s">
        <v>1387</v>
      </c>
      <c r="M164" t="s">
        <v>1387</v>
      </c>
      <c r="N164">
        <v>60</v>
      </c>
      <c r="O164" t="s">
        <v>1519</v>
      </c>
      <c r="P164" s="188">
        <v>0</v>
      </c>
      <c r="Q164" t="s">
        <v>1309</v>
      </c>
      <c r="S164" s="188">
        <v>0</v>
      </c>
      <c r="T164" t="s">
        <v>1309</v>
      </c>
      <c r="U164" t="s">
        <v>1387</v>
      </c>
      <c r="V164" s="188" t="s">
        <v>1387</v>
      </c>
      <c r="W164" t="s">
        <v>1309</v>
      </c>
      <c r="X164" t="s">
        <v>1387</v>
      </c>
      <c r="Y164" s="188">
        <v>0</v>
      </c>
      <c r="Z164" t="s">
        <v>1309</v>
      </c>
      <c r="AB164" s="188" t="s">
        <v>1387</v>
      </c>
      <c r="AC164" t="s">
        <v>1309</v>
      </c>
      <c r="AD164" t="s">
        <v>1387</v>
      </c>
      <c r="AE164" t="s">
        <v>1387</v>
      </c>
      <c r="AF164" s="187" t="s">
        <v>1387</v>
      </c>
      <c r="AG164" t="s">
        <v>1387</v>
      </c>
      <c r="AH164" t="s">
        <v>1387</v>
      </c>
      <c r="AI164" s="187" t="s">
        <v>1387</v>
      </c>
      <c r="AJ164" t="s">
        <v>55</v>
      </c>
    </row>
    <row r="165" spans="1:36" x14ac:dyDescent="0.25">
      <c r="A165" t="s">
        <v>1728</v>
      </c>
      <c r="B165" t="s">
        <v>1481</v>
      </c>
      <c r="C165" t="s">
        <v>1299</v>
      </c>
      <c r="D165" t="s">
        <v>1299</v>
      </c>
      <c r="E165" s="186" t="s">
        <v>1301</v>
      </c>
      <c r="F165" t="s">
        <v>1501</v>
      </c>
      <c r="G165" s="187">
        <v>45168</v>
      </c>
      <c r="H165" t="s">
        <v>1303</v>
      </c>
      <c r="I165" t="s">
        <v>1303</v>
      </c>
      <c r="J165" t="s">
        <v>1307</v>
      </c>
      <c r="K165" s="189" t="s">
        <v>1306</v>
      </c>
      <c r="L165" t="s">
        <v>1387</v>
      </c>
      <c r="M165" t="s">
        <v>1387</v>
      </c>
      <c r="N165">
        <v>1</v>
      </c>
      <c r="O165" t="s">
        <v>1519</v>
      </c>
      <c r="P165" s="188">
        <v>0</v>
      </c>
      <c r="Q165" t="s">
        <v>1309</v>
      </c>
      <c r="S165" s="188">
        <v>0</v>
      </c>
      <c r="T165" t="s">
        <v>1309</v>
      </c>
      <c r="U165" t="s">
        <v>1387</v>
      </c>
      <c r="V165" s="188" t="s">
        <v>1387</v>
      </c>
      <c r="W165" t="s">
        <v>1309</v>
      </c>
      <c r="X165" t="s">
        <v>1387</v>
      </c>
      <c r="Y165" s="188">
        <v>0</v>
      </c>
      <c r="Z165" t="s">
        <v>1309</v>
      </c>
      <c r="AB165" s="188" t="s">
        <v>1387</v>
      </c>
      <c r="AC165" t="s">
        <v>1309</v>
      </c>
      <c r="AD165" t="s">
        <v>1387</v>
      </c>
      <c r="AE165" t="s">
        <v>1387</v>
      </c>
      <c r="AF165" s="187" t="s">
        <v>1387</v>
      </c>
      <c r="AG165" t="s">
        <v>1387</v>
      </c>
      <c r="AH165" t="s">
        <v>1387</v>
      </c>
      <c r="AI165" s="187" t="s">
        <v>1387</v>
      </c>
      <c r="AJ165" t="s">
        <v>55</v>
      </c>
    </row>
    <row r="166" spans="1:36" x14ac:dyDescent="0.25">
      <c r="A166" t="s">
        <v>1729</v>
      </c>
      <c r="B166" t="s">
        <v>1481</v>
      </c>
      <c r="C166" t="s">
        <v>1299</v>
      </c>
      <c r="D166" t="s">
        <v>1299</v>
      </c>
      <c r="E166" s="186" t="s">
        <v>1301</v>
      </c>
      <c r="F166" t="s">
        <v>1501</v>
      </c>
      <c r="G166" s="187">
        <v>45443</v>
      </c>
      <c r="H166" t="s">
        <v>1303</v>
      </c>
      <c r="I166" t="s">
        <v>1673</v>
      </c>
      <c r="J166" t="s">
        <v>1674</v>
      </c>
      <c r="K166" s="189" t="s">
        <v>1306</v>
      </c>
      <c r="L166" t="s">
        <v>1387</v>
      </c>
      <c r="M166" t="s">
        <v>1387</v>
      </c>
      <c r="N166">
        <v>1</v>
      </c>
      <c r="O166" t="s">
        <v>1329</v>
      </c>
      <c r="P166" s="188">
        <v>0</v>
      </c>
      <c r="Q166" t="s">
        <v>1309</v>
      </c>
      <c r="S166" s="188">
        <v>0</v>
      </c>
      <c r="T166" t="s">
        <v>1309</v>
      </c>
      <c r="U166" t="s">
        <v>1387</v>
      </c>
      <c r="V166" s="188" t="s">
        <v>1387</v>
      </c>
      <c r="W166" t="s">
        <v>1309</v>
      </c>
      <c r="X166" t="s">
        <v>1387</v>
      </c>
      <c r="Y166" s="188">
        <v>0</v>
      </c>
      <c r="Z166" t="s">
        <v>1309</v>
      </c>
      <c r="AB166" s="188" t="s">
        <v>1387</v>
      </c>
      <c r="AC166" t="s">
        <v>1309</v>
      </c>
      <c r="AD166" t="s">
        <v>1387</v>
      </c>
      <c r="AE166" t="s">
        <v>1387</v>
      </c>
      <c r="AF166" s="187" t="s">
        <v>1387</v>
      </c>
      <c r="AG166" t="s">
        <v>1387</v>
      </c>
      <c r="AH166" t="s">
        <v>1387</v>
      </c>
      <c r="AI166" s="187" t="s">
        <v>1387</v>
      </c>
      <c r="AJ166" t="s">
        <v>55</v>
      </c>
    </row>
    <row r="167" spans="1:36" x14ac:dyDescent="0.25">
      <c r="A167" t="s">
        <v>1730</v>
      </c>
      <c r="B167" t="s">
        <v>1481</v>
      </c>
      <c r="C167" t="s">
        <v>1299</v>
      </c>
      <c r="D167" t="s">
        <v>1299</v>
      </c>
      <c r="E167" s="186" t="s">
        <v>1301</v>
      </c>
      <c r="F167" t="s">
        <v>1501</v>
      </c>
      <c r="G167" s="187">
        <v>45447</v>
      </c>
      <c r="H167" t="s">
        <v>1303</v>
      </c>
      <c r="I167" t="s">
        <v>1303</v>
      </c>
      <c r="J167" t="s">
        <v>1307</v>
      </c>
      <c r="K167" s="189" t="s">
        <v>1306</v>
      </c>
      <c r="L167" t="s">
        <v>1387</v>
      </c>
      <c r="M167" t="s">
        <v>1387</v>
      </c>
      <c r="N167">
        <v>2</v>
      </c>
      <c r="O167" t="s">
        <v>1397</v>
      </c>
      <c r="P167" s="188">
        <v>0</v>
      </c>
      <c r="Q167" t="s">
        <v>1309</v>
      </c>
      <c r="S167" s="188">
        <v>0</v>
      </c>
      <c r="T167" t="s">
        <v>1309</v>
      </c>
      <c r="U167" t="s">
        <v>1387</v>
      </c>
      <c r="V167" s="188" t="s">
        <v>1387</v>
      </c>
      <c r="W167" t="s">
        <v>1309</v>
      </c>
      <c r="X167" t="s">
        <v>1387</v>
      </c>
      <c r="Y167" s="188">
        <v>0</v>
      </c>
      <c r="Z167" t="s">
        <v>1309</v>
      </c>
      <c r="AB167" s="188" t="s">
        <v>1387</v>
      </c>
      <c r="AC167" t="s">
        <v>1309</v>
      </c>
      <c r="AD167" t="s">
        <v>1387</v>
      </c>
      <c r="AE167" t="s">
        <v>1387</v>
      </c>
      <c r="AF167" s="187" t="s">
        <v>1387</v>
      </c>
      <c r="AG167" t="s">
        <v>1387</v>
      </c>
      <c r="AH167" t="s">
        <v>1387</v>
      </c>
      <c r="AI167" s="187" t="s">
        <v>1387</v>
      </c>
      <c r="AJ167" t="s">
        <v>55</v>
      </c>
    </row>
    <row r="168" spans="1:36" x14ac:dyDescent="0.25">
      <c r="A168" t="s">
        <v>333</v>
      </c>
      <c r="B168" t="s">
        <v>1481</v>
      </c>
      <c r="C168" t="s">
        <v>1299</v>
      </c>
      <c r="D168" t="s">
        <v>1299</v>
      </c>
      <c r="E168" s="186" t="s">
        <v>1301</v>
      </c>
      <c r="F168" t="s">
        <v>1501</v>
      </c>
      <c r="G168" s="187">
        <v>45700</v>
      </c>
      <c r="H168" t="s">
        <v>1303</v>
      </c>
      <c r="I168" t="s">
        <v>1303</v>
      </c>
      <c r="J168" t="s">
        <v>1307</v>
      </c>
      <c r="K168" s="189" t="s">
        <v>1306</v>
      </c>
      <c r="L168" t="s">
        <v>1387</v>
      </c>
      <c r="M168" t="s">
        <v>1387</v>
      </c>
      <c r="N168">
        <v>12</v>
      </c>
      <c r="O168" t="s">
        <v>1397</v>
      </c>
      <c r="P168" s="188">
        <v>0</v>
      </c>
      <c r="Q168" t="s">
        <v>1309</v>
      </c>
      <c r="S168" s="188">
        <v>0</v>
      </c>
      <c r="T168" t="s">
        <v>1309</v>
      </c>
      <c r="U168" t="s">
        <v>1387</v>
      </c>
      <c r="V168" s="188" t="s">
        <v>1387</v>
      </c>
      <c r="W168" t="s">
        <v>1309</v>
      </c>
      <c r="X168" t="s">
        <v>1387</v>
      </c>
      <c r="Y168" s="188">
        <v>0</v>
      </c>
      <c r="Z168" t="s">
        <v>1309</v>
      </c>
      <c r="AB168" s="188" t="s">
        <v>1387</v>
      </c>
      <c r="AC168" t="s">
        <v>1309</v>
      </c>
      <c r="AD168" t="s">
        <v>1387</v>
      </c>
      <c r="AE168" t="s">
        <v>1387</v>
      </c>
      <c r="AF168" s="187" t="s">
        <v>1387</v>
      </c>
      <c r="AG168" t="s">
        <v>1387</v>
      </c>
      <c r="AH168" t="s">
        <v>1387</v>
      </c>
      <c r="AI168" s="187" t="s">
        <v>1387</v>
      </c>
      <c r="AJ168" t="s">
        <v>55</v>
      </c>
    </row>
    <row r="169" spans="1:36" x14ac:dyDescent="0.25">
      <c r="A169" t="s">
        <v>1719</v>
      </c>
      <c r="B169" t="s">
        <v>1481</v>
      </c>
      <c r="C169" t="s">
        <v>1299</v>
      </c>
      <c r="D169" t="s">
        <v>1299</v>
      </c>
      <c r="E169" s="186" t="s">
        <v>1301</v>
      </c>
      <c r="F169" t="s">
        <v>1501</v>
      </c>
      <c r="G169" s="187">
        <v>45617</v>
      </c>
      <c r="H169" t="s">
        <v>1303</v>
      </c>
      <c r="I169" t="s">
        <v>1722</v>
      </c>
      <c r="J169" t="s">
        <v>1723</v>
      </c>
      <c r="K169" s="189" t="s">
        <v>1306</v>
      </c>
      <c r="L169" t="s">
        <v>1387</v>
      </c>
      <c r="M169" t="s">
        <v>1387</v>
      </c>
      <c r="N169">
        <v>12</v>
      </c>
      <c r="O169" t="s">
        <v>1308</v>
      </c>
      <c r="P169" s="188">
        <v>0</v>
      </c>
      <c r="Q169" t="s">
        <v>1309</v>
      </c>
      <c r="S169" s="188">
        <v>0</v>
      </c>
      <c r="T169" t="s">
        <v>1309</v>
      </c>
      <c r="U169" t="s">
        <v>1387</v>
      </c>
      <c r="V169" s="188" t="s">
        <v>1387</v>
      </c>
      <c r="W169" t="s">
        <v>1309</v>
      </c>
      <c r="X169" t="s">
        <v>1387</v>
      </c>
      <c r="Y169" s="188">
        <v>0</v>
      </c>
      <c r="Z169" t="s">
        <v>1309</v>
      </c>
      <c r="AB169" s="188" t="s">
        <v>1387</v>
      </c>
      <c r="AC169" t="s">
        <v>1309</v>
      </c>
      <c r="AD169" t="s">
        <v>1387</v>
      </c>
      <c r="AE169" t="s">
        <v>1387</v>
      </c>
      <c r="AF169" s="187" t="s">
        <v>1387</v>
      </c>
      <c r="AG169" t="s">
        <v>1387</v>
      </c>
      <c r="AH169" t="s">
        <v>1387</v>
      </c>
      <c r="AI169" s="187" t="s">
        <v>1387</v>
      </c>
      <c r="AJ169" t="s">
        <v>55</v>
      </c>
    </row>
    <row r="170" spans="1:36" x14ac:dyDescent="0.25">
      <c r="A170" t="s">
        <v>1731</v>
      </c>
      <c r="B170" t="s">
        <v>1298</v>
      </c>
      <c r="C170" t="s">
        <v>1299</v>
      </c>
      <c r="D170" t="s">
        <v>1300</v>
      </c>
      <c r="E170" s="186" t="s">
        <v>1301</v>
      </c>
      <c r="F170" t="s">
        <v>1732</v>
      </c>
      <c r="G170" s="187">
        <v>44798</v>
      </c>
      <c r="H170" t="s">
        <v>1303</v>
      </c>
      <c r="I170" t="s">
        <v>1303</v>
      </c>
      <c r="J170" t="s">
        <v>1307</v>
      </c>
      <c r="K170" s="189" t="s">
        <v>1306</v>
      </c>
      <c r="L170" t="s">
        <v>1395</v>
      </c>
      <c r="M170" t="s">
        <v>1396</v>
      </c>
      <c r="N170">
        <v>12</v>
      </c>
      <c r="O170" t="s">
        <v>1397</v>
      </c>
      <c r="P170" s="188">
        <v>2500000</v>
      </c>
      <c r="Q170" t="s">
        <v>1312</v>
      </c>
      <c r="R170" t="s">
        <v>855</v>
      </c>
      <c r="S170" s="188">
        <v>0</v>
      </c>
      <c r="T170" t="s">
        <v>1309</v>
      </c>
      <c r="U170" t="s">
        <v>1314</v>
      </c>
      <c r="V170" s="188">
        <v>0</v>
      </c>
      <c r="W170" t="s">
        <v>1309</v>
      </c>
      <c r="X170" t="s">
        <v>1314</v>
      </c>
      <c r="Y170" s="188">
        <v>0</v>
      </c>
      <c r="Z170" t="s">
        <v>1309</v>
      </c>
      <c r="AA170" t="s">
        <v>1314</v>
      </c>
      <c r="AB170" s="188">
        <v>0</v>
      </c>
      <c r="AC170" t="s">
        <v>1309</v>
      </c>
      <c r="AD170" t="s">
        <v>1314</v>
      </c>
      <c r="AE170" t="s">
        <v>1733</v>
      </c>
      <c r="AF170" s="187">
        <v>44813</v>
      </c>
      <c r="AG170" t="s">
        <v>1399</v>
      </c>
      <c r="AH170" t="s">
        <v>1387</v>
      </c>
      <c r="AI170" s="187" t="s">
        <v>1387</v>
      </c>
      <c r="AJ170" t="s">
        <v>1734</v>
      </c>
    </row>
    <row r="171" spans="1:36" x14ac:dyDescent="0.25">
      <c r="A171" t="s">
        <v>1735</v>
      </c>
      <c r="B171" t="s">
        <v>1298</v>
      </c>
      <c r="C171" t="s">
        <v>1299</v>
      </c>
      <c r="D171" t="s">
        <v>1300</v>
      </c>
      <c r="E171" s="186" t="s">
        <v>1301</v>
      </c>
      <c r="F171" t="s">
        <v>1732</v>
      </c>
      <c r="G171" s="187">
        <v>45167</v>
      </c>
      <c r="H171" t="s">
        <v>1303</v>
      </c>
      <c r="I171" t="s">
        <v>1303</v>
      </c>
      <c r="J171" t="s">
        <v>1307</v>
      </c>
      <c r="K171" s="189" t="s">
        <v>1306</v>
      </c>
      <c r="L171" t="s">
        <v>1402</v>
      </c>
      <c r="M171" t="s">
        <v>1403</v>
      </c>
      <c r="N171">
        <v>1</v>
      </c>
      <c r="O171" t="s">
        <v>1529</v>
      </c>
      <c r="P171" s="188">
        <v>35580000</v>
      </c>
      <c r="Q171" t="s">
        <v>1312</v>
      </c>
      <c r="R171" t="s">
        <v>1342</v>
      </c>
      <c r="S171" s="188">
        <v>42570000</v>
      </c>
      <c r="T171" t="s">
        <v>1309</v>
      </c>
      <c r="U171" t="s">
        <v>1424</v>
      </c>
      <c r="V171" s="188">
        <v>39552000</v>
      </c>
      <c r="W171" t="s">
        <v>1309</v>
      </c>
      <c r="X171" t="s">
        <v>1425</v>
      </c>
      <c r="Y171" s="188">
        <v>0</v>
      </c>
      <c r="Z171" t="s">
        <v>1309</v>
      </c>
      <c r="AA171" t="s">
        <v>1314</v>
      </c>
      <c r="AB171" s="188">
        <v>0</v>
      </c>
      <c r="AC171" t="s">
        <v>1309</v>
      </c>
      <c r="AD171" t="s">
        <v>1314</v>
      </c>
      <c r="AE171" t="s">
        <v>1736</v>
      </c>
      <c r="AF171" s="187">
        <v>45208</v>
      </c>
      <c r="AG171" t="s">
        <v>1399</v>
      </c>
      <c r="AH171" t="s">
        <v>1387</v>
      </c>
      <c r="AI171" s="187" t="s">
        <v>1387</v>
      </c>
      <c r="AJ171" t="s">
        <v>1737</v>
      </c>
    </row>
    <row r="172" spans="1:36" x14ac:dyDescent="0.25">
      <c r="A172" t="s">
        <v>1738</v>
      </c>
      <c r="B172" t="s">
        <v>1298</v>
      </c>
      <c r="C172" t="s">
        <v>1299</v>
      </c>
      <c r="D172" t="s">
        <v>1300</v>
      </c>
      <c r="E172" s="186" t="s">
        <v>1301</v>
      </c>
      <c r="F172" t="s">
        <v>1732</v>
      </c>
      <c r="G172" s="187">
        <v>44998</v>
      </c>
      <c r="H172" t="s">
        <v>1303</v>
      </c>
      <c r="I172" t="s">
        <v>1303</v>
      </c>
      <c r="J172" t="s">
        <v>1307</v>
      </c>
      <c r="K172" s="189" t="s">
        <v>1306</v>
      </c>
      <c r="L172" t="s">
        <v>1402</v>
      </c>
      <c r="M172" t="s">
        <v>1403</v>
      </c>
      <c r="N172">
        <v>1</v>
      </c>
      <c r="O172" t="s">
        <v>1529</v>
      </c>
      <c r="P172" s="188">
        <v>70000000</v>
      </c>
      <c r="Q172" t="s">
        <v>1312</v>
      </c>
      <c r="R172" t="s">
        <v>1739</v>
      </c>
      <c r="S172" s="188">
        <v>0</v>
      </c>
      <c r="T172" t="s">
        <v>1309</v>
      </c>
      <c r="U172" t="s">
        <v>1314</v>
      </c>
      <c r="V172" s="188">
        <v>0</v>
      </c>
      <c r="W172" t="s">
        <v>1309</v>
      </c>
      <c r="X172" t="s">
        <v>1314</v>
      </c>
      <c r="Y172" s="188">
        <v>0</v>
      </c>
      <c r="Z172" t="s">
        <v>1309</v>
      </c>
      <c r="AA172" t="s">
        <v>1314</v>
      </c>
      <c r="AB172" s="188">
        <v>0</v>
      </c>
      <c r="AC172" t="s">
        <v>1309</v>
      </c>
      <c r="AD172" t="s">
        <v>1314</v>
      </c>
      <c r="AE172" t="s">
        <v>1740</v>
      </c>
      <c r="AF172" s="187">
        <v>45063</v>
      </c>
      <c r="AG172" t="s">
        <v>1399</v>
      </c>
      <c r="AH172" t="s">
        <v>1387</v>
      </c>
      <c r="AI172" s="187" t="s">
        <v>1387</v>
      </c>
      <c r="AJ172" t="s">
        <v>1741</v>
      </c>
    </row>
    <row r="173" spans="1:36" x14ac:dyDescent="0.25">
      <c r="A173" t="s">
        <v>1742</v>
      </c>
      <c r="B173" t="s">
        <v>1298</v>
      </c>
      <c r="C173" t="s">
        <v>1299</v>
      </c>
      <c r="D173" t="s">
        <v>1300</v>
      </c>
      <c r="E173" s="186" t="s">
        <v>1301</v>
      </c>
      <c r="F173" t="s">
        <v>1732</v>
      </c>
      <c r="G173" s="187">
        <v>45134</v>
      </c>
      <c r="H173" t="s">
        <v>1303</v>
      </c>
      <c r="I173" t="s">
        <v>1303</v>
      </c>
      <c r="J173" t="s">
        <v>1307</v>
      </c>
      <c r="K173" s="189" t="s">
        <v>1306</v>
      </c>
      <c r="L173" t="s">
        <v>1402</v>
      </c>
      <c r="M173" t="s">
        <v>1403</v>
      </c>
      <c r="N173">
        <v>1</v>
      </c>
      <c r="O173" t="s">
        <v>1391</v>
      </c>
      <c r="P173" s="188">
        <v>6800000</v>
      </c>
      <c r="Q173" t="s">
        <v>1309</v>
      </c>
      <c r="R173" t="s">
        <v>1459</v>
      </c>
      <c r="S173" s="188">
        <v>5200000</v>
      </c>
      <c r="T173" t="s">
        <v>1309</v>
      </c>
      <c r="U173" t="s">
        <v>1460</v>
      </c>
      <c r="V173" s="188">
        <v>5032000</v>
      </c>
      <c r="W173" t="s">
        <v>1312</v>
      </c>
      <c r="X173" t="s">
        <v>1437</v>
      </c>
      <c r="Y173" s="188">
        <v>0</v>
      </c>
      <c r="Z173" t="s">
        <v>1309</v>
      </c>
      <c r="AA173" t="s">
        <v>1314</v>
      </c>
      <c r="AB173" s="188">
        <v>0</v>
      </c>
      <c r="AC173" t="s">
        <v>1309</v>
      </c>
      <c r="AD173" t="s">
        <v>1314</v>
      </c>
      <c r="AE173" t="s">
        <v>1743</v>
      </c>
      <c r="AF173" s="187">
        <v>45210</v>
      </c>
      <c r="AG173" t="s">
        <v>1399</v>
      </c>
      <c r="AH173" t="s">
        <v>1387</v>
      </c>
      <c r="AI173" s="187" t="s">
        <v>1387</v>
      </c>
      <c r="AJ173" t="s">
        <v>1744</v>
      </c>
    </row>
    <row r="174" spans="1:36" x14ac:dyDescent="0.25">
      <c r="A174" t="s">
        <v>1745</v>
      </c>
      <c r="B174" t="s">
        <v>1298</v>
      </c>
      <c r="C174" t="s">
        <v>1299</v>
      </c>
      <c r="D174" t="s">
        <v>1300</v>
      </c>
      <c r="E174" s="186" t="s">
        <v>1301</v>
      </c>
      <c r="F174" t="s">
        <v>1732</v>
      </c>
      <c r="G174" s="187">
        <v>45300</v>
      </c>
      <c r="H174" t="s">
        <v>1303</v>
      </c>
      <c r="I174" t="s">
        <v>1303</v>
      </c>
      <c r="J174" t="s">
        <v>1307</v>
      </c>
      <c r="K174" s="189" t="s">
        <v>1306</v>
      </c>
      <c r="L174" t="s">
        <v>1746</v>
      </c>
      <c r="M174" t="s">
        <v>1747</v>
      </c>
      <c r="N174">
        <v>12</v>
      </c>
      <c r="O174" t="s">
        <v>1429</v>
      </c>
      <c r="P174" s="188">
        <v>9000000</v>
      </c>
      <c r="Q174" t="s">
        <v>1312</v>
      </c>
      <c r="R174" t="s">
        <v>1668</v>
      </c>
      <c r="S174" s="188">
        <v>13000000</v>
      </c>
      <c r="T174" t="s">
        <v>1309</v>
      </c>
      <c r="U174" t="s">
        <v>1420</v>
      </c>
      <c r="V174" s="188">
        <v>9368800</v>
      </c>
      <c r="W174" t="s">
        <v>1309</v>
      </c>
      <c r="X174" t="s">
        <v>1748</v>
      </c>
      <c r="Y174" s="188">
        <v>0</v>
      </c>
      <c r="Z174" t="s">
        <v>1309</v>
      </c>
      <c r="AA174" t="s">
        <v>1314</v>
      </c>
      <c r="AB174" s="188">
        <v>0</v>
      </c>
      <c r="AC174" t="s">
        <v>1309</v>
      </c>
      <c r="AD174" t="s">
        <v>1314</v>
      </c>
      <c r="AE174" t="s">
        <v>1749</v>
      </c>
      <c r="AF174" s="187">
        <v>45457</v>
      </c>
      <c r="AG174" t="s">
        <v>1399</v>
      </c>
      <c r="AH174" t="s">
        <v>1387</v>
      </c>
      <c r="AI174" s="187" t="s">
        <v>1387</v>
      </c>
      <c r="AJ174" t="s">
        <v>928</v>
      </c>
    </row>
    <row r="175" spans="1:36" x14ac:dyDescent="0.25">
      <c r="A175" t="s">
        <v>459</v>
      </c>
      <c r="B175" t="s">
        <v>1298</v>
      </c>
      <c r="C175" t="s">
        <v>1299</v>
      </c>
      <c r="D175" t="s">
        <v>1363</v>
      </c>
      <c r="E175" s="186" t="s">
        <v>1301</v>
      </c>
      <c r="F175" t="s">
        <v>1732</v>
      </c>
      <c r="G175" s="187">
        <v>45611</v>
      </c>
      <c r="H175" t="s">
        <v>1303</v>
      </c>
      <c r="I175" t="s">
        <v>1750</v>
      </c>
      <c r="J175" t="s">
        <v>1390</v>
      </c>
      <c r="K175" s="189" t="s">
        <v>1306</v>
      </c>
      <c r="L175" t="s">
        <v>1306</v>
      </c>
      <c r="M175" t="s">
        <v>1307</v>
      </c>
      <c r="N175">
        <v>1</v>
      </c>
      <c r="O175" t="s">
        <v>1391</v>
      </c>
      <c r="P175" s="188">
        <v>750000</v>
      </c>
      <c r="Q175" t="s">
        <v>1312</v>
      </c>
      <c r="R175" t="s">
        <v>1257</v>
      </c>
      <c r="S175" s="188">
        <v>0</v>
      </c>
      <c r="T175" t="s">
        <v>1309</v>
      </c>
      <c r="U175" t="s">
        <v>1314</v>
      </c>
      <c r="V175" s="188">
        <v>0</v>
      </c>
      <c r="W175" t="s">
        <v>1309</v>
      </c>
      <c r="X175" t="s">
        <v>1314</v>
      </c>
      <c r="Y175" s="188">
        <v>0</v>
      </c>
      <c r="Z175" t="s">
        <v>1309</v>
      </c>
      <c r="AA175" t="s">
        <v>1314</v>
      </c>
      <c r="AB175" s="188">
        <v>0</v>
      </c>
      <c r="AC175" t="s">
        <v>1309</v>
      </c>
      <c r="AD175" t="s">
        <v>1314</v>
      </c>
      <c r="AE175" t="s">
        <v>1751</v>
      </c>
      <c r="AF175" s="187">
        <v>45644</v>
      </c>
      <c r="AG175" t="s">
        <v>1752</v>
      </c>
      <c r="AH175" t="s">
        <v>1387</v>
      </c>
      <c r="AI175" s="187" t="s">
        <v>1387</v>
      </c>
      <c r="AJ175" t="s">
        <v>55</v>
      </c>
    </row>
    <row r="176" spans="1:36" x14ac:dyDescent="0.25">
      <c r="A176" t="s">
        <v>459</v>
      </c>
      <c r="B176" t="s">
        <v>1298</v>
      </c>
      <c r="C176" t="s">
        <v>1299</v>
      </c>
      <c r="D176" t="s">
        <v>1363</v>
      </c>
      <c r="E176" s="186" t="s">
        <v>1301</v>
      </c>
      <c r="F176" t="s">
        <v>1732</v>
      </c>
      <c r="G176" s="187">
        <v>45611</v>
      </c>
      <c r="H176" t="s">
        <v>1303</v>
      </c>
      <c r="I176" t="s">
        <v>1753</v>
      </c>
      <c r="J176" t="s">
        <v>1476</v>
      </c>
      <c r="K176" s="189" t="s">
        <v>1306</v>
      </c>
      <c r="L176" t="s">
        <v>1306</v>
      </c>
      <c r="M176" t="s">
        <v>1307</v>
      </c>
      <c r="N176">
        <v>1</v>
      </c>
      <c r="O176" t="s">
        <v>1329</v>
      </c>
      <c r="P176" s="188">
        <v>1075000</v>
      </c>
      <c r="Q176" t="s">
        <v>1312</v>
      </c>
      <c r="R176" t="s">
        <v>1257</v>
      </c>
      <c r="S176" s="188">
        <v>0</v>
      </c>
      <c r="T176" t="s">
        <v>1309</v>
      </c>
      <c r="U176" t="s">
        <v>1314</v>
      </c>
      <c r="V176" s="188">
        <v>0</v>
      </c>
      <c r="W176" t="s">
        <v>1309</v>
      </c>
      <c r="X176" t="s">
        <v>1314</v>
      </c>
      <c r="Y176" s="188">
        <v>0</v>
      </c>
      <c r="Z176" t="s">
        <v>1309</v>
      </c>
      <c r="AA176" t="s">
        <v>1314</v>
      </c>
      <c r="AB176" s="188">
        <v>0</v>
      </c>
      <c r="AC176" t="s">
        <v>1309</v>
      </c>
      <c r="AD176" t="s">
        <v>1314</v>
      </c>
      <c r="AE176" t="s">
        <v>1751</v>
      </c>
      <c r="AF176" s="187">
        <v>45644</v>
      </c>
      <c r="AG176" t="s">
        <v>1752</v>
      </c>
      <c r="AH176" t="s">
        <v>1387</v>
      </c>
      <c r="AI176" s="187" t="s">
        <v>1387</v>
      </c>
      <c r="AJ176" t="s">
        <v>55</v>
      </c>
    </row>
    <row r="177" spans="1:36" x14ac:dyDescent="0.25">
      <c r="A177" t="s">
        <v>1754</v>
      </c>
      <c r="B177" t="s">
        <v>1298</v>
      </c>
      <c r="C177" t="s">
        <v>1299</v>
      </c>
      <c r="D177" t="s">
        <v>1300</v>
      </c>
      <c r="E177" s="186" t="s">
        <v>1301</v>
      </c>
      <c r="F177" t="s">
        <v>1732</v>
      </c>
      <c r="G177" s="187">
        <v>45092</v>
      </c>
      <c r="H177" t="s">
        <v>1303</v>
      </c>
      <c r="I177" t="s">
        <v>1303</v>
      </c>
      <c r="J177" t="s">
        <v>1307</v>
      </c>
      <c r="K177" s="189" t="s">
        <v>1306</v>
      </c>
      <c r="L177" t="s">
        <v>1402</v>
      </c>
      <c r="M177" t="s">
        <v>1403</v>
      </c>
      <c r="N177">
        <v>1</v>
      </c>
      <c r="O177" t="s">
        <v>1529</v>
      </c>
      <c r="P177" s="188">
        <v>30000000</v>
      </c>
      <c r="Q177" t="s">
        <v>1312</v>
      </c>
      <c r="R177" t="s">
        <v>855</v>
      </c>
      <c r="S177" s="188">
        <v>0</v>
      </c>
      <c r="T177" t="s">
        <v>1309</v>
      </c>
      <c r="U177" t="s">
        <v>1314</v>
      </c>
      <c r="V177" s="188">
        <v>0</v>
      </c>
      <c r="W177" t="s">
        <v>1309</v>
      </c>
      <c r="X177" t="s">
        <v>1314</v>
      </c>
      <c r="Y177" s="188">
        <v>0</v>
      </c>
      <c r="Z177" t="s">
        <v>1309</v>
      </c>
      <c r="AA177" t="s">
        <v>1314</v>
      </c>
      <c r="AB177" s="188">
        <v>0</v>
      </c>
      <c r="AC177" t="s">
        <v>1309</v>
      </c>
      <c r="AD177" t="s">
        <v>1314</v>
      </c>
      <c r="AE177" t="s">
        <v>1755</v>
      </c>
      <c r="AF177" s="187">
        <v>45128</v>
      </c>
      <c r="AG177" t="s">
        <v>1399</v>
      </c>
      <c r="AH177" t="s">
        <v>1387</v>
      </c>
      <c r="AI177" s="187" t="s">
        <v>1387</v>
      </c>
      <c r="AJ177" t="s">
        <v>1756</v>
      </c>
    </row>
    <row r="178" spans="1:36" x14ac:dyDescent="0.25">
      <c r="A178" t="s">
        <v>1757</v>
      </c>
      <c r="B178" t="s">
        <v>1298</v>
      </c>
      <c r="C178" t="s">
        <v>1299</v>
      </c>
      <c r="D178" t="s">
        <v>1300</v>
      </c>
      <c r="E178" s="186" t="s">
        <v>1301</v>
      </c>
      <c r="F178" t="s">
        <v>1732</v>
      </c>
      <c r="G178" s="187">
        <v>44900</v>
      </c>
      <c r="H178" t="s">
        <v>1303</v>
      </c>
      <c r="I178" t="s">
        <v>1303</v>
      </c>
      <c r="J178" t="s">
        <v>1307</v>
      </c>
      <c r="K178" s="189" t="s">
        <v>1306</v>
      </c>
      <c r="L178" t="s">
        <v>1402</v>
      </c>
      <c r="M178" t="s">
        <v>1403</v>
      </c>
      <c r="N178">
        <v>10</v>
      </c>
      <c r="O178" t="s">
        <v>1397</v>
      </c>
      <c r="P178" s="188">
        <v>1849518.9</v>
      </c>
      <c r="Q178" t="s">
        <v>1312</v>
      </c>
      <c r="R178" t="s">
        <v>1404</v>
      </c>
      <c r="S178" s="188">
        <v>0</v>
      </c>
      <c r="T178" t="s">
        <v>1309</v>
      </c>
      <c r="U178" t="s">
        <v>1314</v>
      </c>
      <c r="V178" s="188">
        <v>0</v>
      </c>
      <c r="W178" t="s">
        <v>1309</v>
      </c>
      <c r="X178" t="s">
        <v>1314</v>
      </c>
      <c r="Y178" s="188">
        <v>0</v>
      </c>
      <c r="Z178" t="s">
        <v>1309</v>
      </c>
      <c r="AA178" t="s">
        <v>1314</v>
      </c>
      <c r="AB178" s="188">
        <v>0</v>
      </c>
      <c r="AC178" t="s">
        <v>1309</v>
      </c>
      <c r="AD178" t="s">
        <v>1314</v>
      </c>
      <c r="AE178" t="s">
        <v>1758</v>
      </c>
      <c r="AF178" s="187">
        <v>45054</v>
      </c>
      <c r="AG178" t="s">
        <v>1399</v>
      </c>
      <c r="AH178" t="s">
        <v>1387</v>
      </c>
      <c r="AI178" s="187" t="s">
        <v>1387</v>
      </c>
      <c r="AJ178" t="s">
        <v>1759</v>
      </c>
    </row>
    <row r="179" spans="1:36" x14ac:dyDescent="0.25">
      <c r="A179" t="s">
        <v>459</v>
      </c>
      <c r="B179" t="s">
        <v>1298</v>
      </c>
      <c r="C179" t="s">
        <v>1299</v>
      </c>
      <c r="D179" t="s">
        <v>1363</v>
      </c>
      <c r="E179" s="186" t="s">
        <v>1301</v>
      </c>
      <c r="F179" t="s">
        <v>1732</v>
      </c>
      <c r="G179" s="187">
        <v>45611</v>
      </c>
      <c r="H179" t="s">
        <v>1303</v>
      </c>
      <c r="I179" t="s">
        <v>1760</v>
      </c>
      <c r="J179" t="s">
        <v>1478</v>
      </c>
      <c r="K179" s="189" t="s">
        <v>1306</v>
      </c>
      <c r="L179" t="s">
        <v>1306</v>
      </c>
      <c r="M179" t="s">
        <v>1307</v>
      </c>
      <c r="N179">
        <v>1</v>
      </c>
      <c r="O179" t="s">
        <v>1391</v>
      </c>
      <c r="P179" s="188">
        <v>1500000</v>
      </c>
      <c r="Q179" t="s">
        <v>1312</v>
      </c>
      <c r="R179" t="s">
        <v>1257</v>
      </c>
      <c r="S179" s="188">
        <v>0</v>
      </c>
      <c r="T179" t="s">
        <v>1309</v>
      </c>
      <c r="U179" t="s">
        <v>1314</v>
      </c>
      <c r="V179" s="188">
        <v>0</v>
      </c>
      <c r="W179" t="s">
        <v>1309</v>
      </c>
      <c r="X179" t="s">
        <v>1314</v>
      </c>
      <c r="Y179" s="188">
        <v>0</v>
      </c>
      <c r="Z179" t="s">
        <v>1309</v>
      </c>
      <c r="AA179" t="s">
        <v>1314</v>
      </c>
      <c r="AB179" s="188">
        <v>0</v>
      </c>
      <c r="AC179" t="s">
        <v>1309</v>
      </c>
      <c r="AD179" t="s">
        <v>1314</v>
      </c>
      <c r="AE179" t="s">
        <v>1751</v>
      </c>
      <c r="AF179" s="187">
        <v>45644</v>
      </c>
      <c r="AG179" t="s">
        <v>1752</v>
      </c>
      <c r="AH179" t="s">
        <v>1387</v>
      </c>
      <c r="AI179" s="187" t="s">
        <v>1387</v>
      </c>
      <c r="AJ179" t="s">
        <v>55</v>
      </c>
    </row>
    <row r="180" spans="1:36" x14ac:dyDescent="0.25">
      <c r="A180" t="s">
        <v>1761</v>
      </c>
      <c r="B180" t="s">
        <v>1481</v>
      </c>
      <c r="C180" t="s">
        <v>1299</v>
      </c>
      <c r="D180" t="s">
        <v>1299</v>
      </c>
      <c r="E180" s="186" t="s">
        <v>1301</v>
      </c>
      <c r="F180" t="s">
        <v>1732</v>
      </c>
      <c r="G180" s="187">
        <v>45611</v>
      </c>
      <c r="H180" t="s">
        <v>1303</v>
      </c>
      <c r="I180" t="s">
        <v>1303</v>
      </c>
      <c r="J180" t="s">
        <v>1307</v>
      </c>
      <c r="K180" s="189" t="s">
        <v>1306</v>
      </c>
      <c r="L180" t="s">
        <v>1387</v>
      </c>
      <c r="M180" t="s">
        <v>1387</v>
      </c>
      <c r="N180">
        <v>1</v>
      </c>
      <c r="O180" t="s">
        <v>1529</v>
      </c>
      <c r="P180" s="188">
        <v>0</v>
      </c>
      <c r="Q180" t="s">
        <v>1309</v>
      </c>
      <c r="S180" s="188">
        <v>0</v>
      </c>
      <c r="T180" t="s">
        <v>1309</v>
      </c>
      <c r="U180" t="s">
        <v>1387</v>
      </c>
      <c r="V180" s="188" t="s">
        <v>1387</v>
      </c>
      <c r="W180" t="s">
        <v>1309</v>
      </c>
      <c r="X180" t="s">
        <v>1387</v>
      </c>
      <c r="Y180" s="188">
        <v>0</v>
      </c>
      <c r="Z180" t="s">
        <v>1309</v>
      </c>
      <c r="AB180" s="188" t="s">
        <v>1387</v>
      </c>
      <c r="AC180" t="s">
        <v>1309</v>
      </c>
      <c r="AD180" t="s">
        <v>1387</v>
      </c>
      <c r="AE180" t="s">
        <v>1387</v>
      </c>
      <c r="AF180" s="187" t="s">
        <v>1387</v>
      </c>
      <c r="AG180" t="s">
        <v>1387</v>
      </c>
      <c r="AH180" t="s">
        <v>1387</v>
      </c>
      <c r="AI180" s="187" t="s">
        <v>1387</v>
      </c>
      <c r="AJ180" t="s">
        <v>55</v>
      </c>
    </row>
    <row r="181" spans="1:36" x14ac:dyDescent="0.25">
      <c r="A181" t="s">
        <v>1762</v>
      </c>
      <c r="B181" t="s">
        <v>1298</v>
      </c>
      <c r="C181" t="s">
        <v>1299</v>
      </c>
      <c r="D181" t="s">
        <v>1300</v>
      </c>
      <c r="E181" s="186" t="s">
        <v>1301</v>
      </c>
      <c r="F181" t="s">
        <v>1732</v>
      </c>
      <c r="G181" s="187">
        <v>45357</v>
      </c>
      <c r="H181" t="s">
        <v>1303</v>
      </c>
      <c r="I181" t="s">
        <v>1303</v>
      </c>
      <c r="J181" t="s">
        <v>1307</v>
      </c>
      <c r="K181" s="189" t="s">
        <v>1306</v>
      </c>
      <c r="L181" t="s">
        <v>1402</v>
      </c>
      <c r="M181" t="s">
        <v>1403</v>
      </c>
      <c r="N181">
        <v>1</v>
      </c>
      <c r="O181" t="s">
        <v>1529</v>
      </c>
      <c r="P181" s="188">
        <v>37400000</v>
      </c>
      <c r="Q181" t="s">
        <v>1312</v>
      </c>
      <c r="R181" t="s">
        <v>1739</v>
      </c>
      <c r="S181" s="188">
        <v>0</v>
      </c>
      <c r="T181" t="s">
        <v>1309</v>
      </c>
      <c r="U181" t="s">
        <v>1314</v>
      </c>
      <c r="V181" s="188">
        <v>0</v>
      </c>
      <c r="W181" t="s">
        <v>1309</v>
      </c>
      <c r="X181" t="s">
        <v>1314</v>
      </c>
      <c r="Y181" s="188">
        <v>0</v>
      </c>
      <c r="Z181" t="s">
        <v>1309</v>
      </c>
      <c r="AA181" t="s">
        <v>1314</v>
      </c>
      <c r="AB181" s="188">
        <v>0</v>
      </c>
      <c r="AC181" t="s">
        <v>1309</v>
      </c>
      <c r="AD181" t="s">
        <v>1314</v>
      </c>
      <c r="AE181" t="s">
        <v>1763</v>
      </c>
      <c r="AF181" s="187">
        <v>45399</v>
      </c>
      <c r="AG181" t="s">
        <v>1399</v>
      </c>
      <c r="AH181" t="s">
        <v>1387</v>
      </c>
      <c r="AI181" s="187" t="s">
        <v>1387</v>
      </c>
      <c r="AJ181" t="s">
        <v>1764</v>
      </c>
    </row>
    <row r="182" spans="1:36" x14ac:dyDescent="0.25">
      <c r="A182" t="s">
        <v>1765</v>
      </c>
      <c r="B182" t="s">
        <v>1481</v>
      </c>
      <c r="C182" t="s">
        <v>1299</v>
      </c>
      <c r="D182" t="s">
        <v>1299</v>
      </c>
      <c r="E182" s="186" t="s">
        <v>1301</v>
      </c>
      <c r="F182" t="s">
        <v>1732</v>
      </c>
      <c r="G182" s="187">
        <v>45476</v>
      </c>
      <c r="H182" t="s">
        <v>1303</v>
      </c>
      <c r="I182" t="s">
        <v>1766</v>
      </c>
      <c r="J182" t="s">
        <v>1767</v>
      </c>
      <c r="K182" s="189" t="s">
        <v>1306</v>
      </c>
      <c r="L182" t="s">
        <v>1387</v>
      </c>
      <c r="M182" t="s">
        <v>1387</v>
      </c>
      <c r="N182">
        <v>1</v>
      </c>
      <c r="O182" t="s">
        <v>1329</v>
      </c>
      <c r="P182" s="188">
        <v>0</v>
      </c>
      <c r="Q182" t="s">
        <v>1309</v>
      </c>
      <c r="S182" s="188">
        <v>0</v>
      </c>
      <c r="T182" t="s">
        <v>1309</v>
      </c>
      <c r="U182" t="s">
        <v>1387</v>
      </c>
      <c r="V182" s="188" t="s">
        <v>1387</v>
      </c>
      <c r="W182" t="s">
        <v>1309</v>
      </c>
      <c r="X182" t="s">
        <v>1387</v>
      </c>
      <c r="Y182" s="188">
        <v>0</v>
      </c>
      <c r="Z182" t="s">
        <v>1309</v>
      </c>
      <c r="AB182" s="188" t="s">
        <v>1387</v>
      </c>
      <c r="AC182" t="s">
        <v>1309</v>
      </c>
      <c r="AD182" t="s">
        <v>1387</v>
      </c>
      <c r="AE182" t="s">
        <v>1387</v>
      </c>
      <c r="AF182" s="187" t="s">
        <v>1387</v>
      </c>
      <c r="AG182" t="s">
        <v>1387</v>
      </c>
      <c r="AH182" t="s">
        <v>1387</v>
      </c>
      <c r="AI182" s="187" t="s">
        <v>1387</v>
      </c>
      <c r="AJ182" t="s">
        <v>55</v>
      </c>
    </row>
    <row r="183" spans="1:36" x14ac:dyDescent="0.25">
      <c r="A183" t="s">
        <v>1765</v>
      </c>
      <c r="B183" t="s">
        <v>1481</v>
      </c>
      <c r="C183" t="s">
        <v>1299</v>
      </c>
      <c r="D183" t="s">
        <v>1299</v>
      </c>
      <c r="E183" s="186" t="s">
        <v>1301</v>
      </c>
      <c r="F183" t="s">
        <v>1732</v>
      </c>
      <c r="G183" s="187">
        <v>45476</v>
      </c>
      <c r="H183" t="s">
        <v>1303</v>
      </c>
      <c r="I183" t="s">
        <v>1768</v>
      </c>
      <c r="J183" t="s">
        <v>1769</v>
      </c>
      <c r="K183" s="189" t="s">
        <v>1306</v>
      </c>
      <c r="L183" t="s">
        <v>1387</v>
      </c>
      <c r="M183" t="s">
        <v>1387</v>
      </c>
      <c r="N183">
        <v>1</v>
      </c>
      <c r="O183" t="s">
        <v>1329</v>
      </c>
      <c r="P183" s="188">
        <v>0</v>
      </c>
      <c r="Q183" t="s">
        <v>1309</v>
      </c>
      <c r="S183" s="188">
        <v>0</v>
      </c>
      <c r="T183" t="s">
        <v>1309</v>
      </c>
      <c r="U183" t="s">
        <v>1387</v>
      </c>
      <c r="V183" s="188" t="s">
        <v>1387</v>
      </c>
      <c r="W183" t="s">
        <v>1309</v>
      </c>
      <c r="X183" t="s">
        <v>1387</v>
      </c>
      <c r="Y183" s="188">
        <v>0</v>
      </c>
      <c r="Z183" t="s">
        <v>1309</v>
      </c>
      <c r="AB183" s="188" t="s">
        <v>1387</v>
      </c>
      <c r="AC183" t="s">
        <v>1309</v>
      </c>
      <c r="AD183" t="s">
        <v>1387</v>
      </c>
      <c r="AE183" t="s">
        <v>1387</v>
      </c>
      <c r="AF183" s="187" t="s">
        <v>1387</v>
      </c>
      <c r="AG183" t="s">
        <v>1387</v>
      </c>
      <c r="AH183" t="s">
        <v>1387</v>
      </c>
      <c r="AI183" s="187" t="s">
        <v>1387</v>
      </c>
      <c r="AJ183" t="s">
        <v>55</v>
      </c>
    </row>
    <row r="184" spans="1:36" x14ac:dyDescent="0.25">
      <c r="A184" t="s">
        <v>1770</v>
      </c>
      <c r="B184" t="s">
        <v>1481</v>
      </c>
      <c r="C184" t="s">
        <v>1299</v>
      </c>
      <c r="D184" t="s">
        <v>1299</v>
      </c>
      <c r="E184" s="186" t="s">
        <v>1301</v>
      </c>
      <c r="F184" t="s">
        <v>1732</v>
      </c>
      <c r="G184" s="187">
        <v>45611</v>
      </c>
      <c r="H184" t="s">
        <v>1303</v>
      </c>
      <c r="I184" t="s">
        <v>1303</v>
      </c>
      <c r="J184" t="s">
        <v>1307</v>
      </c>
      <c r="K184" s="189" t="s">
        <v>1306</v>
      </c>
      <c r="L184" t="s">
        <v>1387</v>
      </c>
      <c r="M184" t="s">
        <v>1387</v>
      </c>
      <c r="N184">
        <v>12</v>
      </c>
      <c r="O184" t="s">
        <v>1529</v>
      </c>
      <c r="P184" s="188">
        <v>0</v>
      </c>
      <c r="Q184" t="s">
        <v>1309</v>
      </c>
      <c r="S184" s="188">
        <v>0</v>
      </c>
      <c r="T184" t="s">
        <v>1309</v>
      </c>
      <c r="U184" t="s">
        <v>1387</v>
      </c>
      <c r="V184" s="188" t="s">
        <v>1387</v>
      </c>
      <c r="W184" t="s">
        <v>1309</v>
      </c>
      <c r="X184" t="s">
        <v>1387</v>
      </c>
      <c r="Y184" s="188">
        <v>0</v>
      </c>
      <c r="Z184" t="s">
        <v>1309</v>
      </c>
      <c r="AB184" s="188" t="s">
        <v>1387</v>
      </c>
      <c r="AC184" t="s">
        <v>1309</v>
      </c>
      <c r="AD184" t="s">
        <v>1387</v>
      </c>
      <c r="AE184" t="s">
        <v>1387</v>
      </c>
      <c r="AF184" s="187" t="s">
        <v>1387</v>
      </c>
      <c r="AG184" t="s">
        <v>1387</v>
      </c>
      <c r="AH184" t="s">
        <v>1387</v>
      </c>
      <c r="AI184" s="187" t="s">
        <v>1387</v>
      </c>
      <c r="AJ184" t="s">
        <v>55</v>
      </c>
    </row>
    <row r="185" spans="1:36" x14ac:dyDescent="0.25">
      <c r="A185" t="s">
        <v>459</v>
      </c>
      <c r="B185" t="s">
        <v>1298</v>
      </c>
      <c r="C185" t="s">
        <v>1299</v>
      </c>
      <c r="D185" t="s">
        <v>1363</v>
      </c>
      <c r="E185" s="186" t="s">
        <v>1301</v>
      </c>
      <c r="F185" t="s">
        <v>1732</v>
      </c>
      <c r="G185" s="187">
        <v>45611</v>
      </c>
      <c r="H185" t="s">
        <v>1303</v>
      </c>
      <c r="I185" t="s">
        <v>1771</v>
      </c>
      <c r="J185" t="s">
        <v>1472</v>
      </c>
      <c r="K185" s="189" t="s">
        <v>1306</v>
      </c>
      <c r="L185" t="s">
        <v>1306</v>
      </c>
      <c r="M185" t="s">
        <v>1307</v>
      </c>
      <c r="N185">
        <v>1</v>
      </c>
      <c r="O185" t="s">
        <v>1329</v>
      </c>
      <c r="P185" s="188">
        <v>400000</v>
      </c>
      <c r="Q185" t="s">
        <v>1312</v>
      </c>
      <c r="R185" t="s">
        <v>1257</v>
      </c>
      <c r="S185" s="188">
        <v>0</v>
      </c>
      <c r="T185" t="s">
        <v>1309</v>
      </c>
      <c r="U185" t="s">
        <v>1314</v>
      </c>
      <c r="V185" s="188">
        <v>0</v>
      </c>
      <c r="W185" t="s">
        <v>1309</v>
      </c>
      <c r="X185" t="s">
        <v>1314</v>
      </c>
      <c r="Y185" s="188">
        <v>0</v>
      </c>
      <c r="Z185" t="s">
        <v>1309</v>
      </c>
      <c r="AA185" t="s">
        <v>1314</v>
      </c>
      <c r="AB185" s="188">
        <v>0</v>
      </c>
      <c r="AC185" t="s">
        <v>1309</v>
      </c>
      <c r="AD185" t="s">
        <v>1314</v>
      </c>
      <c r="AE185" t="s">
        <v>1751</v>
      </c>
      <c r="AF185" s="187">
        <v>45644</v>
      </c>
      <c r="AG185" t="s">
        <v>1752</v>
      </c>
      <c r="AH185" t="s">
        <v>1387</v>
      </c>
      <c r="AI185" s="187" t="s">
        <v>1387</v>
      </c>
      <c r="AJ185" t="s">
        <v>55</v>
      </c>
    </row>
    <row r="186" spans="1:36" x14ac:dyDescent="0.25">
      <c r="A186" t="s">
        <v>301</v>
      </c>
      <c r="B186" t="s">
        <v>1481</v>
      </c>
      <c r="C186" t="s">
        <v>1299</v>
      </c>
      <c r="D186" t="s">
        <v>1299</v>
      </c>
      <c r="E186" s="186" t="s">
        <v>1301</v>
      </c>
      <c r="F186" t="s">
        <v>1732</v>
      </c>
      <c r="G186" s="187">
        <v>45700</v>
      </c>
      <c r="H186" t="s">
        <v>1303</v>
      </c>
      <c r="I186" t="s">
        <v>1303</v>
      </c>
      <c r="J186" t="s">
        <v>1307</v>
      </c>
      <c r="K186" s="189" t="s">
        <v>1306</v>
      </c>
      <c r="L186" t="s">
        <v>1387</v>
      </c>
      <c r="M186" t="s">
        <v>1387</v>
      </c>
      <c r="N186">
        <v>12</v>
      </c>
      <c r="O186" t="s">
        <v>1429</v>
      </c>
      <c r="P186" s="188">
        <v>0</v>
      </c>
      <c r="Q186" t="s">
        <v>1309</v>
      </c>
      <c r="S186" s="188">
        <v>0</v>
      </c>
      <c r="T186" t="s">
        <v>1309</v>
      </c>
      <c r="U186" t="s">
        <v>1387</v>
      </c>
      <c r="V186" s="188" t="s">
        <v>1387</v>
      </c>
      <c r="W186" t="s">
        <v>1309</v>
      </c>
      <c r="X186" t="s">
        <v>1387</v>
      </c>
      <c r="Y186" s="188">
        <v>0</v>
      </c>
      <c r="Z186" t="s">
        <v>1309</v>
      </c>
      <c r="AB186" s="188" t="s">
        <v>1387</v>
      </c>
      <c r="AC186" t="s">
        <v>1309</v>
      </c>
      <c r="AD186" t="s">
        <v>1387</v>
      </c>
      <c r="AE186" t="s">
        <v>1387</v>
      </c>
      <c r="AF186" s="187" t="s">
        <v>1387</v>
      </c>
      <c r="AG186" t="s">
        <v>1387</v>
      </c>
      <c r="AH186" t="s">
        <v>1387</v>
      </c>
      <c r="AI186" s="187" t="s">
        <v>1387</v>
      </c>
      <c r="AJ186" t="s">
        <v>55</v>
      </c>
    </row>
    <row r="187" spans="1:36" x14ac:dyDescent="0.25">
      <c r="A187" t="s">
        <v>1772</v>
      </c>
      <c r="B187" t="s">
        <v>1298</v>
      </c>
      <c r="C187" t="s">
        <v>1299</v>
      </c>
      <c r="D187" t="s">
        <v>1363</v>
      </c>
      <c r="E187" s="186" t="s">
        <v>1301</v>
      </c>
      <c r="F187" t="s">
        <v>1732</v>
      </c>
      <c r="G187" s="187">
        <v>45482</v>
      </c>
      <c r="H187" t="s">
        <v>1303</v>
      </c>
      <c r="I187" t="s">
        <v>1303</v>
      </c>
      <c r="J187" t="s">
        <v>1307</v>
      </c>
      <c r="K187" s="189" t="s">
        <v>1306</v>
      </c>
      <c r="L187" t="s">
        <v>1402</v>
      </c>
      <c r="M187" t="s">
        <v>1403</v>
      </c>
      <c r="N187">
        <v>1</v>
      </c>
      <c r="O187" t="s">
        <v>1529</v>
      </c>
      <c r="P187" s="188">
        <v>129522050</v>
      </c>
      <c r="Q187" t="s">
        <v>1312</v>
      </c>
      <c r="R187" t="s">
        <v>855</v>
      </c>
      <c r="S187" s="188">
        <v>0</v>
      </c>
      <c r="T187" t="s">
        <v>1309</v>
      </c>
      <c r="U187" t="s">
        <v>1314</v>
      </c>
      <c r="V187" s="188">
        <v>0</v>
      </c>
      <c r="W187" t="s">
        <v>1309</v>
      </c>
      <c r="X187" t="s">
        <v>1314</v>
      </c>
      <c r="Y187" s="188">
        <v>0</v>
      </c>
      <c r="Z187" t="s">
        <v>1309</v>
      </c>
      <c r="AA187" t="s">
        <v>1314</v>
      </c>
      <c r="AB187" s="188">
        <v>0</v>
      </c>
      <c r="AC187" t="s">
        <v>1309</v>
      </c>
      <c r="AD187" t="s">
        <v>1314</v>
      </c>
      <c r="AE187" t="s">
        <v>1773</v>
      </c>
      <c r="AF187" s="187">
        <v>45499</v>
      </c>
      <c r="AG187" t="s">
        <v>1399</v>
      </c>
      <c r="AH187" t="s">
        <v>1387</v>
      </c>
      <c r="AI187" s="187" t="s">
        <v>1387</v>
      </c>
      <c r="AJ187" t="s">
        <v>1774</v>
      </c>
    </row>
    <row r="188" spans="1:36" x14ac:dyDescent="0.25">
      <c r="A188" t="s">
        <v>138</v>
      </c>
      <c r="B188" t="s">
        <v>1298</v>
      </c>
      <c r="C188" t="s">
        <v>1299</v>
      </c>
      <c r="D188" t="s">
        <v>1363</v>
      </c>
      <c r="E188" s="186" t="s">
        <v>1301</v>
      </c>
      <c r="F188" t="s">
        <v>1732</v>
      </c>
      <c r="G188" s="187">
        <v>45696</v>
      </c>
      <c r="H188" t="s">
        <v>1303</v>
      </c>
      <c r="I188" t="s">
        <v>1303</v>
      </c>
      <c r="J188" t="s">
        <v>1307</v>
      </c>
      <c r="K188" s="189" t="s">
        <v>1306</v>
      </c>
      <c r="L188" t="s">
        <v>1402</v>
      </c>
      <c r="M188" t="s">
        <v>1403</v>
      </c>
      <c r="N188">
        <v>12</v>
      </c>
      <c r="O188" t="s">
        <v>1443</v>
      </c>
      <c r="P188" s="188">
        <v>1883761</v>
      </c>
      <c r="Q188" t="s">
        <v>1312</v>
      </c>
      <c r="R188" t="s">
        <v>839</v>
      </c>
      <c r="S188" s="188">
        <v>1969300</v>
      </c>
      <c r="T188" t="s">
        <v>1309</v>
      </c>
      <c r="U188" t="s">
        <v>1431</v>
      </c>
      <c r="V188" s="188">
        <v>1935400</v>
      </c>
      <c r="W188" t="s">
        <v>1309</v>
      </c>
      <c r="X188" t="s">
        <v>1430</v>
      </c>
      <c r="Y188" s="188">
        <v>0</v>
      </c>
      <c r="Z188" t="s">
        <v>1309</v>
      </c>
      <c r="AA188" t="s">
        <v>1314</v>
      </c>
      <c r="AB188" s="188">
        <v>0</v>
      </c>
      <c r="AC188" t="s">
        <v>1309</v>
      </c>
      <c r="AD188" t="s">
        <v>1314</v>
      </c>
      <c r="AE188" t="s">
        <v>1775</v>
      </c>
      <c r="AF188" s="187">
        <v>45800</v>
      </c>
      <c r="AG188" t="s">
        <v>1399</v>
      </c>
      <c r="AH188" t="s">
        <v>1387</v>
      </c>
      <c r="AI188" s="187" t="s">
        <v>1387</v>
      </c>
      <c r="AJ188" t="s">
        <v>1776</v>
      </c>
    </row>
    <row r="189" spans="1:36" x14ac:dyDescent="0.25">
      <c r="A189" t="s">
        <v>302</v>
      </c>
      <c r="B189" t="s">
        <v>1298</v>
      </c>
      <c r="C189" t="s">
        <v>1299</v>
      </c>
      <c r="D189" t="s">
        <v>1363</v>
      </c>
      <c r="E189" s="186" t="s">
        <v>1301</v>
      </c>
      <c r="F189" t="s">
        <v>1732</v>
      </c>
      <c r="G189" s="187">
        <v>45489</v>
      </c>
      <c r="H189" t="s">
        <v>1303</v>
      </c>
      <c r="I189" t="s">
        <v>1777</v>
      </c>
      <c r="J189" t="s">
        <v>1778</v>
      </c>
      <c r="K189" s="189" t="s">
        <v>1306</v>
      </c>
      <c r="L189" t="s">
        <v>1306</v>
      </c>
      <c r="M189" t="s">
        <v>1307</v>
      </c>
      <c r="N189">
        <v>1</v>
      </c>
      <c r="O189" t="s">
        <v>1358</v>
      </c>
      <c r="P189" s="188">
        <v>1935000</v>
      </c>
      <c r="Q189" t="s">
        <v>1312</v>
      </c>
      <c r="R189" t="s">
        <v>1342</v>
      </c>
      <c r="S189" s="188">
        <v>0</v>
      </c>
      <c r="T189" t="s">
        <v>1309</v>
      </c>
      <c r="U189" t="s">
        <v>1314</v>
      </c>
      <c r="V189" s="188">
        <v>0</v>
      </c>
      <c r="W189" t="s">
        <v>1309</v>
      </c>
      <c r="X189" t="s">
        <v>1314</v>
      </c>
      <c r="Y189" s="188">
        <v>0</v>
      </c>
      <c r="Z189" t="s">
        <v>1309</v>
      </c>
      <c r="AA189" t="s">
        <v>1314</v>
      </c>
      <c r="AB189" s="188">
        <v>0</v>
      </c>
      <c r="AC189" t="s">
        <v>1309</v>
      </c>
      <c r="AD189" t="s">
        <v>1314</v>
      </c>
      <c r="AE189" t="s">
        <v>1779</v>
      </c>
      <c r="AF189" s="187">
        <v>45512</v>
      </c>
      <c r="AG189" t="s">
        <v>1780</v>
      </c>
      <c r="AH189" t="s">
        <v>1781</v>
      </c>
      <c r="AI189" s="187">
        <v>45523</v>
      </c>
      <c r="AJ189" t="s">
        <v>55</v>
      </c>
    </row>
    <row r="190" spans="1:36" x14ac:dyDescent="0.25">
      <c r="A190" t="s">
        <v>1782</v>
      </c>
      <c r="B190" t="s">
        <v>1298</v>
      </c>
      <c r="C190" t="s">
        <v>1299</v>
      </c>
      <c r="D190" t="s">
        <v>1363</v>
      </c>
      <c r="E190" s="186" t="s">
        <v>1301</v>
      </c>
      <c r="F190" t="s">
        <v>1732</v>
      </c>
      <c r="G190" s="187">
        <v>45476</v>
      </c>
      <c r="H190" t="s">
        <v>1303</v>
      </c>
      <c r="I190" t="s">
        <v>1783</v>
      </c>
      <c r="J190" t="s">
        <v>1658</v>
      </c>
      <c r="K190" s="189" t="s">
        <v>1306</v>
      </c>
      <c r="L190" t="s">
        <v>1306</v>
      </c>
      <c r="M190" t="s">
        <v>1307</v>
      </c>
      <c r="N190">
        <v>1</v>
      </c>
      <c r="O190" t="s">
        <v>1329</v>
      </c>
      <c r="P190" s="188">
        <v>1000000</v>
      </c>
      <c r="Q190" t="s">
        <v>1312</v>
      </c>
      <c r="R190" t="s">
        <v>1660</v>
      </c>
      <c r="S190" s="188">
        <v>1150000</v>
      </c>
      <c r="T190" t="s">
        <v>1309</v>
      </c>
      <c r="U190" t="s">
        <v>1659</v>
      </c>
      <c r="V190" s="188">
        <v>1250000</v>
      </c>
      <c r="W190" t="s">
        <v>1309</v>
      </c>
      <c r="X190" t="s">
        <v>1661</v>
      </c>
      <c r="Y190" s="188">
        <v>0</v>
      </c>
      <c r="Z190" t="s">
        <v>1309</v>
      </c>
      <c r="AA190" t="s">
        <v>1314</v>
      </c>
      <c r="AB190" s="188">
        <v>0</v>
      </c>
      <c r="AC190" t="s">
        <v>1309</v>
      </c>
      <c r="AD190" t="s">
        <v>1314</v>
      </c>
      <c r="AE190" t="s">
        <v>1784</v>
      </c>
      <c r="AF190" s="187">
        <v>45506</v>
      </c>
      <c r="AG190" t="s">
        <v>1785</v>
      </c>
      <c r="AH190" t="s">
        <v>1786</v>
      </c>
      <c r="AI190" s="187">
        <v>45526</v>
      </c>
      <c r="AJ190" t="s">
        <v>55</v>
      </c>
    </row>
    <row r="191" spans="1:36" x14ac:dyDescent="0.25">
      <c r="A191" t="s">
        <v>1782</v>
      </c>
      <c r="B191" t="s">
        <v>1298</v>
      </c>
      <c r="C191" t="s">
        <v>1299</v>
      </c>
      <c r="D191" t="s">
        <v>1363</v>
      </c>
      <c r="E191" s="186" t="s">
        <v>1301</v>
      </c>
      <c r="F191" t="s">
        <v>1732</v>
      </c>
      <c r="G191" s="187">
        <v>45476</v>
      </c>
      <c r="H191" t="s">
        <v>1303</v>
      </c>
      <c r="I191" t="s">
        <v>1787</v>
      </c>
      <c r="J191" t="s">
        <v>1666</v>
      </c>
      <c r="K191" s="189" t="s">
        <v>1306</v>
      </c>
      <c r="L191" t="s">
        <v>1306</v>
      </c>
      <c r="M191" t="s">
        <v>1307</v>
      </c>
      <c r="N191">
        <v>1</v>
      </c>
      <c r="O191" t="s">
        <v>1329</v>
      </c>
      <c r="P191" s="188">
        <v>340000</v>
      </c>
      <c r="Q191" t="s">
        <v>1312</v>
      </c>
      <c r="R191" t="s">
        <v>1660</v>
      </c>
      <c r="S191" s="188">
        <v>400000</v>
      </c>
      <c r="T191" t="s">
        <v>1309</v>
      </c>
      <c r="U191" t="s">
        <v>1659</v>
      </c>
      <c r="V191" s="188">
        <v>350000</v>
      </c>
      <c r="W191" t="s">
        <v>1309</v>
      </c>
      <c r="X191" t="s">
        <v>1661</v>
      </c>
      <c r="Y191" s="188">
        <v>0</v>
      </c>
      <c r="Z191" t="s">
        <v>1309</v>
      </c>
      <c r="AA191" t="s">
        <v>1314</v>
      </c>
      <c r="AB191" s="188">
        <v>0</v>
      </c>
      <c r="AC191" t="s">
        <v>1309</v>
      </c>
      <c r="AD191" t="s">
        <v>1314</v>
      </c>
      <c r="AE191" t="s">
        <v>1784</v>
      </c>
      <c r="AF191" s="187">
        <v>45506</v>
      </c>
      <c r="AG191" t="s">
        <v>1785</v>
      </c>
      <c r="AH191" t="s">
        <v>1786</v>
      </c>
      <c r="AI191" s="187">
        <v>45526</v>
      </c>
      <c r="AJ191" t="s">
        <v>55</v>
      </c>
    </row>
    <row r="192" spans="1:36" x14ac:dyDescent="0.25">
      <c r="A192" t="s">
        <v>1788</v>
      </c>
      <c r="B192" t="s">
        <v>1713</v>
      </c>
      <c r="C192" t="s">
        <v>1299</v>
      </c>
      <c r="D192" t="s">
        <v>1300</v>
      </c>
      <c r="E192" s="186" t="s">
        <v>1301</v>
      </c>
      <c r="F192" t="s">
        <v>1732</v>
      </c>
      <c r="G192" s="187">
        <v>44938</v>
      </c>
      <c r="H192" t="s">
        <v>1303</v>
      </c>
      <c r="I192" t="s">
        <v>1303</v>
      </c>
      <c r="J192" t="s">
        <v>1307</v>
      </c>
      <c r="K192" s="189" t="s">
        <v>1306</v>
      </c>
      <c r="L192" t="s">
        <v>1387</v>
      </c>
      <c r="M192" t="s">
        <v>1387</v>
      </c>
      <c r="N192">
        <v>12</v>
      </c>
      <c r="O192" t="s">
        <v>1397</v>
      </c>
      <c r="P192" s="188">
        <v>0</v>
      </c>
      <c r="Q192" t="s">
        <v>1309</v>
      </c>
      <c r="S192" s="188">
        <v>0</v>
      </c>
      <c r="T192" t="s">
        <v>1309</v>
      </c>
      <c r="U192" t="s">
        <v>1387</v>
      </c>
      <c r="V192" s="188" t="s">
        <v>1387</v>
      </c>
      <c r="W192" t="s">
        <v>1309</v>
      </c>
      <c r="X192" t="s">
        <v>1387</v>
      </c>
      <c r="Y192" s="188">
        <v>0</v>
      </c>
      <c r="Z192" t="s">
        <v>1309</v>
      </c>
      <c r="AB192" s="188" t="s">
        <v>1387</v>
      </c>
      <c r="AC192" t="s">
        <v>1309</v>
      </c>
      <c r="AD192" t="s">
        <v>1387</v>
      </c>
      <c r="AE192" t="s">
        <v>1387</v>
      </c>
      <c r="AF192" s="187" t="s">
        <v>1387</v>
      </c>
      <c r="AG192" t="s">
        <v>1387</v>
      </c>
      <c r="AH192" t="s">
        <v>1387</v>
      </c>
      <c r="AI192" s="187" t="s">
        <v>1387</v>
      </c>
      <c r="AJ192" t="s">
        <v>55</v>
      </c>
    </row>
    <row r="193" spans="1:36" x14ac:dyDescent="0.25">
      <c r="A193" t="s">
        <v>1789</v>
      </c>
      <c r="B193" t="s">
        <v>1298</v>
      </c>
      <c r="C193" t="s">
        <v>1299</v>
      </c>
      <c r="D193" t="s">
        <v>1300</v>
      </c>
      <c r="E193" s="186" t="s">
        <v>1301</v>
      </c>
      <c r="F193" t="s">
        <v>1732</v>
      </c>
      <c r="G193" s="187">
        <v>45168</v>
      </c>
      <c r="H193" t="s">
        <v>1303</v>
      </c>
      <c r="I193" t="s">
        <v>1790</v>
      </c>
      <c r="J193" t="s">
        <v>1353</v>
      </c>
      <c r="K193" s="189" t="s">
        <v>1306</v>
      </c>
      <c r="L193" t="s">
        <v>1306</v>
      </c>
      <c r="M193" t="s">
        <v>1307</v>
      </c>
      <c r="N193">
        <v>1</v>
      </c>
      <c r="O193" t="s">
        <v>1329</v>
      </c>
      <c r="P193" s="188">
        <v>350000</v>
      </c>
      <c r="Q193" t="s">
        <v>1309</v>
      </c>
      <c r="R193" t="s">
        <v>1311</v>
      </c>
      <c r="S193" s="188">
        <v>310000</v>
      </c>
      <c r="T193" t="s">
        <v>1309</v>
      </c>
      <c r="U193" t="s">
        <v>1310</v>
      </c>
      <c r="V193" s="188">
        <v>250000</v>
      </c>
      <c r="W193" t="s">
        <v>1312</v>
      </c>
      <c r="X193" t="s">
        <v>1342</v>
      </c>
      <c r="Y193" s="188">
        <v>0</v>
      </c>
      <c r="Z193" t="s">
        <v>1309</v>
      </c>
      <c r="AA193" t="s">
        <v>1314</v>
      </c>
      <c r="AB193" s="188">
        <v>0</v>
      </c>
      <c r="AC193" t="s">
        <v>1309</v>
      </c>
      <c r="AD193" t="s">
        <v>1314</v>
      </c>
      <c r="AE193" t="s">
        <v>1791</v>
      </c>
      <c r="AF193" s="187">
        <v>45258</v>
      </c>
      <c r="AG193" t="s">
        <v>1792</v>
      </c>
      <c r="AH193" t="s">
        <v>1793</v>
      </c>
      <c r="AI193" s="187">
        <v>45275</v>
      </c>
      <c r="AJ193" t="s">
        <v>55</v>
      </c>
    </row>
    <row r="194" spans="1:36" x14ac:dyDescent="0.25">
      <c r="A194" t="s">
        <v>1789</v>
      </c>
      <c r="B194" t="s">
        <v>1298</v>
      </c>
      <c r="C194" t="s">
        <v>1299</v>
      </c>
      <c r="D194" t="s">
        <v>1300</v>
      </c>
      <c r="E194" s="186" t="s">
        <v>1301</v>
      </c>
      <c r="F194" t="s">
        <v>1732</v>
      </c>
      <c r="G194" s="187">
        <v>45168</v>
      </c>
      <c r="H194" t="s">
        <v>1303</v>
      </c>
      <c r="I194" t="s">
        <v>1790</v>
      </c>
      <c r="J194" t="s">
        <v>1353</v>
      </c>
      <c r="K194" s="189" t="s">
        <v>1306</v>
      </c>
      <c r="L194" t="s">
        <v>1306</v>
      </c>
      <c r="M194" t="s">
        <v>1307</v>
      </c>
      <c r="N194">
        <v>1</v>
      </c>
      <c r="O194" t="s">
        <v>1329</v>
      </c>
      <c r="P194" s="188">
        <v>354750</v>
      </c>
      <c r="Q194" t="s">
        <v>1309</v>
      </c>
      <c r="R194" t="s">
        <v>1320</v>
      </c>
      <c r="S194" s="188">
        <v>290000</v>
      </c>
      <c r="T194" t="s">
        <v>1309</v>
      </c>
      <c r="U194" t="s">
        <v>1559</v>
      </c>
      <c r="V194" s="188">
        <v>250000</v>
      </c>
      <c r="W194" t="s">
        <v>1312</v>
      </c>
      <c r="X194" t="s">
        <v>1342</v>
      </c>
      <c r="Y194" s="188">
        <v>0</v>
      </c>
      <c r="Z194" t="s">
        <v>1309</v>
      </c>
      <c r="AA194" t="s">
        <v>1314</v>
      </c>
      <c r="AB194" s="188">
        <v>0</v>
      </c>
      <c r="AC194" t="s">
        <v>1309</v>
      </c>
      <c r="AD194" t="s">
        <v>1314</v>
      </c>
      <c r="AE194" t="s">
        <v>1794</v>
      </c>
      <c r="AF194" s="187">
        <v>45239</v>
      </c>
      <c r="AG194" t="s">
        <v>1792</v>
      </c>
      <c r="AH194" t="s">
        <v>1793</v>
      </c>
      <c r="AI194" s="187">
        <v>45275</v>
      </c>
      <c r="AJ194" t="s">
        <v>55</v>
      </c>
    </row>
    <row r="195" spans="1:36" x14ac:dyDescent="0.25">
      <c r="A195" t="s">
        <v>1789</v>
      </c>
      <c r="B195" t="s">
        <v>1298</v>
      </c>
      <c r="C195" t="s">
        <v>1299</v>
      </c>
      <c r="D195" t="s">
        <v>1300</v>
      </c>
      <c r="E195" s="186" t="s">
        <v>1301</v>
      </c>
      <c r="F195" t="s">
        <v>1732</v>
      </c>
      <c r="G195" s="187">
        <v>45168</v>
      </c>
      <c r="H195" t="s">
        <v>1303</v>
      </c>
      <c r="I195" t="s">
        <v>1322</v>
      </c>
      <c r="J195" t="s">
        <v>1355</v>
      </c>
      <c r="K195" s="189" t="s">
        <v>1306</v>
      </c>
      <c r="L195" t="s">
        <v>1306</v>
      </c>
      <c r="M195" t="s">
        <v>1307</v>
      </c>
      <c r="N195">
        <v>1</v>
      </c>
      <c r="O195" t="s">
        <v>1341</v>
      </c>
      <c r="P195" s="188">
        <v>50000</v>
      </c>
      <c r="Q195" t="s">
        <v>1309</v>
      </c>
      <c r="R195" t="s">
        <v>1311</v>
      </c>
      <c r="S195" s="188">
        <v>60000</v>
      </c>
      <c r="T195" t="s">
        <v>1309</v>
      </c>
      <c r="U195" t="s">
        <v>1310</v>
      </c>
      <c r="V195" s="188">
        <v>45000</v>
      </c>
      <c r="W195" t="s">
        <v>1312</v>
      </c>
      <c r="X195" t="s">
        <v>1342</v>
      </c>
      <c r="Y195" s="188">
        <v>0</v>
      </c>
      <c r="Z195" t="s">
        <v>1309</v>
      </c>
      <c r="AA195" t="s">
        <v>1314</v>
      </c>
      <c r="AB195" s="188">
        <v>0</v>
      </c>
      <c r="AC195" t="s">
        <v>1309</v>
      </c>
      <c r="AD195" t="s">
        <v>1314</v>
      </c>
      <c r="AE195" t="s">
        <v>1791</v>
      </c>
      <c r="AF195" s="187">
        <v>45258</v>
      </c>
      <c r="AG195" t="s">
        <v>1792</v>
      </c>
      <c r="AH195" t="s">
        <v>1793</v>
      </c>
      <c r="AI195" s="187">
        <v>45275</v>
      </c>
      <c r="AJ195" t="s">
        <v>55</v>
      </c>
    </row>
    <row r="196" spans="1:36" x14ac:dyDescent="0.25">
      <c r="A196" t="s">
        <v>1789</v>
      </c>
      <c r="B196" t="s">
        <v>1298</v>
      </c>
      <c r="C196" t="s">
        <v>1299</v>
      </c>
      <c r="D196" t="s">
        <v>1300</v>
      </c>
      <c r="E196" s="186" t="s">
        <v>1301</v>
      </c>
      <c r="F196" t="s">
        <v>1732</v>
      </c>
      <c r="G196" s="187">
        <v>45168</v>
      </c>
      <c r="H196" t="s">
        <v>1303</v>
      </c>
      <c r="I196" t="s">
        <v>1322</v>
      </c>
      <c r="J196" t="s">
        <v>1355</v>
      </c>
      <c r="K196" s="189" t="s">
        <v>1306</v>
      </c>
      <c r="L196" t="s">
        <v>1306</v>
      </c>
      <c r="M196" t="s">
        <v>1307</v>
      </c>
      <c r="N196">
        <v>1</v>
      </c>
      <c r="O196" t="s">
        <v>1341</v>
      </c>
      <c r="P196" s="188">
        <v>33000</v>
      </c>
      <c r="Q196" t="s">
        <v>1309</v>
      </c>
      <c r="R196" t="s">
        <v>1320</v>
      </c>
      <c r="S196" s="188">
        <v>30000</v>
      </c>
      <c r="T196" t="s">
        <v>1312</v>
      </c>
      <c r="U196" t="s">
        <v>1559</v>
      </c>
      <c r="V196" s="188">
        <v>45000</v>
      </c>
      <c r="W196" t="s">
        <v>1309</v>
      </c>
      <c r="X196" t="s">
        <v>1342</v>
      </c>
      <c r="Y196" s="188">
        <v>0</v>
      </c>
      <c r="Z196" t="s">
        <v>1309</v>
      </c>
      <c r="AA196" t="s">
        <v>1314</v>
      </c>
      <c r="AB196" s="188">
        <v>0</v>
      </c>
      <c r="AC196" t="s">
        <v>1309</v>
      </c>
      <c r="AD196" t="s">
        <v>1314</v>
      </c>
      <c r="AE196" t="s">
        <v>1794</v>
      </c>
      <c r="AF196" s="187">
        <v>45239</v>
      </c>
      <c r="AG196" t="s">
        <v>1792</v>
      </c>
      <c r="AH196" t="s">
        <v>1793</v>
      </c>
      <c r="AI196" s="187">
        <v>45275</v>
      </c>
      <c r="AJ196" t="s">
        <v>55</v>
      </c>
    </row>
    <row r="197" spans="1:36" x14ac:dyDescent="0.25">
      <c r="A197" t="s">
        <v>1795</v>
      </c>
      <c r="B197" t="s">
        <v>1298</v>
      </c>
      <c r="C197" t="s">
        <v>1299</v>
      </c>
      <c r="D197" t="s">
        <v>1363</v>
      </c>
      <c r="E197" s="186" t="s">
        <v>1301</v>
      </c>
      <c r="F197" t="s">
        <v>1732</v>
      </c>
      <c r="G197" s="187">
        <v>45532</v>
      </c>
      <c r="H197" t="s">
        <v>1303</v>
      </c>
      <c r="I197" t="s">
        <v>1796</v>
      </c>
      <c r="J197" t="s">
        <v>1797</v>
      </c>
      <c r="K197" s="189" t="s">
        <v>1306</v>
      </c>
      <c r="L197" t="s">
        <v>1306</v>
      </c>
      <c r="M197" t="s">
        <v>1307</v>
      </c>
      <c r="N197">
        <v>3</v>
      </c>
      <c r="O197" t="s">
        <v>1798</v>
      </c>
      <c r="P197" s="188">
        <v>42000</v>
      </c>
      <c r="Q197" t="s">
        <v>1312</v>
      </c>
      <c r="R197" t="s">
        <v>1320</v>
      </c>
      <c r="S197" s="188">
        <v>50000</v>
      </c>
      <c r="T197" t="s">
        <v>1309</v>
      </c>
      <c r="U197" t="s">
        <v>1799</v>
      </c>
      <c r="V197" s="188">
        <v>45000</v>
      </c>
      <c r="W197" t="s">
        <v>1309</v>
      </c>
      <c r="X197" t="s">
        <v>1800</v>
      </c>
      <c r="Y197" s="188">
        <v>0</v>
      </c>
      <c r="Z197" t="s">
        <v>1309</v>
      </c>
      <c r="AA197" t="s">
        <v>1314</v>
      </c>
      <c r="AB197" s="188">
        <v>0</v>
      </c>
      <c r="AC197" t="s">
        <v>1309</v>
      </c>
      <c r="AD197" t="s">
        <v>1314</v>
      </c>
      <c r="AE197" t="s">
        <v>1801</v>
      </c>
      <c r="AF197" s="187">
        <v>45574</v>
      </c>
      <c r="AG197" t="s">
        <v>1802</v>
      </c>
      <c r="AH197" t="s">
        <v>1803</v>
      </c>
      <c r="AI197" s="187">
        <v>45589</v>
      </c>
      <c r="AJ197" t="s">
        <v>55</v>
      </c>
    </row>
    <row r="198" spans="1:36" x14ac:dyDescent="0.25">
      <c r="A198" t="s">
        <v>1795</v>
      </c>
      <c r="B198" t="s">
        <v>1298</v>
      </c>
      <c r="C198" t="s">
        <v>1299</v>
      </c>
      <c r="D198" t="s">
        <v>1363</v>
      </c>
      <c r="E198" s="186" t="s">
        <v>1301</v>
      </c>
      <c r="F198" t="s">
        <v>1732</v>
      </c>
      <c r="G198" s="187">
        <v>45532</v>
      </c>
      <c r="H198" t="s">
        <v>1303</v>
      </c>
      <c r="I198" t="s">
        <v>1804</v>
      </c>
      <c r="J198" t="s">
        <v>1805</v>
      </c>
      <c r="K198" s="189" t="s">
        <v>1306</v>
      </c>
      <c r="L198" t="s">
        <v>1306</v>
      </c>
      <c r="M198" t="s">
        <v>1307</v>
      </c>
      <c r="N198">
        <v>1</v>
      </c>
      <c r="O198" t="s">
        <v>1308</v>
      </c>
      <c r="P198" s="188">
        <v>100800</v>
      </c>
      <c r="Q198" t="s">
        <v>1312</v>
      </c>
      <c r="R198" t="s">
        <v>1320</v>
      </c>
      <c r="S198" s="188">
        <v>278000</v>
      </c>
      <c r="T198" t="s">
        <v>1309</v>
      </c>
      <c r="U198" t="s">
        <v>1799</v>
      </c>
      <c r="V198" s="188">
        <v>250000</v>
      </c>
      <c r="W198" t="s">
        <v>1309</v>
      </c>
      <c r="X198" t="s">
        <v>1800</v>
      </c>
      <c r="Y198" s="188">
        <v>0</v>
      </c>
      <c r="Z198" t="s">
        <v>1309</v>
      </c>
      <c r="AA198" t="s">
        <v>1314</v>
      </c>
      <c r="AB198" s="188">
        <v>0</v>
      </c>
      <c r="AC198" t="s">
        <v>1309</v>
      </c>
      <c r="AD198" t="s">
        <v>1314</v>
      </c>
      <c r="AE198" t="s">
        <v>1801</v>
      </c>
      <c r="AF198" s="187">
        <v>45574</v>
      </c>
      <c r="AG198" t="s">
        <v>1802</v>
      </c>
      <c r="AH198" t="s">
        <v>1803</v>
      </c>
      <c r="AI198" s="187">
        <v>45589</v>
      </c>
      <c r="AJ198" t="s">
        <v>55</v>
      </c>
    </row>
    <row r="199" spans="1:36" x14ac:dyDescent="0.25">
      <c r="A199" t="s">
        <v>1795</v>
      </c>
      <c r="B199" t="s">
        <v>1298</v>
      </c>
      <c r="C199" t="s">
        <v>1299</v>
      </c>
      <c r="D199" t="s">
        <v>1363</v>
      </c>
      <c r="E199" s="186" t="s">
        <v>1301</v>
      </c>
      <c r="F199" t="s">
        <v>1732</v>
      </c>
      <c r="G199" s="187">
        <v>45532</v>
      </c>
      <c r="H199" t="s">
        <v>1303</v>
      </c>
      <c r="I199" t="s">
        <v>1806</v>
      </c>
      <c r="J199" t="s">
        <v>1807</v>
      </c>
      <c r="K199" s="189" t="s">
        <v>1306</v>
      </c>
      <c r="L199" t="s">
        <v>1306</v>
      </c>
      <c r="M199" t="s">
        <v>1307</v>
      </c>
      <c r="N199">
        <v>2</v>
      </c>
      <c r="O199" t="s">
        <v>1308</v>
      </c>
      <c r="P199" s="188">
        <v>96000</v>
      </c>
      <c r="Q199" t="s">
        <v>1312</v>
      </c>
      <c r="R199" t="s">
        <v>1320</v>
      </c>
      <c r="S199" s="188">
        <v>120000</v>
      </c>
      <c r="T199" t="s">
        <v>1309</v>
      </c>
      <c r="U199" t="s">
        <v>1799</v>
      </c>
      <c r="V199" s="188">
        <v>140000</v>
      </c>
      <c r="W199" t="s">
        <v>1309</v>
      </c>
      <c r="X199" t="s">
        <v>1800</v>
      </c>
      <c r="Y199" s="188">
        <v>0</v>
      </c>
      <c r="Z199" t="s">
        <v>1309</v>
      </c>
      <c r="AA199" t="s">
        <v>1314</v>
      </c>
      <c r="AB199" s="188">
        <v>0</v>
      </c>
      <c r="AC199" t="s">
        <v>1309</v>
      </c>
      <c r="AD199" t="s">
        <v>1314</v>
      </c>
      <c r="AE199" t="s">
        <v>1801</v>
      </c>
      <c r="AF199" s="187">
        <v>45574</v>
      </c>
      <c r="AG199" t="s">
        <v>1802</v>
      </c>
      <c r="AH199" t="s">
        <v>1803</v>
      </c>
      <c r="AI199" s="187">
        <v>45589</v>
      </c>
      <c r="AJ199" t="s">
        <v>55</v>
      </c>
    </row>
    <row r="200" spans="1:36" x14ac:dyDescent="0.25">
      <c r="A200" t="s">
        <v>1795</v>
      </c>
      <c r="B200" t="s">
        <v>1298</v>
      </c>
      <c r="C200" t="s">
        <v>1299</v>
      </c>
      <c r="D200" t="s">
        <v>1363</v>
      </c>
      <c r="E200" s="186" t="s">
        <v>1301</v>
      </c>
      <c r="F200" t="s">
        <v>1732</v>
      </c>
      <c r="G200" s="187">
        <v>45532</v>
      </c>
      <c r="H200" t="s">
        <v>1303</v>
      </c>
      <c r="I200" t="s">
        <v>1808</v>
      </c>
      <c r="J200" t="s">
        <v>1809</v>
      </c>
      <c r="K200" s="189" t="s">
        <v>1306</v>
      </c>
      <c r="L200" t="s">
        <v>1306</v>
      </c>
      <c r="M200" t="s">
        <v>1307</v>
      </c>
      <c r="N200">
        <v>2</v>
      </c>
      <c r="O200" t="s">
        <v>1308</v>
      </c>
      <c r="P200" s="188">
        <v>14800</v>
      </c>
      <c r="Q200" t="s">
        <v>1312</v>
      </c>
      <c r="R200" t="s">
        <v>1320</v>
      </c>
      <c r="S200" s="188">
        <v>19000</v>
      </c>
      <c r="T200" t="s">
        <v>1309</v>
      </c>
      <c r="U200" t="s">
        <v>1799</v>
      </c>
      <c r="V200" s="188">
        <v>17000</v>
      </c>
      <c r="W200" t="s">
        <v>1309</v>
      </c>
      <c r="X200" t="s">
        <v>1800</v>
      </c>
      <c r="Y200" s="188">
        <v>0</v>
      </c>
      <c r="Z200" t="s">
        <v>1309</v>
      </c>
      <c r="AA200" t="s">
        <v>1314</v>
      </c>
      <c r="AB200" s="188">
        <v>0</v>
      </c>
      <c r="AC200" t="s">
        <v>1309</v>
      </c>
      <c r="AD200" t="s">
        <v>1314</v>
      </c>
      <c r="AE200" t="s">
        <v>1801</v>
      </c>
      <c r="AF200" s="187">
        <v>45574</v>
      </c>
      <c r="AG200" t="s">
        <v>1802</v>
      </c>
      <c r="AH200" t="s">
        <v>1803</v>
      </c>
      <c r="AI200" s="187">
        <v>45589</v>
      </c>
      <c r="AJ200" t="s">
        <v>55</v>
      </c>
    </row>
    <row r="201" spans="1:36" x14ac:dyDescent="0.25">
      <c r="A201" t="s">
        <v>1795</v>
      </c>
      <c r="B201" t="s">
        <v>1298</v>
      </c>
      <c r="C201" t="s">
        <v>1299</v>
      </c>
      <c r="D201" t="s">
        <v>1363</v>
      </c>
      <c r="E201" s="186" t="s">
        <v>1301</v>
      </c>
      <c r="F201" t="s">
        <v>1732</v>
      </c>
      <c r="G201" s="187">
        <v>45532</v>
      </c>
      <c r="H201" t="s">
        <v>1303</v>
      </c>
      <c r="I201" t="s">
        <v>1810</v>
      </c>
      <c r="J201" t="s">
        <v>1811</v>
      </c>
      <c r="K201" s="189" t="s">
        <v>1306</v>
      </c>
      <c r="L201" t="s">
        <v>1306</v>
      </c>
      <c r="M201" t="s">
        <v>1307</v>
      </c>
      <c r="N201">
        <v>1</v>
      </c>
      <c r="O201" t="s">
        <v>1308</v>
      </c>
      <c r="P201" s="188">
        <v>13200</v>
      </c>
      <c r="Q201" t="s">
        <v>1312</v>
      </c>
      <c r="R201" t="s">
        <v>1320</v>
      </c>
      <c r="S201" s="188">
        <v>34000</v>
      </c>
      <c r="T201" t="s">
        <v>1309</v>
      </c>
      <c r="U201" t="s">
        <v>1799</v>
      </c>
      <c r="V201" s="188">
        <v>30000</v>
      </c>
      <c r="W201" t="s">
        <v>1309</v>
      </c>
      <c r="X201" t="s">
        <v>1800</v>
      </c>
      <c r="Y201" s="188">
        <v>0</v>
      </c>
      <c r="Z201" t="s">
        <v>1309</v>
      </c>
      <c r="AA201" t="s">
        <v>1314</v>
      </c>
      <c r="AB201" s="188">
        <v>0</v>
      </c>
      <c r="AC201" t="s">
        <v>1309</v>
      </c>
      <c r="AD201" t="s">
        <v>1314</v>
      </c>
      <c r="AE201" t="s">
        <v>1801</v>
      </c>
      <c r="AF201" s="187">
        <v>45574</v>
      </c>
      <c r="AG201" t="s">
        <v>1802</v>
      </c>
      <c r="AH201" t="s">
        <v>1803</v>
      </c>
      <c r="AI201" s="187">
        <v>45589</v>
      </c>
      <c r="AJ201" t="s">
        <v>55</v>
      </c>
    </row>
    <row r="202" spans="1:36" x14ac:dyDescent="0.25">
      <c r="A202" t="s">
        <v>1795</v>
      </c>
      <c r="B202" t="s">
        <v>1298</v>
      </c>
      <c r="C202" t="s">
        <v>1299</v>
      </c>
      <c r="D202" t="s">
        <v>1363</v>
      </c>
      <c r="E202" s="186" t="s">
        <v>1301</v>
      </c>
      <c r="F202" t="s">
        <v>1732</v>
      </c>
      <c r="G202" s="187">
        <v>45532</v>
      </c>
      <c r="H202" t="s">
        <v>1303</v>
      </c>
      <c r="I202" t="s">
        <v>1812</v>
      </c>
      <c r="J202" t="s">
        <v>1813</v>
      </c>
      <c r="K202" s="189" t="s">
        <v>1306</v>
      </c>
      <c r="L202" t="s">
        <v>1306</v>
      </c>
      <c r="M202" t="s">
        <v>1307</v>
      </c>
      <c r="N202">
        <v>1</v>
      </c>
      <c r="O202" t="s">
        <v>1308</v>
      </c>
      <c r="P202" s="188">
        <v>14800</v>
      </c>
      <c r="Q202" t="s">
        <v>1312</v>
      </c>
      <c r="R202" t="s">
        <v>1320</v>
      </c>
      <c r="S202" s="188">
        <v>20000</v>
      </c>
      <c r="T202" t="s">
        <v>1309</v>
      </c>
      <c r="U202" t="s">
        <v>1799</v>
      </c>
      <c r="V202" s="188">
        <v>18000</v>
      </c>
      <c r="W202" t="s">
        <v>1309</v>
      </c>
      <c r="X202" t="s">
        <v>1800</v>
      </c>
      <c r="Y202" s="188">
        <v>0</v>
      </c>
      <c r="Z202" t="s">
        <v>1309</v>
      </c>
      <c r="AA202" t="s">
        <v>1314</v>
      </c>
      <c r="AB202" s="188">
        <v>0</v>
      </c>
      <c r="AC202" t="s">
        <v>1309</v>
      </c>
      <c r="AD202" t="s">
        <v>1314</v>
      </c>
      <c r="AE202" t="s">
        <v>1801</v>
      </c>
      <c r="AF202" s="187">
        <v>45574</v>
      </c>
      <c r="AG202" t="s">
        <v>1802</v>
      </c>
      <c r="AH202" t="s">
        <v>1803</v>
      </c>
      <c r="AI202" s="187">
        <v>45589</v>
      </c>
      <c r="AJ202" t="s">
        <v>55</v>
      </c>
    </row>
    <row r="203" spans="1:36" x14ac:dyDescent="0.25">
      <c r="A203" t="s">
        <v>1795</v>
      </c>
      <c r="B203" t="s">
        <v>1298</v>
      </c>
      <c r="C203" t="s">
        <v>1299</v>
      </c>
      <c r="D203" t="s">
        <v>1363</v>
      </c>
      <c r="E203" s="186" t="s">
        <v>1301</v>
      </c>
      <c r="F203" t="s">
        <v>1732</v>
      </c>
      <c r="G203" s="187">
        <v>45532</v>
      </c>
      <c r="H203" t="s">
        <v>1303</v>
      </c>
      <c r="I203" t="s">
        <v>1814</v>
      </c>
      <c r="J203" t="s">
        <v>1815</v>
      </c>
      <c r="K203" s="189" t="s">
        <v>1306</v>
      </c>
      <c r="L203" t="s">
        <v>1306</v>
      </c>
      <c r="M203" t="s">
        <v>1307</v>
      </c>
      <c r="N203">
        <v>1</v>
      </c>
      <c r="O203" t="s">
        <v>1308</v>
      </c>
      <c r="P203" s="188">
        <v>10400</v>
      </c>
      <c r="Q203" t="s">
        <v>1312</v>
      </c>
      <c r="R203" t="s">
        <v>1320</v>
      </c>
      <c r="S203" s="188">
        <v>20000</v>
      </c>
      <c r="T203" t="s">
        <v>1309</v>
      </c>
      <c r="U203" t="s">
        <v>1799</v>
      </c>
      <c r="V203" s="188">
        <v>18000</v>
      </c>
      <c r="W203" t="s">
        <v>1309</v>
      </c>
      <c r="X203" t="s">
        <v>1800</v>
      </c>
      <c r="Y203" s="188">
        <v>0</v>
      </c>
      <c r="Z203" t="s">
        <v>1309</v>
      </c>
      <c r="AA203" t="s">
        <v>1314</v>
      </c>
      <c r="AB203" s="188">
        <v>0</v>
      </c>
      <c r="AC203" t="s">
        <v>1309</v>
      </c>
      <c r="AD203" t="s">
        <v>1314</v>
      </c>
      <c r="AE203" t="s">
        <v>1801</v>
      </c>
      <c r="AF203" s="187">
        <v>45574</v>
      </c>
      <c r="AG203" t="s">
        <v>1802</v>
      </c>
      <c r="AH203" t="s">
        <v>1803</v>
      </c>
      <c r="AI203" s="187">
        <v>45589</v>
      </c>
      <c r="AJ203" t="s">
        <v>55</v>
      </c>
    </row>
    <row r="204" spans="1:36" x14ac:dyDescent="0.25">
      <c r="A204" t="s">
        <v>1795</v>
      </c>
      <c r="B204" t="s">
        <v>1298</v>
      </c>
      <c r="C204" t="s">
        <v>1299</v>
      </c>
      <c r="D204" t="s">
        <v>1363</v>
      </c>
      <c r="E204" s="186" t="s">
        <v>1301</v>
      </c>
      <c r="F204" t="s">
        <v>1732</v>
      </c>
      <c r="G204" s="187">
        <v>45532</v>
      </c>
      <c r="H204" t="s">
        <v>1303</v>
      </c>
      <c r="I204" t="s">
        <v>1816</v>
      </c>
      <c r="J204" t="s">
        <v>1817</v>
      </c>
      <c r="K204" s="189" t="s">
        <v>1306</v>
      </c>
      <c r="L204" t="s">
        <v>1306</v>
      </c>
      <c r="M204" t="s">
        <v>1307</v>
      </c>
      <c r="N204">
        <v>25</v>
      </c>
      <c r="O204" t="s">
        <v>1798</v>
      </c>
      <c r="P204" s="188">
        <v>100000</v>
      </c>
      <c r="Q204" t="s">
        <v>1312</v>
      </c>
      <c r="R204" t="s">
        <v>1320</v>
      </c>
      <c r="S204" s="188">
        <v>135000</v>
      </c>
      <c r="T204" t="s">
        <v>1309</v>
      </c>
      <c r="U204" t="s">
        <v>1799</v>
      </c>
      <c r="V204" s="188">
        <v>140000</v>
      </c>
      <c r="W204" t="s">
        <v>1309</v>
      </c>
      <c r="X204" t="s">
        <v>1800</v>
      </c>
      <c r="Y204" s="188">
        <v>0</v>
      </c>
      <c r="Z204" t="s">
        <v>1309</v>
      </c>
      <c r="AA204" t="s">
        <v>1314</v>
      </c>
      <c r="AB204" s="188">
        <v>0</v>
      </c>
      <c r="AC204" t="s">
        <v>1309</v>
      </c>
      <c r="AD204" t="s">
        <v>1314</v>
      </c>
      <c r="AE204" t="s">
        <v>1801</v>
      </c>
      <c r="AF204" s="187">
        <v>45574</v>
      </c>
      <c r="AG204" t="s">
        <v>1802</v>
      </c>
      <c r="AH204" t="s">
        <v>1803</v>
      </c>
      <c r="AI204" s="187">
        <v>45589</v>
      </c>
      <c r="AJ204" t="s">
        <v>55</v>
      </c>
    </row>
    <row r="205" spans="1:36" x14ac:dyDescent="0.25">
      <c r="A205" t="s">
        <v>1795</v>
      </c>
      <c r="B205" t="s">
        <v>1298</v>
      </c>
      <c r="C205" t="s">
        <v>1299</v>
      </c>
      <c r="D205" t="s">
        <v>1363</v>
      </c>
      <c r="E205" s="186" t="s">
        <v>1301</v>
      </c>
      <c r="F205" t="s">
        <v>1732</v>
      </c>
      <c r="G205" s="187">
        <v>45532</v>
      </c>
      <c r="H205" t="s">
        <v>1303</v>
      </c>
      <c r="I205" t="s">
        <v>1818</v>
      </c>
      <c r="J205" t="s">
        <v>1819</v>
      </c>
      <c r="K205" s="189" t="s">
        <v>1306</v>
      </c>
      <c r="L205" t="s">
        <v>1306</v>
      </c>
      <c r="M205" t="s">
        <v>1307</v>
      </c>
      <c r="N205">
        <v>25</v>
      </c>
      <c r="O205" t="s">
        <v>1798</v>
      </c>
      <c r="P205" s="188">
        <v>31200</v>
      </c>
      <c r="Q205" t="s">
        <v>1312</v>
      </c>
      <c r="R205" t="s">
        <v>1320</v>
      </c>
      <c r="S205" s="188">
        <v>55500</v>
      </c>
      <c r="T205" t="s">
        <v>1309</v>
      </c>
      <c r="U205" t="s">
        <v>1799</v>
      </c>
      <c r="V205" s="188">
        <v>50000</v>
      </c>
      <c r="W205" t="s">
        <v>1309</v>
      </c>
      <c r="X205" t="s">
        <v>1800</v>
      </c>
      <c r="Y205" s="188">
        <v>0</v>
      </c>
      <c r="Z205" t="s">
        <v>1309</v>
      </c>
      <c r="AA205" t="s">
        <v>1314</v>
      </c>
      <c r="AB205" s="188">
        <v>0</v>
      </c>
      <c r="AC205" t="s">
        <v>1309</v>
      </c>
      <c r="AD205" t="s">
        <v>1314</v>
      </c>
      <c r="AE205" t="s">
        <v>1801</v>
      </c>
      <c r="AF205" s="187">
        <v>45574</v>
      </c>
      <c r="AG205" t="s">
        <v>1802</v>
      </c>
      <c r="AH205" t="s">
        <v>1803</v>
      </c>
      <c r="AI205" s="187">
        <v>45589</v>
      </c>
      <c r="AJ205" t="s">
        <v>55</v>
      </c>
    </row>
    <row r="206" spans="1:36" x14ac:dyDescent="0.25">
      <c r="A206" t="s">
        <v>1820</v>
      </c>
      <c r="B206" t="s">
        <v>1298</v>
      </c>
      <c r="C206" t="s">
        <v>1299</v>
      </c>
      <c r="D206" t="s">
        <v>1363</v>
      </c>
      <c r="E206" s="186" t="s">
        <v>1301</v>
      </c>
      <c r="F206" t="s">
        <v>1732</v>
      </c>
      <c r="G206" s="187">
        <v>45532</v>
      </c>
      <c r="H206" t="s">
        <v>1303</v>
      </c>
      <c r="I206" t="s">
        <v>1821</v>
      </c>
      <c r="J206" t="s">
        <v>1822</v>
      </c>
      <c r="K206" s="189" t="s">
        <v>1306</v>
      </c>
      <c r="L206" t="s">
        <v>1306</v>
      </c>
      <c r="M206" t="s">
        <v>1307</v>
      </c>
      <c r="N206">
        <v>1</v>
      </c>
      <c r="O206" t="s">
        <v>1329</v>
      </c>
      <c r="P206" s="188">
        <v>5600000</v>
      </c>
      <c r="Q206" t="s">
        <v>1309</v>
      </c>
      <c r="R206" t="s">
        <v>1800</v>
      </c>
      <c r="S206" s="188">
        <v>5480000</v>
      </c>
      <c r="T206" t="s">
        <v>1312</v>
      </c>
      <c r="U206" t="s">
        <v>1320</v>
      </c>
      <c r="V206" s="188">
        <v>6216000</v>
      </c>
      <c r="W206" t="s">
        <v>1309</v>
      </c>
      <c r="X206" t="s">
        <v>1799</v>
      </c>
      <c r="Y206" s="188">
        <v>0</v>
      </c>
      <c r="Z206" t="s">
        <v>1309</v>
      </c>
      <c r="AA206" t="s">
        <v>1314</v>
      </c>
      <c r="AB206" s="188">
        <v>0</v>
      </c>
      <c r="AC206" t="s">
        <v>1309</v>
      </c>
      <c r="AD206" t="s">
        <v>1314</v>
      </c>
      <c r="AE206" t="s">
        <v>1823</v>
      </c>
      <c r="AF206" s="187">
        <v>45574</v>
      </c>
      <c r="AG206" t="s">
        <v>1824</v>
      </c>
      <c r="AH206" t="s">
        <v>1825</v>
      </c>
      <c r="AI206" s="187">
        <v>45589</v>
      </c>
      <c r="AJ206" t="s">
        <v>55</v>
      </c>
    </row>
    <row r="207" spans="1:36" x14ac:dyDescent="0.25">
      <c r="A207" t="s">
        <v>1826</v>
      </c>
      <c r="B207" t="s">
        <v>1298</v>
      </c>
      <c r="C207" t="s">
        <v>1299</v>
      </c>
      <c r="D207" t="s">
        <v>1363</v>
      </c>
      <c r="E207" s="186" t="s">
        <v>1301</v>
      </c>
      <c r="F207" t="s">
        <v>1732</v>
      </c>
      <c r="G207" s="187">
        <v>45534</v>
      </c>
      <c r="H207" t="s">
        <v>1303</v>
      </c>
      <c r="I207" t="s">
        <v>1768</v>
      </c>
      <c r="J207" t="s">
        <v>1769</v>
      </c>
      <c r="K207" s="189" t="s">
        <v>1306</v>
      </c>
      <c r="L207" t="s">
        <v>1306</v>
      </c>
      <c r="M207" t="s">
        <v>1307</v>
      </c>
      <c r="N207">
        <v>1</v>
      </c>
      <c r="O207" t="s">
        <v>1329</v>
      </c>
      <c r="P207" s="188">
        <v>230000</v>
      </c>
      <c r="Q207" t="s">
        <v>1312</v>
      </c>
      <c r="R207" t="s">
        <v>1371</v>
      </c>
      <c r="S207" s="188">
        <v>253000</v>
      </c>
      <c r="T207" t="s">
        <v>1309</v>
      </c>
      <c r="U207" t="s">
        <v>1372</v>
      </c>
      <c r="V207" s="188">
        <v>262000</v>
      </c>
      <c r="W207" t="s">
        <v>1309</v>
      </c>
      <c r="X207" t="s">
        <v>1799</v>
      </c>
      <c r="Y207" s="188">
        <v>0</v>
      </c>
      <c r="Z207" t="s">
        <v>1309</v>
      </c>
      <c r="AA207" t="s">
        <v>1314</v>
      </c>
      <c r="AB207" s="188">
        <v>0</v>
      </c>
      <c r="AC207" t="s">
        <v>1309</v>
      </c>
      <c r="AD207" t="s">
        <v>1314</v>
      </c>
      <c r="AE207" t="s">
        <v>1827</v>
      </c>
      <c r="AF207" s="187">
        <v>45565</v>
      </c>
      <c r="AG207" t="s">
        <v>1828</v>
      </c>
      <c r="AH207" t="s">
        <v>1829</v>
      </c>
      <c r="AI207" s="187">
        <v>45575</v>
      </c>
      <c r="AJ207" t="s">
        <v>55</v>
      </c>
    </row>
    <row r="208" spans="1:36" x14ac:dyDescent="0.25">
      <c r="A208" t="s">
        <v>1830</v>
      </c>
      <c r="B208" t="s">
        <v>1298</v>
      </c>
      <c r="C208" t="s">
        <v>1299</v>
      </c>
      <c r="D208" t="s">
        <v>1363</v>
      </c>
      <c r="E208" s="186" t="s">
        <v>1301</v>
      </c>
      <c r="F208" t="s">
        <v>1732</v>
      </c>
      <c r="G208" s="187">
        <v>45588</v>
      </c>
      <c r="H208" t="s">
        <v>1303</v>
      </c>
      <c r="I208" t="s">
        <v>1339</v>
      </c>
      <c r="J208" t="s">
        <v>1831</v>
      </c>
      <c r="K208" s="189" t="s">
        <v>1306</v>
      </c>
      <c r="L208" t="s">
        <v>1306</v>
      </c>
      <c r="M208" t="s">
        <v>1307</v>
      </c>
      <c r="N208">
        <v>1</v>
      </c>
      <c r="O208" t="s">
        <v>1329</v>
      </c>
      <c r="P208" s="188">
        <v>22000000</v>
      </c>
      <c r="Q208" t="s">
        <v>1312</v>
      </c>
      <c r="R208" t="s">
        <v>1693</v>
      </c>
      <c r="S208" s="188">
        <v>28740000</v>
      </c>
      <c r="T208" t="s">
        <v>1309</v>
      </c>
      <c r="U208" t="s">
        <v>1832</v>
      </c>
      <c r="V208" s="188">
        <v>29750000</v>
      </c>
      <c r="W208" t="s">
        <v>1309</v>
      </c>
      <c r="X208" t="s">
        <v>1833</v>
      </c>
      <c r="Y208" s="188">
        <v>0</v>
      </c>
      <c r="Z208" t="s">
        <v>1309</v>
      </c>
      <c r="AA208" t="s">
        <v>1314</v>
      </c>
      <c r="AB208" s="188">
        <v>0</v>
      </c>
      <c r="AC208" t="s">
        <v>1309</v>
      </c>
      <c r="AD208" t="s">
        <v>1314</v>
      </c>
      <c r="AE208" t="s">
        <v>1834</v>
      </c>
      <c r="AF208" s="187">
        <v>45614</v>
      </c>
      <c r="AG208" t="s">
        <v>1835</v>
      </c>
      <c r="AH208" t="s">
        <v>1836</v>
      </c>
      <c r="AI208" s="187">
        <v>45629</v>
      </c>
      <c r="AJ208" t="s">
        <v>55</v>
      </c>
    </row>
    <row r="209" spans="1:36" x14ac:dyDescent="0.25">
      <c r="A209" t="s">
        <v>409</v>
      </c>
      <c r="B209" t="s">
        <v>1298</v>
      </c>
      <c r="C209" t="s">
        <v>1299</v>
      </c>
      <c r="D209" t="s">
        <v>1363</v>
      </c>
      <c r="E209" s="186" t="s">
        <v>1301</v>
      </c>
      <c r="F209" t="s">
        <v>1732</v>
      </c>
      <c r="G209" s="187">
        <v>45764</v>
      </c>
      <c r="H209" t="s">
        <v>1303</v>
      </c>
      <c r="I209" t="s">
        <v>1837</v>
      </c>
      <c r="J209" t="s">
        <v>1382</v>
      </c>
      <c r="K209" s="189" t="s">
        <v>1306</v>
      </c>
      <c r="L209" t="s">
        <v>1306</v>
      </c>
      <c r="M209" t="s">
        <v>1307</v>
      </c>
      <c r="N209">
        <v>5</v>
      </c>
      <c r="O209" t="s">
        <v>1329</v>
      </c>
      <c r="P209" s="188">
        <v>9000000</v>
      </c>
      <c r="Q209" t="s">
        <v>1312</v>
      </c>
      <c r="R209" t="s">
        <v>1222</v>
      </c>
      <c r="S209" s="188">
        <v>0</v>
      </c>
      <c r="T209" t="s">
        <v>1309</v>
      </c>
      <c r="U209" t="s">
        <v>1314</v>
      </c>
      <c r="V209" s="188">
        <v>0</v>
      </c>
      <c r="W209" t="s">
        <v>1309</v>
      </c>
      <c r="X209" t="s">
        <v>1314</v>
      </c>
      <c r="Y209" s="188">
        <v>0</v>
      </c>
      <c r="Z209" t="s">
        <v>1309</v>
      </c>
      <c r="AA209" t="s">
        <v>1314</v>
      </c>
      <c r="AB209" s="188">
        <v>0</v>
      </c>
      <c r="AC209" t="s">
        <v>1309</v>
      </c>
      <c r="AD209" t="s">
        <v>1314</v>
      </c>
      <c r="AE209" t="s">
        <v>1838</v>
      </c>
      <c r="AF209" s="187">
        <v>45785</v>
      </c>
      <c r="AG209" t="s">
        <v>1839</v>
      </c>
      <c r="AH209" t="s">
        <v>1840</v>
      </c>
      <c r="AI209" s="187">
        <v>45796</v>
      </c>
      <c r="AJ209" t="s">
        <v>55</v>
      </c>
    </row>
    <row r="210" spans="1:36" x14ac:dyDescent="0.25">
      <c r="A210" t="s">
        <v>1841</v>
      </c>
      <c r="B210" t="s">
        <v>1298</v>
      </c>
      <c r="C210" t="s">
        <v>1299</v>
      </c>
      <c r="D210" t="s">
        <v>1363</v>
      </c>
      <c r="E210" s="186" t="s">
        <v>1301</v>
      </c>
      <c r="F210" t="s">
        <v>1732</v>
      </c>
      <c r="G210" s="187">
        <v>45594</v>
      </c>
      <c r="H210" t="s">
        <v>1303</v>
      </c>
      <c r="I210" t="s">
        <v>1347</v>
      </c>
      <c r="J210" t="s">
        <v>1842</v>
      </c>
      <c r="K210" s="189" t="s">
        <v>1306</v>
      </c>
      <c r="L210" t="s">
        <v>1306</v>
      </c>
      <c r="M210" t="s">
        <v>1307</v>
      </c>
      <c r="N210">
        <v>1</v>
      </c>
      <c r="O210" t="s">
        <v>1391</v>
      </c>
      <c r="P210" s="188">
        <v>25248000</v>
      </c>
      <c r="Q210" t="s">
        <v>1312</v>
      </c>
      <c r="R210" t="s">
        <v>839</v>
      </c>
      <c r="S210" s="188">
        <v>0</v>
      </c>
      <c r="T210" t="s">
        <v>1309</v>
      </c>
      <c r="U210" t="s">
        <v>1314</v>
      </c>
      <c r="V210" s="188">
        <v>0</v>
      </c>
      <c r="W210" t="s">
        <v>1309</v>
      </c>
      <c r="X210" t="s">
        <v>1314</v>
      </c>
      <c r="Y210" s="188">
        <v>0</v>
      </c>
      <c r="Z210" t="s">
        <v>1309</v>
      </c>
      <c r="AA210" t="s">
        <v>1314</v>
      </c>
      <c r="AB210" s="188">
        <v>0</v>
      </c>
      <c r="AC210" t="s">
        <v>1309</v>
      </c>
      <c r="AD210" t="s">
        <v>1314</v>
      </c>
      <c r="AE210" t="s">
        <v>1843</v>
      </c>
      <c r="AF210" s="187">
        <v>45625</v>
      </c>
      <c r="AG210" t="s">
        <v>1844</v>
      </c>
      <c r="AH210" t="s">
        <v>1845</v>
      </c>
      <c r="AI210" s="187">
        <v>45736</v>
      </c>
      <c r="AJ210" t="s">
        <v>55</v>
      </c>
    </row>
    <row r="211" spans="1:36" x14ac:dyDescent="0.25">
      <c r="A211" t="s">
        <v>1846</v>
      </c>
      <c r="B211" t="s">
        <v>1298</v>
      </c>
      <c r="C211" t="s">
        <v>1299</v>
      </c>
      <c r="D211" t="s">
        <v>1300</v>
      </c>
      <c r="E211" s="186" t="s">
        <v>1301</v>
      </c>
      <c r="F211" t="s">
        <v>1847</v>
      </c>
      <c r="G211" s="187">
        <v>44798</v>
      </c>
      <c r="H211" t="s">
        <v>1303</v>
      </c>
      <c r="I211" t="s">
        <v>1303</v>
      </c>
      <c r="J211" t="s">
        <v>1307</v>
      </c>
      <c r="K211" s="189" t="s">
        <v>1306</v>
      </c>
      <c r="L211" t="s">
        <v>1395</v>
      </c>
      <c r="M211" t="s">
        <v>1396</v>
      </c>
      <c r="N211">
        <v>12</v>
      </c>
      <c r="O211" t="s">
        <v>1397</v>
      </c>
      <c r="P211" s="188">
        <v>3000000</v>
      </c>
      <c r="Q211" t="s">
        <v>1312</v>
      </c>
      <c r="R211" t="s">
        <v>855</v>
      </c>
      <c r="S211" s="188">
        <v>0</v>
      </c>
      <c r="T211" t="s">
        <v>1309</v>
      </c>
      <c r="U211" t="s">
        <v>1314</v>
      </c>
      <c r="V211" s="188">
        <v>0</v>
      </c>
      <c r="W211" t="s">
        <v>1309</v>
      </c>
      <c r="X211" t="s">
        <v>1314</v>
      </c>
      <c r="Y211" s="188">
        <v>0</v>
      </c>
      <c r="Z211" t="s">
        <v>1309</v>
      </c>
      <c r="AA211" t="s">
        <v>1314</v>
      </c>
      <c r="AB211" s="188">
        <v>0</v>
      </c>
      <c r="AC211" t="s">
        <v>1309</v>
      </c>
      <c r="AD211" t="s">
        <v>1314</v>
      </c>
      <c r="AE211" t="s">
        <v>1848</v>
      </c>
      <c r="AF211" s="187">
        <v>44813</v>
      </c>
      <c r="AG211" t="s">
        <v>1399</v>
      </c>
      <c r="AH211" t="s">
        <v>1387</v>
      </c>
      <c r="AI211" s="187" t="s">
        <v>1387</v>
      </c>
      <c r="AJ211" t="s">
        <v>1849</v>
      </c>
    </row>
    <row r="212" spans="1:36" x14ac:dyDescent="0.25">
      <c r="A212" t="s">
        <v>1850</v>
      </c>
      <c r="B212" t="s">
        <v>1298</v>
      </c>
      <c r="C212" t="s">
        <v>1299</v>
      </c>
      <c r="D212" t="s">
        <v>1300</v>
      </c>
      <c r="E212" s="186" t="s">
        <v>1301</v>
      </c>
      <c r="F212" t="s">
        <v>1847</v>
      </c>
      <c r="G212" s="187">
        <v>44900</v>
      </c>
      <c r="H212" t="s">
        <v>1303</v>
      </c>
      <c r="I212" t="s">
        <v>1303</v>
      </c>
      <c r="J212" t="s">
        <v>1307</v>
      </c>
      <c r="K212" s="189" t="s">
        <v>1306</v>
      </c>
      <c r="L212" t="s">
        <v>1402</v>
      </c>
      <c r="M212" t="s">
        <v>1403</v>
      </c>
      <c r="N212">
        <v>8</v>
      </c>
      <c r="O212" t="s">
        <v>1397</v>
      </c>
      <c r="P212" s="188">
        <v>2574000</v>
      </c>
      <c r="Q212" t="s">
        <v>1312</v>
      </c>
      <c r="R212" t="s">
        <v>1404</v>
      </c>
      <c r="S212" s="188">
        <v>0</v>
      </c>
      <c r="T212" t="s">
        <v>1309</v>
      </c>
      <c r="U212" t="s">
        <v>1314</v>
      </c>
      <c r="V212" s="188">
        <v>0</v>
      </c>
      <c r="W212" t="s">
        <v>1309</v>
      </c>
      <c r="X212" t="s">
        <v>1314</v>
      </c>
      <c r="Y212" s="188">
        <v>0</v>
      </c>
      <c r="Z212" t="s">
        <v>1309</v>
      </c>
      <c r="AA212" t="s">
        <v>1314</v>
      </c>
      <c r="AB212" s="188">
        <v>0</v>
      </c>
      <c r="AC212" t="s">
        <v>1309</v>
      </c>
      <c r="AD212" t="s">
        <v>1314</v>
      </c>
      <c r="AE212" t="s">
        <v>1851</v>
      </c>
      <c r="AF212" s="187">
        <v>45054</v>
      </c>
      <c r="AG212" t="s">
        <v>1399</v>
      </c>
      <c r="AH212" t="s">
        <v>1387</v>
      </c>
      <c r="AI212" s="187" t="s">
        <v>1387</v>
      </c>
      <c r="AJ212" t="s">
        <v>1852</v>
      </c>
    </row>
    <row r="213" spans="1:36" x14ac:dyDescent="0.25">
      <c r="A213" t="s">
        <v>1853</v>
      </c>
      <c r="B213" t="s">
        <v>1298</v>
      </c>
      <c r="C213" t="s">
        <v>1299</v>
      </c>
      <c r="D213" t="s">
        <v>1300</v>
      </c>
      <c r="E213" s="186" t="s">
        <v>1301</v>
      </c>
      <c r="F213" t="s">
        <v>1847</v>
      </c>
      <c r="G213" s="187">
        <v>45005</v>
      </c>
      <c r="H213" t="s">
        <v>1303</v>
      </c>
      <c r="I213" t="s">
        <v>1303</v>
      </c>
      <c r="J213" t="s">
        <v>1307</v>
      </c>
      <c r="K213" s="189" t="s">
        <v>1306</v>
      </c>
      <c r="L213" t="s">
        <v>1402</v>
      </c>
      <c r="M213" t="s">
        <v>1403</v>
      </c>
      <c r="N213">
        <v>1</v>
      </c>
      <c r="O213" t="s">
        <v>1529</v>
      </c>
      <c r="P213" s="188">
        <v>70000000</v>
      </c>
      <c r="Q213" t="s">
        <v>1312</v>
      </c>
      <c r="R213" t="s">
        <v>1739</v>
      </c>
      <c r="S213" s="188">
        <v>0</v>
      </c>
      <c r="T213" t="s">
        <v>1309</v>
      </c>
      <c r="U213" t="s">
        <v>1314</v>
      </c>
      <c r="V213" s="188">
        <v>0</v>
      </c>
      <c r="W213" t="s">
        <v>1309</v>
      </c>
      <c r="X213" t="s">
        <v>1314</v>
      </c>
      <c r="Y213" s="188">
        <v>0</v>
      </c>
      <c r="Z213" t="s">
        <v>1309</v>
      </c>
      <c r="AA213" t="s">
        <v>1314</v>
      </c>
      <c r="AB213" s="188">
        <v>0</v>
      </c>
      <c r="AC213" t="s">
        <v>1309</v>
      </c>
      <c r="AD213" t="s">
        <v>1314</v>
      </c>
      <c r="AE213" t="s">
        <v>1854</v>
      </c>
      <c r="AF213" s="187">
        <v>45063</v>
      </c>
      <c r="AG213" t="s">
        <v>1399</v>
      </c>
      <c r="AH213" t="s">
        <v>1387</v>
      </c>
      <c r="AI213" s="187" t="s">
        <v>1387</v>
      </c>
      <c r="AJ213" t="s">
        <v>1855</v>
      </c>
    </row>
    <row r="214" spans="1:36" x14ac:dyDescent="0.25">
      <c r="A214" t="s">
        <v>1856</v>
      </c>
      <c r="B214" t="s">
        <v>1298</v>
      </c>
      <c r="C214" t="s">
        <v>1299</v>
      </c>
      <c r="D214" t="s">
        <v>1300</v>
      </c>
      <c r="E214" s="186" t="s">
        <v>1301</v>
      </c>
      <c r="F214" t="s">
        <v>1847</v>
      </c>
      <c r="G214" s="187">
        <v>45042</v>
      </c>
      <c r="H214" t="s">
        <v>1303</v>
      </c>
      <c r="I214" t="s">
        <v>1303</v>
      </c>
      <c r="J214" t="s">
        <v>1307</v>
      </c>
      <c r="K214" s="189" t="s">
        <v>1306</v>
      </c>
      <c r="L214" t="s">
        <v>1395</v>
      </c>
      <c r="M214" t="s">
        <v>1396</v>
      </c>
      <c r="N214">
        <v>12</v>
      </c>
      <c r="O214" t="s">
        <v>1429</v>
      </c>
      <c r="P214" s="188">
        <v>3000000</v>
      </c>
      <c r="Q214" t="s">
        <v>1312</v>
      </c>
      <c r="R214" t="s">
        <v>855</v>
      </c>
      <c r="S214" s="188">
        <v>0</v>
      </c>
      <c r="T214" t="s">
        <v>1309</v>
      </c>
      <c r="U214" t="s">
        <v>1314</v>
      </c>
      <c r="V214" s="188">
        <v>0</v>
      </c>
      <c r="W214" t="s">
        <v>1309</v>
      </c>
      <c r="X214" t="s">
        <v>1314</v>
      </c>
      <c r="Y214" s="188">
        <v>0</v>
      </c>
      <c r="Z214" t="s">
        <v>1309</v>
      </c>
      <c r="AA214" t="s">
        <v>1314</v>
      </c>
      <c r="AB214" s="188">
        <v>0</v>
      </c>
      <c r="AC214" t="s">
        <v>1309</v>
      </c>
      <c r="AD214" t="s">
        <v>1314</v>
      </c>
      <c r="AE214" t="s">
        <v>1857</v>
      </c>
      <c r="AF214" s="187">
        <v>45077</v>
      </c>
      <c r="AG214" t="s">
        <v>1399</v>
      </c>
      <c r="AH214" t="s">
        <v>1387</v>
      </c>
      <c r="AI214" s="187" t="s">
        <v>1387</v>
      </c>
      <c r="AJ214" t="s">
        <v>1858</v>
      </c>
    </row>
    <row r="215" spans="1:36" x14ac:dyDescent="0.25">
      <c r="A215" t="s">
        <v>1859</v>
      </c>
      <c r="B215" t="s">
        <v>1298</v>
      </c>
      <c r="C215" t="s">
        <v>1299</v>
      </c>
      <c r="D215" t="s">
        <v>1300</v>
      </c>
      <c r="E215" s="186" t="s">
        <v>1301</v>
      </c>
      <c r="F215" t="s">
        <v>1847</v>
      </c>
      <c r="G215" s="187">
        <v>45093</v>
      </c>
      <c r="H215" t="s">
        <v>1303</v>
      </c>
      <c r="I215" t="s">
        <v>1303</v>
      </c>
      <c r="J215" t="s">
        <v>1307</v>
      </c>
      <c r="K215" s="189" t="s">
        <v>1306</v>
      </c>
      <c r="L215" t="s">
        <v>1450</v>
      </c>
      <c r="M215" t="s">
        <v>1451</v>
      </c>
      <c r="N215">
        <v>1</v>
      </c>
      <c r="O215" t="s">
        <v>1443</v>
      </c>
      <c r="P215" s="188">
        <v>4500000</v>
      </c>
      <c r="Q215" t="s">
        <v>1312</v>
      </c>
      <c r="R215" t="s">
        <v>1860</v>
      </c>
      <c r="S215" s="188">
        <v>0</v>
      </c>
      <c r="T215" t="s">
        <v>1309</v>
      </c>
      <c r="U215" t="s">
        <v>1314</v>
      </c>
      <c r="V215" s="188">
        <v>0</v>
      </c>
      <c r="W215" t="s">
        <v>1309</v>
      </c>
      <c r="X215" t="s">
        <v>1314</v>
      </c>
      <c r="Y215" s="188">
        <v>0</v>
      </c>
      <c r="Z215" t="s">
        <v>1309</v>
      </c>
      <c r="AA215" t="s">
        <v>1314</v>
      </c>
      <c r="AB215" s="188">
        <v>0</v>
      </c>
      <c r="AC215" t="s">
        <v>1309</v>
      </c>
      <c r="AD215" t="s">
        <v>1314</v>
      </c>
      <c r="AE215" t="s">
        <v>1861</v>
      </c>
      <c r="AF215" s="187">
        <v>45145</v>
      </c>
      <c r="AG215" t="s">
        <v>1399</v>
      </c>
      <c r="AH215" t="s">
        <v>1387</v>
      </c>
      <c r="AI215" s="187" t="s">
        <v>1387</v>
      </c>
      <c r="AJ215" t="s">
        <v>1862</v>
      </c>
    </row>
    <row r="216" spans="1:36" x14ac:dyDescent="0.25">
      <c r="A216" t="s">
        <v>1863</v>
      </c>
      <c r="B216" t="s">
        <v>1298</v>
      </c>
      <c r="C216" t="s">
        <v>1299</v>
      </c>
      <c r="D216" t="s">
        <v>1300</v>
      </c>
      <c r="E216" s="186" t="s">
        <v>1301</v>
      </c>
      <c r="F216" t="s">
        <v>1847</v>
      </c>
      <c r="G216" s="187">
        <v>45168</v>
      </c>
      <c r="H216" t="s">
        <v>1303</v>
      </c>
      <c r="I216" t="s">
        <v>1489</v>
      </c>
      <c r="J216" t="s">
        <v>1357</v>
      </c>
      <c r="K216" s="189" t="s">
        <v>1306</v>
      </c>
      <c r="L216" t="s">
        <v>1306</v>
      </c>
      <c r="M216" t="s">
        <v>1307</v>
      </c>
      <c r="N216">
        <v>1</v>
      </c>
      <c r="O216" t="s">
        <v>1358</v>
      </c>
      <c r="P216" s="188">
        <v>2100000</v>
      </c>
      <c r="Q216" t="s">
        <v>1309</v>
      </c>
      <c r="R216" t="s">
        <v>1311</v>
      </c>
      <c r="S216" s="188">
        <v>2300000</v>
      </c>
      <c r="T216" t="s">
        <v>1309</v>
      </c>
      <c r="U216" t="s">
        <v>1335</v>
      </c>
      <c r="V216" s="188">
        <v>1875000</v>
      </c>
      <c r="W216" t="s">
        <v>1312</v>
      </c>
      <c r="X216" t="s">
        <v>1319</v>
      </c>
      <c r="Y216" s="188">
        <v>0</v>
      </c>
      <c r="Z216" t="s">
        <v>1309</v>
      </c>
      <c r="AA216" t="s">
        <v>1314</v>
      </c>
      <c r="AB216" s="188">
        <v>0</v>
      </c>
      <c r="AC216" t="s">
        <v>1309</v>
      </c>
      <c r="AD216" t="s">
        <v>1314</v>
      </c>
      <c r="AE216" t="s">
        <v>1864</v>
      </c>
      <c r="AF216" s="187">
        <v>45258</v>
      </c>
      <c r="AG216" t="s">
        <v>1865</v>
      </c>
      <c r="AH216" t="s">
        <v>1866</v>
      </c>
      <c r="AI216" s="187">
        <v>45287</v>
      </c>
      <c r="AJ216" t="s">
        <v>55</v>
      </c>
    </row>
    <row r="217" spans="1:36" x14ac:dyDescent="0.25">
      <c r="A217" t="s">
        <v>1863</v>
      </c>
      <c r="B217" t="s">
        <v>1298</v>
      </c>
      <c r="C217" t="s">
        <v>1299</v>
      </c>
      <c r="D217" t="s">
        <v>1300</v>
      </c>
      <c r="E217" s="186" t="s">
        <v>1301</v>
      </c>
      <c r="F217" t="s">
        <v>1847</v>
      </c>
      <c r="G217" s="187">
        <v>45168</v>
      </c>
      <c r="H217" t="s">
        <v>1303</v>
      </c>
      <c r="I217" t="s">
        <v>1333</v>
      </c>
      <c r="J217" t="s">
        <v>1867</v>
      </c>
      <c r="K217" s="189" t="s">
        <v>1306</v>
      </c>
      <c r="L217" t="s">
        <v>1306</v>
      </c>
      <c r="M217" t="s">
        <v>1307</v>
      </c>
      <c r="N217">
        <v>1</v>
      </c>
      <c r="O217" t="s">
        <v>1329</v>
      </c>
      <c r="P217" s="188">
        <v>400000</v>
      </c>
      <c r="Q217" t="s">
        <v>1312</v>
      </c>
      <c r="R217" t="s">
        <v>1310</v>
      </c>
      <c r="S217" s="188">
        <v>550000</v>
      </c>
      <c r="T217" t="s">
        <v>1309</v>
      </c>
      <c r="U217" t="s">
        <v>1311</v>
      </c>
      <c r="V217" s="188">
        <v>508000</v>
      </c>
      <c r="W217" t="s">
        <v>1309</v>
      </c>
      <c r="X217" t="s">
        <v>1335</v>
      </c>
      <c r="Y217" s="188">
        <v>0</v>
      </c>
      <c r="Z217" t="s">
        <v>1309</v>
      </c>
      <c r="AA217" t="s">
        <v>1314</v>
      </c>
      <c r="AB217" s="188">
        <v>0</v>
      </c>
      <c r="AC217" t="s">
        <v>1309</v>
      </c>
      <c r="AD217" t="s">
        <v>1314</v>
      </c>
      <c r="AE217" t="s">
        <v>1868</v>
      </c>
      <c r="AF217" s="187">
        <v>45258</v>
      </c>
      <c r="AG217" t="s">
        <v>1869</v>
      </c>
      <c r="AH217" t="s">
        <v>1870</v>
      </c>
      <c r="AI217" s="187">
        <v>45279</v>
      </c>
      <c r="AJ217" t="s">
        <v>55</v>
      </c>
    </row>
    <row r="218" spans="1:36" x14ac:dyDescent="0.25">
      <c r="A218" t="s">
        <v>1863</v>
      </c>
      <c r="B218" t="s">
        <v>1298</v>
      </c>
      <c r="C218" t="s">
        <v>1299</v>
      </c>
      <c r="D218" t="s">
        <v>1300</v>
      </c>
      <c r="E218" s="186" t="s">
        <v>1301</v>
      </c>
      <c r="F218" t="s">
        <v>1847</v>
      </c>
      <c r="G218" s="187">
        <v>45168</v>
      </c>
      <c r="H218" t="s">
        <v>1303</v>
      </c>
      <c r="I218" t="s">
        <v>1356</v>
      </c>
      <c r="J218" t="s">
        <v>1353</v>
      </c>
      <c r="K218" s="189" t="s">
        <v>1306</v>
      </c>
      <c r="L218" t="s">
        <v>1306</v>
      </c>
      <c r="M218" t="s">
        <v>1307</v>
      </c>
      <c r="N218">
        <v>1</v>
      </c>
      <c r="O218" t="s">
        <v>1329</v>
      </c>
      <c r="P218" s="188">
        <v>310000</v>
      </c>
      <c r="Q218" t="s">
        <v>1309</v>
      </c>
      <c r="R218" t="s">
        <v>1310</v>
      </c>
      <c r="S218" s="188">
        <v>350000</v>
      </c>
      <c r="T218" t="s">
        <v>1309</v>
      </c>
      <c r="U218" t="s">
        <v>1311</v>
      </c>
      <c r="V218" s="188">
        <v>250000</v>
      </c>
      <c r="W218" t="s">
        <v>1312</v>
      </c>
      <c r="X218" t="s">
        <v>1342</v>
      </c>
      <c r="Y218" s="188">
        <v>0</v>
      </c>
      <c r="Z218" t="s">
        <v>1309</v>
      </c>
      <c r="AA218" t="s">
        <v>1314</v>
      </c>
      <c r="AB218" s="188">
        <v>0</v>
      </c>
      <c r="AC218" t="s">
        <v>1309</v>
      </c>
      <c r="AD218" t="s">
        <v>1314</v>
      </c>
      <c r="AE218" t="s">
        <v>1871</v>
      </c>
      <c r="AF218" s="187">
        <v>45258</v>
      </c>
      <c r="AG218" t="s">
        <v>1872</v>
      </c>
      <c r="AH218" t="s">
        <v>1873</v>
      </c>
      <c r="AI218" s="187">
        <v>45342</v>
      </c>
      <c r="AJ218" t="s">
        <v>55</v>
      </c>
    </row>
    <row r="219" spans="1:36" x14ac:dyDescent="0.25">
      <c r="A219" t="s">
        <v>1863</v>
      </c>
      <c r="B219" t="s">
        <v>1298</v>
      </c>
      <c r="C219" t="s">
        <v>1299</v>
      </c>
      <c r="D219" t="s">
        <v>1300</v>
      </c>
      <c r="E219" s="186" t="s">
        <v>1301</v>
      </c>
      <c r="F219" t="s">
        <v>1847</v>
      </c>
      <c r="G219" s="187">
        <v>45168</v>
      </c>
      <c r="H219" t="s">
        <v>1303</v>
      </c>
      <c r="I219" t="s">
        <v>1874</v>
      </c>
      <c r="J219" t="s">
        <v>1355</v>
      </c>
      <c r="K219" s="189" t="s">
        <v>1306</v>
      </c>
      <c r="L219" t="s">
        <v>1306</v>
      </c>
      <c r="M219" t="s">
        <v>1307</v>
      </c>
      <c r="N219">
        <v>1</v>
      </c>
      <c r="O219" t="s">
        <v>1341</v>
      </c>
      <c r="P219" s="188">
        <v>60000</v>
      </c>
      <c r="Q219" t="s">
        <v>1309</v>
      </c>
      <c r="R219" t="s">
        <v>1310</v>
      </c>
      <c r="S219" s="188">
        <v>50000</v>
      </c>
      <c r="T219" t="s">
        <v>1309</v>
      </c>
      <c r="U219" t="s">
        <v>1311</v>
      </c>
      <c r="V219" s="188">
        <v>45000</v>
      </c>
      <c r="W219" t="s">
        <v>1312</v>
      </c>
      <c r="X219" t="s">
        <v>1342</v>
      </c>
      <c r="Y219" s="188">
        <v>0</v>
      </c>
      <c r="Z219" t="s">
        <v>1309</v>
      </c>
      <c r="AA219" t="s">
        <v>1314</v>
      </c>
      <c r="AB219" s="188">
        <v>0</v>
      </c>
      <c r="AC219" t="s">
        <v>1309</v>
      </c>
      <c r="AD219" t="s">
        <v>1314</v>
      </c>
      <c r="AE219" t="s">
        <v>1871</v>
      </c>
      <c r="AF219" s="187">
        <v>45258</v>
      </c>
      <c r="AG219" t="s">
        <v>1872</v>
      </c>
      <c r="AH219" t="s">
        <v>1873</v>
      </c>
      <c r="AI219" s="187">
        <v>45342</v>
      </c>
      <c r="AJ219" t="s">
        <v>55</v>
      </c>
    </row>
    <row r="220" spans="1:36" x14ac:dyDescent="0.25">
      <c r="A220" t="s">
        <v>1863</v>
      </c>
      <c r="B220" t="s">
        <v>1298</v>
      </c>
      <c r="C220" t="s">
        <v>1299</v>
      </c>
      <c r="D220" t="s">
        <v>1300</v>
      </c>
      <c r="E220" s="186" t="s">
        <v>1301</v>
      </c>
      <c r="F220" t="s">
        <v>1847</v>
      </c>
      <c r="G220" s="187">
        <v>45168</v>
      </c>
      <c r="H220" t="s">
        <v>1303</v>
      </c>
      <c r="I220" t="s">
        <v>1484</v>
      </c>
      <c r="J220" t="s">
        <v>1474</v>
      </c>
      <c r="K220" s="189" t="s">
        <v>1306</v>
      </c>
      <c r="L220" t="s">
        <v>1306</v>
      </c>
      <c r="M220" t="s">
        <v>1307</v>
      </c>
      <c r="N220">
        <v>1</v>
      </c>
      <c r="O220" t="s">
        <v>1308</v>
      </c>
      <c r="P220" s="188">
        <v>65000</v>
      </c>
      <c r="Q220" t="s">
        <v>1309</v>
      </c>
      <c r="R220" t="s">
        <v>1310</v>
      </c>
      <c r="S220" s="188">
        <v>60000</v>
      </c>
      <c r="T220" t="s">
        <v>1309</v>
      </c>
      <c r="U220" t="s">
        <v>1311</v>
      </c>
      <c r="V220" s="188">
        <v>40000</v>
      </c>
      <c r="W220" t="s">
        <v>1312</v>
      </c>
      <c r="X220" t="s">
        <v>1342</v>
      </c>
      <c r="Y220" s="188">
        <v>0</v>
      </c>
      <c r="Z220" t="s">
        <v>1309</v>
      </c>
      <c r="AA220" t="s">
        <v>1314</v>
      </c>
      <c r="AB220" s="188">
        <v>0</v>
      </c>
      <c r="AC220" t="s">
        <v>1309</v>
      </c>
      <c r="AD220" t="s">
        <v>1314</v>
      </c>
      <c r="AE220" t="s">
        <v>1871</v>
      </c>
      <c r="AF220" s="187">
        <v>45258</v>
      </c>
      <c r="AG220" t="s">
        <v>1872</v>
      </c>
      <c r="AH220" t="s">
        <v>1873</v>
      </c>
      <c r="AI220" s="187">
        <v>45342</v>
      </c>
      <c r="AJ220" t="s">
        <v>55</v>
      </c>
    </row>
    <row r="221" spans="1:36" x14ac:dyDescent="0.25">
      <c r="A221" t="s">
        <v>1863</v>
      </c>
      <c r="B221" t="s">
        <v>1298</v>
      </c>
      <c r="C221" t="s">
        <v>1299</v>
      </c>
      <c r="D221" t="s">
        <v>1300</v>
      </c>
      <c r="E221" s="186" t="s">
        <v>1301</v>
      </c>
      <c r="F221" t="s">
        <v>1847</v>
      </c>
      <c r="G221" s="187">
        <v>45168</v>
      </c>
      <c r="H221" t="s">
        <v>1303</v>
      </c>
      <c r="I221" t="s">
        <v>1875</v>
      </c>
      <c r="J221" t="s">
        <v>1328</v>
      </c>
      <c r="K221" s="189" t="s">
        <v>1306</v>
      </c>
      <c r="L221" t="s">
        <v>1306</v>
      </c>
      <c r="M221" t="s">
        <v>1307</v>
      </c>
      <c r="N221">
        <v>1</v>
      </c>
      <c r="O221" t="s">
        <v>1329</v>
      </c>
      <c r="P221" s="188">
        <v>360000</v>
      </c>
      <c r="Q221" t="s">
        <v>1309</v>
      </c>
      <c r="R221" t="s">
        <v>1310</v>
      </c>
      <c r="S221" s="188">
        <v>345000</v>
      </c>
      <c r="T221" t="s">
        <v>1309</v>
      </c>
      <c r="U221" t="s">
        <v>1311</v>
      </c>
      <c r="V221" s="188">
        <v>275000</v>
      </c>
      <c r="W221" t="s">
        <v>1312</v>
      </c>
      <c r="X221" t="s">
        <v>1364</v>
      </c>
      <c r="Y221" s="188">
        <v>0</v>
      </c>
      <c r="Z221" t="s">
        <v>1309</v>
      </c>
      <c r="AA221" t="s">
        <v>1314</v>
      </c>
      <c r="AB221" s="188">
        <v>0</v>
      </c>
      <c r="AC221" t="s">
        <v>1309</v>
      </c>
      <c r="AD221" t="s">
        <v>1314</v>
      </c>
      <c r="AE221" t="s">
        <v>1876</v>
      </c>
      <c r="AF221" s="187">
        <v>45258</v>
      </c>
      <c r="AG221" t="s">
        <v>1877</v>
      </c>
      <c r="AH221" t="s">
        <v>1878</v>
      </c>
      <c r="AI221" s="187">
        <v>45275</v>
      </c>
      <c r="AJ221" t="s">
        <v>55</v>
      </c>
    </row>
    <row r="222" spans="1:36" x14ac:dyDescent="0.25">
      <c r="A222" t="s">
        <v>1879</v>
      </c>
      <c r="B222" t="s">
        <v>1298</v>
      </c>
      <c r="C222" t="s">
        <v>1299</v>
      </c>
      <c r="D222" t="s">
        <v>1300</v>
      </c>
      <c r="E222" s="186" t="s">
        <v>1301</v>
      </c>
      <c r="F222" t="s">
        <v>1847</v>
      </c>
      <c r="G222" s="187">
        <v>45196</v>
      </c>
      <c r="H222" t="s">
        <v>1303</v>
      </c>
      <c r="I222" t="s">
        <v>1491</v>
      </c>
      <c r="J222" t="s">
        <v>1880</v>
      </c>
      <c r="K222" s="189" t="s">
        <v>1306</v>
      </c>
      <c r="L222" t="s">
        <v>1306</v>
      </c>
      <c r="M222" t="s">
        <v>1307</v>
      </c>
      <c r="N222">
        <v>1</v>
      </c>
      <c r="O222" t="s">
        <v>1391</v>
      </c>
      <c r="P222" s="188">
        <v>750000</v>
      </c>
      <c r="Q222" t="s">
        <v>1312</v>
      </c>
      <c r="R222" t="s">
        <v>1697</v>
      </c>
      <c r="S222" s="188">
        <v>0</v>
      </c>
      <c r="T222" t="s">
        <v>1309</v>
      </c>
      <c r="U222" t="s">
        <v>1314</v>
      </c>
      <c r="V222" s="188">
        <v>0</v>
      </c>
      <c r="W222" t="s">
        <v>1309</v>
      </c>
      <c r="X222" t="s">
        <v>1314</v>
      </c>
      <c r="Y222" s="188">
        <v>0</v>
      </c>
      <c r="Z222" t="s">
        <v>1309</v>
      </c>
      <c r="AA222" t="s">
        <v>1314</v>
      </c>
      <c r="AB222" s="188">
        <v>0</v>
      </c>
      <c r="AC222" t="s">
        <v>1309</v>
      </c>
      <c r="AD222" t="s">
        <v>1314</v>
      </c>
      <c r="AE222" t="s">
        <v>1881</v>
      </c>
      <c r="AF222" s="187">
        <v>45243</v>
      </c>
      <c r="AG222" t="s">
        <v>1882</v>
      </c>
      <c r="AH222" t="s">
        <v>1387</v>
      </c>
      <c r="AI222" s="187" t="s">
        <v>1387</v>
      </c>
      <c r="AJ222" t="s">
        <v>55</v>
      </c>
    </row>
    <row r="223" spans="1:36" x14ac:dyDescent="0.25">
      <c r="A223" t="s">
        <v>1863</v>
      </c>
      <c r="B223" t="s">
        <v>1298</v>
      </c>
      <c r="C223" t="s">
        <v>1299</v>
      </c>
      <c r="D223" t="s">
        <v>1300</v>
      </c>
      <c r="E223" s="186" t="s">
        <v>1301</v>
      </c>
      <c r="F223" t="s">
        <v>1847</v>
      </c>
      <c r="G223" s="187">
        <v>45168</v>
      </c>
      <c r="H223" t="s">
        <v>1303</v>
      </c>
      <c r="I223" t="s">
        <v>1487</v>
      </c>
      <c r="J223" t="s">
        <v>1334</v>
      </c>
      <c r="K223" s="189" t="s">
        <v>1306</v>
      </c>
      <c r="L223" t="s">
        <v>1306</v>
      </c>
      <c r="M223" t="s">
        <v>1307</v>
      </c>
      <c r="N223">
        <v>1</v>
      </c>
      <c r="O223" t="s">
        <v>1329</v>
      </c>
      <c r="P223" s="188">
        <v>450000</v>
      </c>
      <c r="Q223" t="s">
        <v>1312</v>
      </c>
      <c r="R223" t="s">
        <v>1311</v>
      </c>
      <c r="S223" s="188">
        <v>660000</v>
      </c>
      <c r="T223" t="s">
        <v>1309</v>
      </c>
      <c r="U223" t="s">
        <v>1310</v>
      </c>
      <c r="V223" s="188">
        <v>650000</v>
      </c>
      <c r="W223" t="s">
        <v>1309</v>
      </c>
      <c r="X223" t="s">
        <v>1597</v>
      </c>
      <c r="Y223" s="188">
        <v>0</v>
      </c>
      <c r="Z223" t="s">
        <v>1309</v>
      </c>
      <c r="AA223" t="s">
        <v>1314</v>
      </c>
      <c r="AB223" s="188">
        <v>0</v>
      </c>
      <c r="AC223" t="s">
        <v>1309</v>
      </c>
      <c r="AD223" t="s">
        <v>1314</v>
      </c>
      <c r="AE223" t="s">
        <v>1883</v>
      </c>
      <c r="AF223" s="187">
        <v>45268</v>
      </c>
      <c r="AG223" t="s">
        <v>1884</v>
      </c>
      <c r="AH223" t="s">
        <v>1885</v>
      </c>
      <c r="AI223" s="187">
        <v>45299</v>
      </c>
      <c r="AJ223" t="s">
        <v>55</v>
      </c>
    </row>
    <row r="224" spans="1:36" x14ac:dyDescent="0.25">
      <c r="A224" t="s">
        <v>1886</v>
      </c>
      <c r="B224" t="s">
        <v>1298</v>
      </c>
      <c r="C224" t="s">
        <v>1299</v>
      </c>
      <c r="D224" t="s">
        <v>1300</v>
      </c>
      <c r="E224" s="186" t="s">
        <v>1301</v>
      </c>
      <c r="F224" t="s">
        <v>1847</v>
      </c>
      <c r="G224" s="187">
        <v>45124</v>
      </c>
      <c r="H224" t="s">
        <v>1303</v>
      </c>
      <c r="I224" t="s">
        <v>1303</v>
      </c>
      <c r="J224" t="s">
        <v>1307</v>
      </c>
      <c r="K224" s="189" t="s">
        <v>1306</v>
      </c>
      <c r="L224" t="s">
        <v>1402</v>
      </c>
      <c r="M224" t="s">
        <v>1403</v>
      </c>
      <c r="N224">
        <v>1</v>
      </c>
      <c r="O224" t="s">
        <v>1529</v>
      </c>
      <c r="P224" s="188">
        <v>28005000</v>
      </c>
      <c r="Q224" t="s">
        <v>1312</v>
      </c>
      <c r="R224" t="s">
        <v>1342</v>
      </c>
      <c r="S224" s="188">
        <v>0</v>
      </c>
      <c r="T224" t="s">
        <v>1309</v>
      </c>
      <c r="U224" t="s">
        <v>1314</v>
      </c>
      <c r="V224" s="188">
        <v>0</v>
      </c>
      <c r="W224" t="s">
        <v>1309</v>
      </c>
      <c r="X224" t="s">
        <v>1314</v>
      </c>
      <c r="Y224" s="188">
        <v>0</v>
      </c>
      <c r="Z224" t="s">
        <v>1309</v>
      </c>
      <c r="AA224" t="s">
        <v>1314</v>
      </c>
      <c r="AB224" s="188">
        <v>0</v>
      </c>
      <c r="AC224" t="s">
        <v>1309</v>
      </c>
      <c r="AD224" t="s">
        <v>1314</v>
      </c>
      <c r="AE224" t="s">
        <v>1887</v>
      </c>
      <c r="AF224" s="187">
        <v>45191</v>
      </c>
      <c r="AG224" t="s">
        <v>1399</v>
      </c>
      <c r="AH224" t="s">
        <v>1387</v>
      </c>
      <c r="AI224" s="187" t="s">
        <v>1387</v>
      </c>
      <c r="AJ224" t="s">
        <v>1888</v>
      </c>
    </row>
    <row r="225" spans="1:36" x14ac:dyDescent="0.25">
      <c r="A225" t="s">
        <v>1889</v>
      </c>
      <c r="B225" t="s">
        <v>1298</v>
      </c>
      <c r="C225" t="s">
        <v>1299</v>
      </c>
      <c r="D225" t="s">
        <v>1300</v>
      </c>
      <c r="E225" s="186" t="s">
        <v>1301</v>
      </c>
      <c r="F225" t="s">
        <v>1847</v>
      </c>
      <c r="G225" s="187">
        <v>45134</v>
      </c>
      <c r="H225" t="s">
        <v>1303</v>
      </c>
      <c r="I225" t="s">
        <v>1303</v>
      </c>
      <c r="J225" t="s">
        <v>1307</v>
      </c>
      <c r="K225" s="189" t="s">
        <v>1306</v>
      </c>
      <c r="L225" t="s">
        <v>1402</v>
      </c>
      <c r="M225" t="s">
        <v>1403</v>
      </c>
      <c r="N225">
        <v>1</v>
      </c>
      <c r="O225" t="s">
        <v>1391</v>
      </c>
      <c r="P225" s="188">
        <v>7548000</v>
      </c>
      <c r="Q225" t="s">
        <v>1312</v>
      </c>
      <c r="R225" t="s">
        <v>1437</v>
      </c>
      <c r="S225" s="188">
        <v>7800000</v>
      </c>
      <c r="T225" t="s">
        <v>1309</v>
      </c>
      <c r="U225" t="s">
        <v>1460</v>
      </c>
      <c r="V225" s="188">
        <v>10200000</v>
      </c>
      <c r="W225" t="s">
        <v>1309</v>
      </c>
      <c r="X225" t="s">
        <v>1459</v>
      </c>
      <c r="Y225" s="188">
        <v>0</v>
      </c>
      <c r="Z225" t="s">
        <v>1309</v>
      </c>
      <c r="AA225" t="s">
        <v>1314</v>
      </c>
      <c r="AB225" s="188">
        <v>0</v>
      </c>
      <c r="AC225" t="s">
        <v>1309</v>
      </c>
      <c r="AD225" t="s">
        <v>1314</v>
      </c>
      <c r="AE225" t="s">
        <v>1890</v>
      </c>
      <c r="AF225" s="187">
        <v>45210</v>
      </c>
      <c r="AG225" t="s">
        <v>1399</v>
      </c>
      <c r="AH225" t="s">
        <v>1387</v>
      </c>
      <c r="AI225" s="187" t="s">
        <v>1387</v>
      </c>
      <c r="AJ225" t="s">
        <v>1891</v>
      </c>
    </row>
    <row r="226" spans="1:36" x14ac:dyDescent="0.25">
      <c r="A226" t="s">
        <v>1892</v>
      </c>
      <c r="B226" t="s">
        <v>1298</v>
      </c>
      <c r="C226" t="s">
        <v>1299</v>
      </c>
      <c r="D226" t="s">
        <v>1300</v>
      </c>
      <c r="E226" s="186" t="s">
        <v>1301</v>
      </c>
      <c r="F226" t="s">
        <v>1847</v>
      </c>
      <c r="G226" s="187">
        <v>45357</v>
      </c>
      <c r="H226" t="s">
        <v>1303</v>
      </c>
      <c r="I226" t="s">
        <v>1303</v>
      </c>
      <c r="J226" t="s">
        <v>1307</v>
      </c>
      <c r="K226" s="189" t="s">
        <v>1306</v>
      </c>
      <c r="L226" t="s">
        <v>1402</v>
      </c>
      <c r="M226" t="s">
        <v>1403</v>
      </c>
      <c r="N226">
        <v>1</v>
      </c>
      <c r="O226" t="s">
        <v>1443</v>
      </c>
      <c r="P226" s="188">
        <v>37400000</v>
      </c>
      <c r="Q226" t="s">
        <v>1312</v>
      </c>
      <c r="R226" t="s">
        <v>1739</v>
      </c>
      <c r="S226" s="188">
        <v>0</v>
      </c>
      <c r="T226" t="s">
        <v>1309</v>
      </c>
      <c r="U226" t="s">
        <v>1314</v>
      </c>
      <c r="V226" s="188">
        <v>0</v>
      </c>
      <c r="W226" t="s">
        <v>1309</v>
      </c>
      <c r="X226" t="s">
        <v>1314</v>
      </c>
      <c r="Y226" s="188">
        <v>0</v>
      </c>
      <c r="Z226" t="s">
        <v>1309</v>
      </c>
      <c r="AA226" t="s">
        <v>1314</v>
      </c>
      <c r="AB226" s="188">
        <v>0</v>
      </c>
      <c r="AC226" t="s">
        <v>1309</v>
      </c>
      <c r="AD226" t="s">
        <v>1314</v>
      </c>
      <c r="AE226" t="s">
        <v>1893</v>
      </c>
      <c r="AF226" s="187">
        <v>45399</v>
      </c>
      <c r="AG226" t="s">
        <v>1399</v>
      </c>
      <c r="AH226" t="s">
        <v>1387</v>
      </c>
      <c r="AI226" s="187" t="s">
        <v>1387</v>
      </c>
      <c r="AJ226" t="s">
        <v>1894</v>
      </c>
    </row>
    <row r="227" spans="1:36" x14ac:dyDescent="0.25">
      <c r="A227" t="s">
        <v>1895</v>
      </c>
      <c r="B227" t="s">
        <v>1298</v>
      </c>
      <c r="C227" t="s">
        <v>1299</v>
      </c>
      <c r="D227" t="s">
        <v>1300</v>
      </c>
      <c r="E227" s="186" t="s">
        <v>1301</v>
      </c>
      <c r="F227" t="s">
        <v>1847</v>
      </c>
      <c r="G227" s="187">
        <v>45254</v>
      </c>
      <c r="H227" t="s">
        <v>1303</v>
      </c>
      <c r="I227" t="s">
        <v>1303</v>
      </c>
      <c r="J227" t="s">
        <v>1307</v>
      </c>
      <c r="K227" s="189" t="s">
        <v>1306</v>
      </c>
      <c r="L227" t="s">
        <v>1746</v>
      </c>
      <c r="M227" t="s">
        <v>1747</v>
      </c>
      <c r="N227">
        <v>12</v>
      </c>
      <c r="O227" t="s">
        <v>1429</v>
      </c>
      <c r="P227" s="188">
        <v>9000000</v>
      </c>
      <c r="Q227" t="s">
        <v>1312</v>
      </c>
      <c r="R227" t="s">
        <v>1668</v>
      </c>
      <c r="S227" s="188">
        <v>13416666.67</v>
      </c>
      <c r="T227" t="s">
        <v>1309</v>
      </c>
      <c r="U227" t="s">
        <v>1669</v>
      </c>
      <c r="V227" s="188">
        <v>9250000</v>
      </c>
      <c r="W227" t="s">
        <v>1309</v>
      </c>
      <c r="X227" t="s">
        <v>967</v>
      </c>
      <c r="Y227" s="188">
        <v>0</v>
      </c>
      <c r="Z227" t="s">
        <v>1309</v>
      </c>
      <c r="AA227" t="s">
        <v>1314</v>
      </c>
      <c r="AB227" s="188">
        <v>0</v>
      </c>
      <c r="AC227" t="s">
        <v>1309</v>
      </c>
      <c r="AD227" t="s">
        <v>1314</v>
      </c>
      <c r="AE227" t="s">
        <v>1896</v>
      </c>
      <c r="AF227" s="187">
        <v>45457</v>
      </c>
      <c r="AG227" t="s">
        <v>1399</v>
      </c>
      <c r="AH227" t="s">
        <v>1387</v>
      </c>
      <c r="AI227" s="187" t="s">
        <v>1387</v>
      </c>
      <c r="AJ227" t="s">
        <v>1897</v>
      </c>
    </row>
    <row r="228" spans="1:36" x14ac:dyDescent="0.25">
      <c r="A228" t="s">
        <v>1895</v>
      </c>
      <c r="B228" t="s">
        <v>1298</v>
      </c>
      <c r="C228" t="s">
        <v>1299</v>
      </c>
      <c r="D228" t="s">
        <v>1300</v>
      </c>
      <c r="E228" s="186" t="s">
        <v>1301</v>
      </c>
      <c r="F228" t="s">
        <v>1847</v>
      </c>
      <c r="G228" s="187">
        <v>45254</v>
      </c>
      <c r="H228" t="s">
        <v>1303</v>
      </c>
      <c r="I228" t="s">
        <v>1303</v>
      </c>
      <c r="J228" t="s">
        <v>1307</v>
      </c>
      <c r="K228" s="189" t="s">
        <v>1306</v>
      </c>
      <c r="L228" t="s">
        <v>1746</v>
      </c>
      <c r="M228" t="s">
        <v>1747</v>
      </c>
      <c r="N228">
        <v>12</v>
      </c>
      <c r="O228" t="s">
        <v>1429</v>
      </c>
      <c r="P228" s="188">
        <v>9000000</v>
      </c>
      <c r="Q228" t="s">
        <v>1312</v>
      </c>
      <c r="R228" t="s">
        <v>1668</v>
      </c>
      <c r="S228" s="188">
        <v>13416666.67</v>
      </c>
      <c r="T228" t="s">
        <v>1309</v>
      </c>
      <c r="U228" t="s">
        <v>1669</v>
      </c>
      <c r="V228" s="188">
        <v>9250000</v>
      </c>
      <c r="W228" t="s">
        <v>1309</v>
      </c>
      <c r="X228" t="s">
        <v>967</v>
      </c>
      <c r="Y228" s="188">
        <v>0</v>
      </c>
      <c r="Z228" t="s">
        <v>1309</v>
      </c>
      <c r="AA228" t="s">
        <v>1314</v>
      </c>
      <c r="AB228" s="188">
        <v>0</v>
      </c>
      <c r="AC228" t="s">
        <v>1309</v>
      </c>
      <c r="AD228" t="s">
        <v>1314</v>
      </c>
      <c r="AE228" t="s">
        <v>1896</v>
      </c>
      <c r="AF228" s="187">
        <v>45457</v>
      </c>
      <c r="AG228" t="s">
        <v>1399</v>
      </c>
      <c r="AH228" t="s">
        <v>1387</v>
      </c>
      <c r="AI228" s="187" t="s">
        <v>1387</v>
      </c>
      <c r="AJ228" t="s">
        <v>578</v>
      </c>
    </row>
    <row r="229" spans="1:36" x14ac:dyDescent="0.25">
      <c r="A229" t="s">
        <v>1895</v>
      </c>
      <c r="B229" t="s">
        <v>1298</v>
      </c>
      <c r="C229" t="s">
        <v>1299</v>
      </c>
      <c r="D229" t="s">
        <v>1300</v>
      </c>
      <c r="E229" s="186" t="s">
        <v>1301</v>
      </c>
      <c r="F229" t="s">
        <v>1847</v>
      </c>
      <c r="G229" s="187">
        <v>45254</v>
      </c>
      <c r="H229" t="s">
        <v>1303</v>
      </c>
      <c r="I229" t="s">
        <v>1303</v>
      </c>
      <c r="J229" t="s">
        <v>1307</v>
      </c>
      <c r="K229" s="189" t="s">
        <v>1306</v>
      </c>
      <c r="L229" t="s">
        <v>1746</v>
      </c>
      <c r="M229" t="s">
        <v>1747</v>
      </c>
      <c r="N229">
        <v>12</v>
      </c>
      <c r="O229" t="s">
        <v>1429</v>
      </c>
      <c r="P229" s="188">
        <v>9000000</v>
      </c>
      <c r="Q229" t="s">
        <v>1312</v>
      </c>
      <c r="R229" t="s">
        <v>1668</v>
      </c>
      <c r="S229" s="188">
        <v>13416666.67</v>
      </c>
      <c r="T229" t="s">
        <v>1309</v>
      </c>
      <c r="U229" t="s">
        <v>1669</v>
      </c>
      <c r="V229" s="188">
        <v>9250000</v>
      </c>
      <c r="W229" t="s">
        <v>1309</v>
      </c>
      <c r="X229" t="s">
        <v>967</v>
      </c>
      <c r="Y229" s="188">
        <v>0</v>
      </c>
      <c r="Z229" t="s">
        <v>1309</v>
      </c>
      <c r="AA229" t="s">
        <v>1314</v>
      </c>
      <c r="AB229" s="188">
        <v>0</v>
      </c>
      <c r="AC229" t="s">
        <v>1309</v>
      </c>
      <c r="AD229" t="s">
        <v>1314</v>
      </c>
      <c r="AE229" t="s">
        <v>1896</v>
      </c>
      <c r="AF229" s="187">
        <v>45457</v>
      </c>
      <c r="AG229" t="s">
        <v>1399</v>
      </c>
      <c r="AH229" t="s">
        <v>1387</v>
      </c>
      <c r="AI229" s="187" t="s">
        <v>1387</v>
      </c>
      <c r="AJ229" t="s">
        <v>1897</v>
      </c>
    </row>
    <row r="230" spans="1:36" x14ac:dyDescent="0.25">
      <c r="A230" t="s">
        <v>1895</v>
      </c>
      <c r="B230" t="s">
        <v>1298</v>
      </c>
      <c r="C230" t="s">
        <v>1299</v>
      </c>
      <c r="D230" t="s">
        <v>1300</v>
      </c>
      <c r="E230" s="186" t="s">
        <v>1301</v>
      </c>
      <c r="F230" t="s">
        <v>1847</v>
      </c>
      <c r="G230" s="187">
        <v>45254</v>
      </c>
      <c r="H230" t="s">
        <v>1303</v>
      </c>
      <c r="I230" t="s">
        <v>1303</v>
      </c>
      <c r="J230" t="s">
        <v>1307</v>
      </c>
      <c r="K230" s="189" t="s">
        <v>1306</v>
      </c>
      <c r="L230" t="s">
        <v>1746</v>
      </c>
      <c r="M230" t="s">
        <v>1747</v>
      </c>
      <c r="N230">
        <v>12</v>
      </c>
      <c r="O230" t="s">
        <v>1429</v>
      </c>
      <c r="P230" s="188">
        <v>9000000</v>
      </c>
      <c r="Q230" t="s">
        <v>1312</v>
      </c>
      <c r="R230" t="s">
        <v>1668</v>
      </c>
      <c r="S230" s="188">
        <v>13416666.67</v>
      </c>
      <c r="T230" t="s">
        <v>1309</v>
      </c>
      <c r="U230" t="s">
        <v>1669</v>
      </c>
      <c r="V230" s="188">
        <v>9250000</v>
      </c>
      <c r="W230" t="s">
        <v>1309</v>
      </c>
      <c r="X230" t="s">
        <v>967</v>
      </c>
      <c r="Y230" s="188">
        <v>0</v>
      </c>
      <c r="Z230" t="s">
        <v>1309</v>
      </c>
      <c r="AA230" t="s">
        <v>1314</v>
      </c>
      <c r="AB230" s="188">
        <v>0</v>
      </c>
      <c r="AC230" t="s">
        <v>1309</v>
      </c>
      <c r="AD230" t="s">
        <v>1314</v>
      </c>
      <c r="AE230" t="s">
        <v>1896</v>
      </c>
      <c r="AF230" s="187">
        <v>45457</v>
      </c>
      <c r="AG230" t="s">
        <v>1399</v>
      </c>
      <c r="AH230" t="s">
        <v>1387</v>
      </c>
      <c r="AI230" s="187" t="s">
        <v>1387</v>
      </c>
      <c r="AJ230" t="s">
        <v>578</v>
      </c>
    </row>
    <row r="231" spans="1:36" x14ac:dyDescent="0.25">
      <c r="A231" t="s">
        <v>1898</v>
      </c>
      <c r="B231" t="s">
        <v>1298</v>
      </c>
      <c r="C231" t="s">
        <v>1299</v>
      </c>
      <c r="D231" t="s">
        <v>1363</v>
      </c>
      <c r="E231" s="186" t="s">
        <v>1301</v>
      </c>
      <c r="F231" t="s">
        <v>1847</v>
      </c>
      <c r="G231" s="187">
        <v>45429</v>
      </c>
      <c r="H231" t="s">
        <v>1303</v>
      </c>
      <c r="I231" t="s">
        <v>1303</v>
      </c>
      <c r="J231" t="s">
        <v>1307</v>
      </c>
      <c r="K231" s="189" t="s">
        <v>1306</v>
      </c>
      <c r="L231" t="s">
        <v>1402</v>
      </c>
      <c r="M231" t="s">
        <v>1403</v>
      </c>
      <c r="N231">
        <v>1</v>
      </c>
      <c r="O231" t="s">
        <v>1443</v>
      </c>
      <c r="P231" s="188">
        <v>129522050</v>
      </c>
      <c r="Q231" t="s">
        <v>1312</v>
      </c>
      <c r="R231" t="s">
        <v>855</v>
      </c>
      <c r="S231" s="188">
        <v>0</v>
      </c>
      <c r="T231" t="s">
        <v>1309</v>
      </c>
      <c r="U231" t="s">
        <v>1314</v>
      </c>
      <c r="V231" s="188">
        <v>0</v>
      </c>
      <c r="W231" t="s">
        <v>1309</v>
      </c>
      <c r="X231" t="s">
        <v>1314</v>
      </c>
      <c r="Y231" s="188">
        <v>0</v>
      </c>
      <c r="Z231" t="s">
        <v>1309</v>
      </c>
      <c r="AA231" t="s">
        <v>1314</v>
      </c>
      <c r="AB231" s="188">
        <v>0</v>
      </c>
      <c r="AC231" t="s">
        <v>1309</v>
      </c>
      <c r="AD231" t="s">
        <v>1314</v>
      </c>
      <c r="AE231" t="s">
        <v>1899</v>
      </c>
      <c r="AF231" s="187">
        <v>45470</v>
      </c>
      <c r="AG231" t="s">
        <v>1399</v>
      </c>
      <c r="AH231" t="s">
        <v>1387</v>
      </c>
      <c r="AI231" s="187" t="s">
        <v>1387</v>
      </c>
      <c r="AJ231" t="s">
        <v>1900</v>
      </c>
    </row>
    <row r="232" spans="1:36" x14ac:dyDescent="0.25">
      <c r="A232" t="s">
        <v>1901</v>
      </c>
      <c r="B232" t="s">
        <v>1298</v>
      </c>
      <c r="C232" t="s">
        <v>1299</v>
      </c>
      <c r="D232" t="s">
        <v>1363</v>
      </c>
      <c r="E232" s="186" t="s">
        <v>1301</v>
      </c>
      <c r="F232" t="s">
        <v>1847</v>
      </c>
      <c r="G232" s="187">
        <v>45476</v>
      </c>
      <c r="H232" t="s">
        <v>1303</v>
      </c>
      <c r="I232" t="s">
        <v>1902</v>
      </c>
      <c r="J232" t="s">
        <v>1658</v>
      </c>
      <c r="K232" s="189" t="s">
        <v>1306</v>
      </c>
      <c r="L232" t="s">
        <v>1306</v>
      </c>
      <c r="M232" t="s">
        <v>1307</v>
      </c>
      <c r="N232">
        <v>1</v>
      </c>
      <c r="O232" t="s">
        <v>1329</v>
      </c>
      <c r="P232" s="188">
        <v>1000000</v>
      </c>
      <c r="Q232" t="s">
        <v>1312</v>
      </c>
      <c r="R232" t="s">
        <v>1660</v>
      </c>
      <c r="S232" s="188">
        <v>1250000</v>
      </c>
      <c r="T232" t="s">
        <v>1309</v>
      </c>
      <c r="U232" t="s">
        <v>1661</v>
      </c>
      <c r="V232" s="188">
        <v>1150000</v>
      </c>
      <c r="W232" t="s">
        <v>1309</v>
      </c>
      <c r="X232" t="s">
        <v>1659</v>
      </c>
      <c r="Y232" s="188">
        <v>1150000</v>
      </c>
      <c r="Z232" t="s">
        <v>1309</v>
      </c>
      <c r="AA232" t="s">
        <v>1659</v>
      </c>
      <c r="AB232" s="188">
        <v>1000000</v>
      </c>
      <c r="AC232" t="s">
        <v>1309</v>
      </c>
      <c r="AD232" t="s">
        <v>1903</v>
      </c>
      <c r="AE232" t="s">
        <v>1904</v>
      </c>
      <c r="AF232" s="187">
        <v>45512</v>
      </c>
      <c r="AG232" t="s">
        <v>1905</v>
      </c>
      <c r="AH232" t="s">
        <v>1906</v>
      </c>
      <c r="AI232" s="187">
        <v>45526</v>
      </c>
      <c r="AJ232" t="s">
        <v>55</v>
      </c>
    </row>
    <row r="233" spans="1:36" x14ac:dyDescent="0.25">
      <c r="A233" t="s">
        <v>251</v>
      </c>
      <c r="B233" t="s">
        <v>1298</v>
      </c>
      <c r="C233" t="s">
        <v>1299</v>
      </c>
      <c r="D233" t="s">
        <v>1363</v>
      </c>
      <c r="E233" s="186" t="s">
        <v>1301</v>
      </c>
      <c r="F233" t="s">
        <v>1847</v>
      </c>
      <c r="G233" s="187">
        <v>45489</v>
      </c>
      <c r="H233" t="s">
        <v>1303</v>
      </c>
      <c r="I233" t="s">
        <v>1489</v>
      </c>
      <c r="J233" t="s">
        <v>1357</v>
      </c>
      <c r="K233" s="189" t="s">
        <v>1306</v>
      </c>
      <c r="L233" t="s">
        <v>1306</v>
      </c>
      <c r="M233" t="s">
        <v>1307</v>
      </c>
      <c r="N233">
        <v>1</v>
      </c>
      <c r="O233" t="s">
        <v>1358</v>
      </c>
      <c r="P233" s="188">
        <v>1935000</v>
      </c>
      <c r="Q233" t="s">
        <v>1312</v>
      </c>
      <c r="R233" t="s">
        <v>1342</v>
      </c>
      <c r="S233" s="188">
        <v>0</v>
      </c>
      <c r="T233" t="s">
        <v>1309</v>
      </c>
      <c r="U233" t="s">
        <v>1314</v>
      </c>
      <c r="V233" s="188">
        <v>0</v>
      </c>
      <c r="W233" t="s">
        <v>1309</v>
      </c>
      <c r="X233" t="s">
        <v>1314</v>
      </c>
      <c r="Y233" s="188">
        <v>0</v>
      </c>
      <c r="Z233" t="s">
        <v>1309</v>
      </c>
      <c r="AA233" t="s">
        <v>1314</v>
      </c>
      <c r="AB233" s="188">
        <v>0</v>
      </c>
      <c r="AC233" t="s">
        <v>1309</v>
      </c>
      <c r="AD233" t="s">
        <v>1314</v>
      </c>
      <c r="AE233" t="s">
        <v>1907</v>
      </c>
      <c r="AF233" s="187">
        <v>45512</v>
      </c>
      <c r="AG233" t="s">
        <v>1908</v>
      </c>
      <c r="AH233" t="s">
        <v>1909</v>
      </c>
      <c r="AI233" s="187">
        <v>45518</v>
      </c>
      <c r="AJ233" t="s">
        <v>55</v>
      </c>
    </row>
    <row r="234" spans="1:36" x14ac:dyDescent="0.25">
      <c r="A234" t="s">
        <v>1901</v>
      </c>
      <c r="B234" t="s">
        <v>1298</v>
      </c>
      <c r="C234" t="s">
        <v>1299</v>
      </c>
      <c r="D234" t="s">
        <v>1363</v>
      </c>
      <c r="E234" s="186" t="s">
        <v>1301</v>
      </c>
      <c r="F234" t="s">
        <v>1847</v>
      </c>
      <c r="G234" s="187">
        <v>45476</v>
      </c>
      <c r="H234" t="s">
        <v>1303</v>
      </c>
      <c r="I234" t="s">
        <v>1910</v>
      </c>
      <c r="J234" t="s">
        <v>1666</v>
      </c>
      <c r="K234" s="189" t="s">
        <v>1306</v>
      </c>
      <c r="L234" t="s">
        <v>1306</v>
      </c>
      <c r="M234" t="s">
        <v>1307</v>
      </c>
      <c r="N234">
        <v>1</v>
      </c>
      <c r="O234" t="s">
        <v>1329</v>
      </c>
      <c r="P234" s="188">
        <v>340000</v>
      </c>
      <c r="Q234" t="s">
        <v>1312</v>
      </c>
      <c r="R234" t="s">
        <v>1660</v>
      </c>
      <c r="S234" s="188">
        <v>350000</v>
      </c>
      <c r="T234" t="s">
        <v>1309</v>
      </c>
      <c r="U234" t="s">
        <v>1661</v>
      </c>
      <c r="V234" s="188">
        <v>400000</v>
      </c>
      <c r="W234" t="s">
        <v>1309</v>
      </c>
      <c r="X234" t="s">
        <v>1659</v>
      </c>
      <c r="Y234" s="188">
        <v>400000</v>
      </c>
      <c r="Z234" t="s">
        <v>1309</v>
      </c>
      <c r="AA234" t="s">
        <v>1659</v>
      </c>
      <c r="AB234" s="188">
        <v>340000</v>
      </c>
      <c r="AC234" t="s">
        <v>1309</v>
      </c>
      <c r="AD234" t="s">
        <v>1903</v>
      </c>
      <c r="AE234" t="s">
        <v>1904</v>
      </c>
      <c r="AF234" s="187">
        <v>45512</v>
      </c>
      <c r="AG234" t="s">
        <v>1905</v>
      </c>
      <c r="AH234" t="s">
        <v>1906</v>
      </c>
      <c r="AI234" s="187">
        <v>45526</v>
      </c>
      <c r="AJ234" t="s">
        <v>55</v>
      </c>
    </row>
    <row r="235" spans="1:36" x14ac:dyDescent="0.25">
      <c r="A235" t="s">
        <v>1911</v>
      </c>
      <c r="B235" t="s">
        <v>1298</v>
      </c>
      <c r="C235" t="s">
        <v>1299</v>
      </c>
      <c r="D235" t="s">
        <v>1363</v>
      </c>
      <c r="E235" s="186" t="s">
        <v>1301</v>
      </c>
      <c r="F235" t="s">
        <v>1847</v>
      </c>
      <c r="G235" s="187">
        <v>45534</v>
      </c>
      <c r="H235" t="s">
        <v>1303</v>
      </c>
      <c r="I235" t="s">
        <v>1912</v>
      </c>
      <c r="J235" t="s">
        <v>1913</v>
      </c>
      <c r="K235" s="189" t="s">
        <v>1306</v>
      </c>
      <c r="L235" t="s">
        <v>1306</v>
      </c>
      <c r="M235" t="s">
        <v>1307</v>
      </c>
      <c r="N235">
        <v>1</v>
      </c>
      <c r="O235" t="s">
        <v>1329</v>
      </c>
      <c r="P235" s="188">
        <v>2900000</v>
      </c>
      <c r="Q235" t="s">
        <v>1312</v>
      </c>
      <c r="R235" t="s">
        <v>1914</v>
      </c>
      <c r="S235" s="188">
        <v>0</v>
      </c>
      <c r="T235" t="s">
        <v>1309</v>
      </c>
      <c r="U235" t="s">
        <v>1314</v>
      </c>
      <c r="V235" s="188">
        <v>0</v>
      </c>
      <c r="W235" t="s">
        <v>1309</v>
      </c>
      <c r="X235" t="s">
        <v>1314</v>
      </c>
      <c r="Y235" s="188">
        <v>0</v>
      </c>
      <c r="Z235" t="s">
        <v>1309</v>
      </c>
      <c r="AA235" t="s">
        <v>1314</v>
      </c>
      <c r="AB235" s="188">
        <v>0</v>
      </c>
      <c r="AC235" t="s">
        <v>1309</v>
      </c>
      <c r="AD235" t="s">
        <v>1314</v>
      </c>
      <c r="AE235" t="s">
        <v>1915</v>
      </c>
      <c r="AF235" s="187">
        <v>45566</v>
      </c>
      <c r="AG235" t="s">
        <v>1916</v>
      </c>
      <c r="AH235" t="s">
        <v>1917</v>
      </c>
      <c r="AI235" s="187">
        <v>45602</v>
      </c>
      <c r="AJ235" t="s">
        <v>55</v>
      </c>
    </row>
    <row r="236" spans="1:36" x14ac:dyDescent="0.25">
      <c r="A236" t="s">
        <v>1918</v>
      </c>
      <c r="B236" t="s">
        <v>1713</v>
      </c>
      <c r="C236" t="s">
        <v>1299</v>
      </c>
      <c r="D236" t="s">
        <v>1363</v>
      </c>
      <c r="E236" s="186" t="s">
        <v>1301</v>
      </c>
      <c r="F236" t="s">
        <v>1847</v>
      </c>
      <c r="G236" s="187">
        <v>45520</v>
      </c>
      <c r="H236" t="s">
        <v>1303</v>
      </c>
      <c r="I236" t="s">
        <v>1303</v>
      </c>
      <c r="J236" t="s">
        <v>1307</v>
      </c>
      <c r="K236" s="189" t="s">
        <v>1306</v>
      </c>
      <c r="L236" t="s">
        <v>1402</v>
      </c>
      <c r="M236" t="s">
        <v>1403</v>
      </c>
      <c r="N236">
        <v>7</v>
      </c>
      <c r="O236" t="s">
        <v>1443</v>
      </c>
      <c r="P236" s="188">
        <v>3294000</v>
      </c>
      <c r="Q236" t="s">
        <v>1312</v>
      </c>
      <c r="R236" t="s">
        <v>839</v>
      </c>
      <c r="S236" s="188">
        <v>0</v>
      </c>
      <c r="T236" t="s">
        <v>1309</v>
      </c>
      <c r="U236" t="s">
        <v>1314</v>
      </c>
      <c r="V236" s="188">
        <v>0</v>
      </c>
      <c r="W236" t="s">
        <v>1309</v>
      </c>
      <c r="X236" t="s">
        <v>1314</v>
      </c>
      <c r="Y236" s="188">
        <v>0</v>
      </c>
      <c r="Z236" t="s">
        <v>1309</v>
      </c>
      <c r="AA236" t="s">
        <v>1314</v>
      </c>
      <c r="AB236" s="188">
        <v>0</v>
      </c>
      <c r="AC236" t="s">
        <v>1309</v>
      </c>
      <c r="AD236" t="s">
        <v>1314</v>
      </c>
      <c r="AE236" t="s">
        <v>1919</v>
      </c>
      <c r="AF236" s="187">
        <v>45608</v>
      </c>
      <c r="AG236" t="s">
        <v>1399</v>
      </c>
      <c r="AH236" t="s">
        <v>1387</v>
      </c>
      <c r="AI236" s="187" t="s">
        <v>1387</v>
      </c>
      <c r="AJ236" t="s">
        <v>1920</v>
      </c>
    </row>
    <row r="237" spans="1:36" x14ac:dyDescent="0.25">
      <c r="A237" t="s">
        <v>258</v>
      </c>
      <c r="B237" t="s">
        <v>1298</v>
      </c>
      <c r="C237" t="s">
        <v>1299</v>
      </c>
      <c r="D237" t="s">
        <v>1363</v>
      </c>
      <c r="E237" s="186" t="s">
        <v>1301</v>
      </c>
      <c r="F237" t="s">
        <v>1847</v>
      </c>
      <c r="G237" s="187">
        <v>45679</v>
      </c>
      <c r="H237" t="s">
        <v>1303</v>
      </c>
      <c r="I237" t="s">
        <v>1303</v>
      </c>
      <c r="J237" t="s">
        <v>1307</v>
      </c>
      <c r="K237" s="189" t="s">
        <v>1306</v>
      </c>
      <c r="L237" t="s">
        <v>1450</v>
      </c>
      <c r="M237" t="s">
        <v>1451</v>
      </c>
      <c r="N237">
        <v>1</v>
      </c>
      <c r="O237" t="s">
        <v>1443</v>
      </c>
      <c r="P237" s="188">
        <v>3000000</v>
      </c>
      <c r="Q237" t="s">
        <v>1312</v>
      </c>
      <c r="R237" t="s">
        <v>1921</v>
      </c>
      <c r="S237" s="188">
        <v>4500000</v>
      </c>
      <c r="T237" t="s">
        <v>1309</v>
      </c>
      <c r="U237" t="s">
        <v>1922</v>
      </c>
      <c r="V237" s="188">
        <v>4500000</v>
      </c>
      <c r="W237" t="s">
        <v>1309</v>
      </c>
      <c r="X237" t="s">
        <v>1923</v>
      </c>
      <c r="Y237" s="188">
        <v>0</v>
      </c>
      <c r="Z237" t="s">
        <v>1309</v>
      </c>
      <c r="AA237" t="s">
        <v>1314</v>
      </c>
      <c r="AB237" s="188">
        <v>0</v>
      </c>
      <c r="AC237" t="s">
        <v>1309</v>
      </c>
      <c r="AD237" t="s">
        <v>1314</v>
      </c>
      <c r="AE237" t="s">
        <v>1924</v>
      </c>
      <c r="AF237" s="187">
        <v>45737</v>
      </c>
      <c r="AG237" t="s">
        <v>1399</v>
      </c>
      <c r="AH237" t="s">
        <v>1387</v>
      </c>
      <c r="AI237" s="187" t="s">
        <v>1387</v>
      </c>
      <c r="AJ237" t="s">
        <v>1925</v>
      </c>
    </row>
    <row r="238" spans="1:36" x14ac:dyDescent="0.25">
      <c r="A238" t="s">
        <v>1926</v>
      </c>
      <c r="B238" t="s">
        <v>1298</v>
      </c>
      <c r="C238" t="s">
        <v>1299</v>
      </c>
      <c r="D238" t="s">
        <v>1363</v>
      </c>
      <c r="E238" s="186" t="s">
        <v>1301</v>
      </c>
      <c r="F238" t="s">
        <v>1847</v>
      </c>
      <c r="G238" s="187">
        <v>45586</v>
      </c>
      <c r="H238" t="s">
        <v>1303</v>
      </c>
      <c r="I238" t="s">
        <v>1753</v>
      </c>
      <c r="J238" t="s">
        <v>1822</v>
      </c>
      <c r="K238" s="189" t="s">
        <v>1306</v>
      </c>
      <c r="L238" t="s">
        <v>1306</v>
      </c>
      <c r="M238" t="s">
        <v>1307</v>
      </c>
      <c r="N238">
        <v>1</v>
      </c>
      <c r="O238" t="s">
        <v>1329</v>
      </c>
      <c r="P238" s="188">
        <v>5600000</v>
      </c>
      <c r="Q238" t="s">
        <v>1309</v>
      </c>
      <c r="R238" t="s">
        <v>1800</v>
      </c>
      <c r="S238" s="188">
        <v>5625000</v>
      </c>
      <c r="T238" t="s">
        <v>1309</v>
      </c>
      <c r="U238" t="s">
        <v>1927</v>
      </c>
      <c r="V238" s="188">
        <v>4500000</v>
      </c>
      <c r="W238" t="s">
        <v>1312</v>
      </c>
      <c r="X238" t="s">
        <v>1928</v>
      </c>
      <c r="Y238" s="188">
        <v>0</v>
      </c>
      <c r="Z238" t="s">
        <v>1309</v>
      </c>
      <c r="AA238" t="s">
        <v>1314</v>
      </c>
      <c r="AB238" s="188">
        <v>0</v>
      </c>
      <c r="AC238" t="s">
        <v>1309</v>
      </c>
      <c r="AD238" t="s">
        <v>1314</v>
      </c>
      <c r="AE238" t="s">
        <v>1929</v>
      </c>
      <c r="AF238" s="187">
        <v>45610</v>
      </c>
      <c r="AG238" t="s">
        <v>1930</v>
      </c>
      <c r="AH238" t="s">
        <v>1931</v>
      </c>
      <c r="AI238" s="187">
        <v>45617</v>
      </c>
      <c r="AJ238" t="s">
        <v>55</v>
      </c>
    </row>
    <row r="239" spans="1:36" x14ac:dyDescent="0.25">
      <c r="A239" t="s">
        <v>1932</v>
      </c>
      <c r="B239" t="s">
        <v>1298</v>
      </c>
      <c r="C239" t="s">
        <v>1299</v>
      </c>
      <c r="D239" t="s">
        <v>1363</v>
      </c>
      <c r="E239" s="186" t="s">
        <v>1301</v>
      </c>
      <c r="F239" t="s">
        <v>1847</v>
      </c>
      <c r="G239" s="187">
        <v>45589</v>
      </c>
      <c r="H239" t="s">
        <v>1303</v>
      </c>
      <c r="I239" t="s">
        <v>1933</v>
      </c>
      <c r="J239" t="s">
        <v>1817</v>
      </c>
      <c r="K239" s="189" t="s">
        <v>1306</v>
      </c>
      <c r="L239" t="s">
        <v>1306</v>
      </c>
      <c r="M239" t="s">
        <v>1307</v>
      </c>
      <c r="N239">
        <v>25</v>
      </c>
      <c r="O239" t="s">
        <v>1798</v>
      </c>
      <c r="P239" s="188">
        <v>122400</v>
      </c>
      <c r="Q239" t="s">
        <v>1309</v>
      </c>
      <c r="R239" t="s">
        <v>1927</v>
      </c>
      <c r="S239" s="188">
        <v>100000</v>
      </c>
      <c r="T239" t="s">
        <v>1312</v>
      </c>
      <c r="U239" t="s">
        <v>1928</v>
      </c>
      <c r="V239" s="188">
        <v>140250</v>
      </c>
      <c r="W239" t="s">
        <v>1309</v>
      </c>
      <c r="X239" t="s">
        <v>1934</v>
      </c>
      <c r="Y239" s="188">
        <v>0</v>
      </c>
      <c r="Z239" t="s">
        <v>1309</v>
      </c>
      <c r="AA239" t="s">
        <v>1314</v>
      </c>
      <c r="AB239" s="188">
        <v>0</v>
      </c>
      <c r="AC239" t="s">
        <v>1309</v>
      </c>
      <c r="AD239" t="s">
        <v>1314</v>
      </c>
      <c r="AE239" t="s">
        <v>1935</v>
      </c>
      <c r="AF239" s="187">
        <v>45610</v>
      </c>
      <c r="AG239" t="s">
        <v>1936</v>
      </c>
      <c r="AH239" t="s">
        <v>1937</v>
      </c>
      <c r="AI239" s="187">
        <v>45635</v>
      </c>
      <c r="AJ239" t="s">
        <v>55</v>
      </c>
    </row>
    <row r="240" spans="1:36" x14ac:dyDescent="0.25">
      <c r="A240" t="s">
        <v>1932</v>
      </c>
      <c r="B240" t="s">
        <v>1298</v>
      </c>
      <c r="C240" t="s">
        <v>1299</v>
      </c>
      <c r="D240" t="s">
        <v>1363</v>
      </c>
      <c r="E240" s="186" t="s">
        <v>1301</v>
      </c>
      <c r="F240" t="s">
        <v>1847</v>
      </c>
      <c r="G240" s="187">
        <v>45589</v>
      </c>
      <c r="H240" t="s">
        <v>1303</v>
      </c>
      <c r="I240" t="s">
        <v>1938</v>
      </c>
      <c r="J240" t="s">
        <v>1939</v>
      </c>
      <c r="K240" s="189" t="s">
        <v>1306</v>
      </c>
      <c r="L240" t="s">
        <v>1306</v>
      </c>
      <c r="M240" t="s">
        <v>1307</v>
      </c>
      <c r="N240">
        <v>5</v>
      </c>
      <c r="O240" t="s">
        <v>1308</v>
      </c>
      <c r="P240" s="188">
        <v>91800</v>
      </c>
      <c r="Q240" t="s">
        <v>1309</v>
      </c>
      <c r="R240" t="s">
        <v>1927</v>
      </c>
      <c r="S240" s="188">
        <v>90000</v>
      </c>
      <c r="T240" t="s">
        <v>1312</v>
      </c>
      <c r="U240" t="s">
        <v>1928</v>
      </c>
      <c r="V240" s="188">
        <v>95625</v>
      </c>
      <c r="W240" t="s">
        <v>1309</v>
      </c>
      <c r="X240" t="s">
        <v>1934</v>
      </c>
      <c r="Y240" s="188">
        <v>0</v>
      </c>
      <c r="Z240" t="s">
        <v>1309</v>
      </c>
      <c r="AA240" t="s">
        <v>1314</v>
      </c>
      <c r="AB240" s="188">
        <v>0</v>
      </c>
      <c r="AC240" t="s">
        <v>1309</v>
      </c>
      <c r="AD240" t="s">
        <v>1314</v>
      </c>
      <c r="AE240" t="s">
        <v>1935</v>
      </c>
      <c r="AF240" s="187">
        <v>45610</v>
      </c>
      <c r="AG240" t="s">
        <v>1936</v>
      </c>
      <c r="AH240" t="s">
        <v>1937</v>
      </c>
      <c r="AI240" s="187">
        <v>45635</v>
      </c>
      <c r="AJ240" t="s">
        <v>55</v>
      </c>
    </row>
    <row r="241" spans="1:36" x14ac:dyDescent="0.25">
      <c r="A241" t="s">
        <v>1932</v>
      </c>
      <c r="B241" t="s">
        <v>1298</v>
      </c>
      <c r="C241" t="s">
        <v>1299</v>
      </c>
      <c r="D241" t="s">
        <v>1363</v>
      </c>
      <c r="E241" s="186" t="s">
        <v>1301</v>
      </c>
      <c r="F241" t="s">
        <v>1847</v>
      </c>
      <c r="G241" s="187">
        <v>45589</v>
      </c>
      <c r="H241" t="s">
        <v>1303</v>
      </c>
      <c r="I241" t="s">
        <v>1940</v>
      </c>
      <c r="J241" t="s">
        <v>1941</v>
      </c>
      <c r="K241" s="189" t="s">
        <v>1306</v>
      </c>
      <c r="L241" t="s">
        <v>1306</v>
      </c>
      <c r="M241" t="s">
        <v>1307</v>
      </c>
      <c r="N241">
        <v>25</v>
      </c>
      <c r="O241" t="s">
        <v>1798</v>
      </c>
      <c r="P241" s="188">
        <v>34200</v>
      </c>
      <c r="Q241" t="s">
        <v>1309</v>
      </c>
      <c r="R241" t="s">
        <v>1927</v>
      </c>
      <c r="S241" s="188">
        <v>20000</v>
      </c>
      <c r="T241" t="s">
        <v>1312</v>
      </c>
      <c r="U241" t="s">
        <v>1928</v>
      </c>
      <c r="V241" s="188">
        <v>51000</v>
      </c>
      <c r="W241" t="s">
        <v>1309</v>
      </c>
      <c r="X241" t="s">
        <v>1934</v>
      </c>
      <c r="Y241" s="188">
        <v>0</v>
      </c>
      <c r="Z241" t="s">
        <v>1309</v>
      </c>
      <c r="AA241" t="s">
        <v>1314</v>
      </c>
      <c r="AB241" s="188">
        <v>0</v>
      </c>
      <c r="AC241" t="s">
        <v>1309</v>
      </c>
      <c r="AD241" t="s">
        <v>1314</v>
      </c>
      <c r="AE241" t="s">
        <v>1935</v>
      </c>
      <c r="AF241" s="187">
        <v>45610</v>
      </c>
      <c r="AG241" t="s">
        <v>1936</v>
      </c>
      <c r="AH241" t="s">
        <v>1937</v>
      </c>
      <c r="AI241" s="187">
        <v>45635</v>
      </c>
      <c r="AJ241" t="s">
        <v>55</v>
      </c>
    </row>
    <row r="242" spans="1:36" x14ac:dyDescent="0.25">
      <c r="A242" t="s">
        <v>1932</v>
      </c>
      <c r="B242" t="s">
        <v>1298</v>
      </c>
      <c r="C242" t="s">
        <v>1299</v>
      </c>
      <c r="D242" t="s">
        <v>1363</v>
      </c>
      <c r="E242" s="186" t="s">
        <v>1301</v>
      </c>
      <c r="F242" t="s">
        <v>1847</v>
      </c>
      <c r="G242" s="187">
        <v>45589</v>
      </c>
      <c r="H242" t="s">
        <v>1303</v>
      </c>
      <c r="I242" t="s">
        <v>1942</v>
      </c>
      <c r="J242" t="s">
        <v>1815</v>
      </c>
      <c r="K242" s="189" t="s">
        <v>1306</v>
      </c>
      <c r="L242" t="s">
        <v>1306</v>
      </c>
      <c r="M242" t="s">
        <v>1307</v>
      </c>
      <c r="N242">
        <v>5</v>
      </c>
      <c r="O242" t="s">
        <v>1308</v>
      </c>
      <c r="P242" s="188">
        <v>18900</v>
      </c>
      <c r="Q242" t="s">
        <v>1309</v>
      </c>
      <c r="R242" t="s">
        <v>1927</v>
      </c>
      <c r="S242" s="188">
        <v>12000</v>
      </c>
      <c r="T242" t="s">
        <v>1312</v>
      </c>
      <c r="U242" t="s">
        <v>1928</v>
      </c>
      <c r="V242" s="188">
        <v>31875</v>
      </c>
      <c r="W242" t="s">
        <v>1309</v>
      </c>
      <c r="X242" t="s">
        <v>1934</v>
      </c>
      <c r="Y242" s="188">
        <v>0</v>
      </c>
      <c r="Z242" t="s">
        <v>1309</v>
      </c>
      <c r="AA242" t="s">
        <v>1314</v>
      </c>
      <c r="AB242" s="188">
        <v>0</v>
      </c>
      <c r="AC242" t="s">
        <v>1309</v>
      </c>
      <c r="AD242" t="s">
        <v>1314</v>
      </c>
      <c r="AE242" t="s">
        <v>1935</v>
      </c>
      <c r="AF242" s="187">
        <v>45610</v>
      </c>
      <c r="AG242" t="s">
        <v>1936</v>
      </c>
      <c r="AH242" t="s">
        <v>1937</v>
      </c>
      <c r="AI242" s="187">
        <v>45635</v>
      </c>
      <c r="AJ242" t="s">
        <v>55</v>
      </c>
    </row>
    <row r="243" spans="1:36" x14ac:dyDescent="0.25">
      <c r="A243" t="s">
        <v>1932</v>
      </c>
      <c r="B243" t="s">
        <v>1298</v>
      </c>
      <c r="C243" t="s">
        <v>1299</v>
      </c>
      <c r="D243" t="s">
        <v>1363</v>
      </c>
      <c r="E243" s="186" t="s">
        <v>1301</v>
      </c>
      <c r="F243" t="s">
        <v>1847</v>
      </c>
      <c r="G243" s="187">
        <v>45589</v>
      </c>
      <c r="H243" t="s">
        <v>1303</v>
      </c>
      <c r="I243" t="s">
        <v>1943</v>
      </c>
      <c r="J243" t="s">
        <v>1944</v>
      </c>
      <c r="K243" s="189" t="s">
        <v>1306</v>
      </c>
      <c r="L243" t="s">
        <v>1306</v>
      </c>
      <c r="M243" t="s">
        <v>1307</v>
      </c>
      <c r="N243">
        <v>5</v>
      </c>
      <c r="O243" t="s">
        <v>1308</v>
      </c>
      <c r="P243" s="188">
        <v>40500</v>
      </c>
      <c r="Q243" t="s">
        <v>1309</v>
      </c>
      <c r="R243" t="s">
        <v>1927</v>
      </c>
      <c r="S243" s="188">
        <v>5000</v>
      </c>
      <c r="T243" t="s">
        <v>1312</v>
      </c>
      <c r="U243" t="s">
        <v>1928</v>
      </c>
      <c r="V243" s="188">
        <v>5100</v>
      </c>
      <c r="W243" t="s">
        <v>1309</v>
      </c>
      <c r="X243" t="s">
        <v>1934</v>
      </c>
      <c r="Y243" s="188">
        <v>0</v>
      </c>
      <c r="Z243" t="s">
        <v>1309</v>
      </c>
      <c r="AA243" t="s">
        <v>1314</v>
      </c>
      <c r="AB243" s="188">
        <v>0</v>
      </c>
      <c r="AC243" t="s">
        <v>1309</v>
      </c>
      <c r="AD243" t="s">
        <v>1314</v>
      </c>
      <c r="AE243" t="s">
        <v>1935</v>
      </c>
      <c r="AF243" s="187">
        <v>45610</v>
      </c>
      <c r="AG243" t="s">
        <v>1936</v>
      </c>
      <c r="AH243" t="s">
        <v>1937</v>
      </c>
      <c r="AI243" s="187">
        <v>45635</v>
      </c>
      <c r="AJ243" t="s">
        <v>55</v>
      </c>
    </row>
    <row r="244" spans="1:36" x14ac:dyDescent="0.25">
      <c r="A244" t="s">
        <v>1932</v>
      </c>
      <c r="B244" t="s">
        <v>1298</v>
      </c>
      <c r="C244" t="s">
        <v>1299</v>
      </c>
      <c r="D244" t="s">
        <v>1363</v>
      </c>
      <c r="E244" s="186" t="s">
        <v>1301</v>
      </c>
      <c r="F244" t="s">
        <v>1847</v>
      </c>
      <c r="G244" s="187">
        <v>45589</v>
      </c>
      <c r="H244" t="s">
        <v>1303</v>
      </c>
      <c r="I244" t="s">
        <v>1945</v>
      </c>
      <c r="J244" t="s">
        <v>1819</v>
      </c>
      <c r="K244" s="189" t="s">
        <v>1306</v>
      </c>
      <c r="L244" t="s">
        <v>1306</v>
      </c>
      <c r="M244" t="s">
        <v>1307</v>
      </c>
      <c r="N244">
        <v>25</v>
      </c>
      <c r="O244" t="s">
        <v>1798</v>
      </c>
      <c r="P244" s="188">
        <v>25200</v>
      </c>
      <c r="Q244" t="s">
        <v>1309</v>
      </c>
      <c r="R244" t="s">
        <v>1927</v>
      </c>
      <c r="S244" s="188">
        <v>20000</v>
      </c>
      <c r="T244" t="s">
        <v>1312</v>
      </c>
      <c r="U244" t="s">
        <v>1928</v>
      </c>
      <c r="V244" s="188">
        <v>35700</v>
      </c>
      <c r="W244" t="s">
        <v>1309</v>
      </c>
      <c r="X244" t="s">
        <v>1934</v>
      </c>
      <c r="Y244" s="188">
        <v>0</v>
      </c>
      <c r="Z244" t="s">
        <v>1309</v>
      </c>
      <c r="AA244" t="s">
        <v>1314</v>
      </c>
      <c r="AB244" s="188">
        <v>0</v>
      </c>
      <c r="AC244" t="s">
        <v>1309</v>
      </c>
      <c r="AD244" t="s">
        <v>1314</v>
      </c>
      <c r="AE244" t="s">
        <v>1935</v>
      </c>
      <c r="AF244" s="187">
        <v>45610</v>
      </c>
      <c r="AG244" t="s">
        <v>1936</v>
      </c>
      <c r="AH244" t="s">
        <v>1937</v>
      </c>
      <c r="AI244" s="187">
        <v>45635</v>
      </c>
      <c r="AJ244" t="s">
        <v>55</v>
      </c>
    </row>
    <row r="245" spans="1:36" x14ac:dyDescent="0.25">
      <c r="A245" t="s">
        <v>1946</v>
      </c>
      <c r="B245" t="s">
        <v>1298</v>
      </c>
      <c r="C245" t="s">
        <v>1299</v>
      </c>
      <c r="D245" t="s">
        <v>1363</v>
      </c>
      <c r="E245" s="186" t="s">
        <v>1301</v>
      </c>
      <c r="F245" t="s">
        <v>1847</v>
      </c>
      <c r="G245" s="187">
        <v>45588</v>
      </c>
      <c r="H245" t="s">
        <v>1303</v>
      </c>
      <c r="I245" t="s">
        <v>1947</v>
      </c>
      <c r="J245" t="s">
        <v>1831</v>
      </c>
      <c r="K245" s="189" t="s">
        <v>1306</v>
      </c>
      <c r="L245" t="s">
        <v>1306</v>
      </c>
      <c r="M245" t="s">
        <v>1307</v>
      </c>
      <c r="N245">
        <v>1</v>
      </c>
      <c r="O245" t="s">
        <v>1329</v>
      </c>
      <c r="P245" s="188">
        <v>22000000</v>
      </c>
      <c r="Q245" t="s">
        <v>1312</v>
      </c>
      <c r="R245" t="s">
        <v>1693</v>
      </c>
      <c r="S245" s="188">
        <v>28740000</v>
      </c>
      <c r="T245" t="s">
        <v>1309</v>
      </c>
      <c r="U245" t="s">
        <v>1832</v>
      </c>
      <c r="V245" s="188">
        <v>29750000</v>
      </c>
      <c r="W245" t="s">
        <v>1309</v>
      </c>
      <c r="X245" t="s">
        <v>1833</v>
      </c>
      <c r="Y245" s="188">
        <v>0</v>
      </c>
      <c r="Z245" t="s">
        <v>1309</v>
      </c>
      <c r="AA245" t="s">
        <v>1314</v>
      </c>
      <c r="AB245" s="188">
        <v>0</v>
      </c>
      <c r="AC245" t="s">
        <v>1309</v>
      </c>
      <c r="AD245" t="s">
        <v>1314</v>
      </c>
      <c r="AE245" t="s">
        <v>1948</v>
      </c>
      <c r="AF245" s="187">
        <v>45614</v>
      </c>
      <c r="AG245" t="s">
        <v>1949</v>
      </c>
      <c r="AH245" t="s">
        <v>1950</v>
      </c>
      <c r="AI245" s="187">
        <v>45629</v>
      </c>
      <c r="AJ245" t="s">
        <v>55</v>
      </c>
    </row>
    <row r="246" spans="1:36" x14ac:dyDescent="0.25">
      <c r="A246" t="s">
        <v>1932</v>
      </c>
      <c r="B246" t="s">
        <v>1298</v>
      </c>
      <c r="C246" t="s">
        <v>1299</v>
      </c>
      <c r="D246" t="s">
        <v>1363</v>
      </c>
      <c r="E246" s="186" t="s">
        <v>1301</v>
      </c>
      <c r="F246" t="s">
        <v>1847</v>
      </c>
      <c r="G246" s="187">
        <v>45589</v>
      </c>
      <c r="H246" t="s">
        <v>1303</v>
      </c>
      <c r="I246" t="s">
        <v>1951</v>
      </c>
      <c r="J246" t="s">
        <v>1952</v>
      </c>
      <c r="K246" s="189" t="s">
        <v>1306</v>
      </c>
      <c r="L246" t="s">
        <v>1306</v>
      </c>
      <c r="M246" t="s">
        <v>1307</v>
      </c>
      <c r="N246">
        <v>5</v>
      </c>
      <c r="O246" t="s">
        <v>1308</v>
      </c>
      <c r="P246" s="188">
        <v>40500</v>
      </c>
      <c r="Q246" t="s">
        <v>1309</v>
      </c>
      <c r="R246" t="s">
        <v>1927</v>
      </c>
      <c r="S246" s="188">
        <v>6000</v>
      </c>
      <c r="T246" t="s">
        <v>1312</v>
      </c>
      <c r="U246" t="s">
        <v>1928</v>
      </c>
      <c r="V246" s="188">
        <v>6375</v>
      </c>
      <c r="W246" t="s">
        <v>1309</v>
      </c>
      <c r="X246" t="s">
        <v>1934</v>
      </c>
      <c r="Y246" s="188">
        <v>0</v>
      </c>
      <c r="Z246" t="s">
        <v>1309</v>
      </c>
      <c r="AA246" t="s">
        <v>1314</v>
      </c>
      <c r="AB246" s="188">
        <v>0</v>
      </c>
      <c r="AC246" t="s">
        <v>1309</v>
      </c>
      <c r="AD246" t="s">
        <v>1314</v>
      </c>
      <c r="AE246" t="s">
        <v>1935</v>
      </c>
      <c r="AF246" s="187">
        <v>45610</v>
      </c>
      <c r="AG246" t="s">
        <v>1936</v>
      </c>
      <c r="AH246" t="s">
        <v>1937</v>
      </c>
      <c r="AI246" s="187">
        <v>45635</v>
      </c>
      <c r="AJ246" t="s">
        <v>55</v>
      </c>
    </row>
    <row r="247" spans="1:36" x14ac:dyDescent="0.25">
      <c r="A247" t="s">
        <v>1932</v>
      </c>
      <c r="B247" t="s">
        <v>1298</v>
      </c>
      <c r="C247" t="s">
        <v>1299</v>
      </c>
      <c r="D247" t="s">
        <v>1363</v>
      </c>
      <c r="E247" s="186" t="s">
        <v>1301</v>
      </c>
      <c r="F247" t="s">
        <v>1847</v>
      </c>
      <c r="G247" s="187">
        <v>45589</v>
      </c>
      <c r="H247" t="s">
        <v>1303</v>
      </c>
      <c r="I247" t="s">
        <v>1953</v>
      </c>
      <c r="J247" t="s">
        <v>1954</v>
      </c>
      <c r="K247" s="189" t="s">
        <v>1306</v>
      </c>
      <c r="L247" t="s">
        <v>1306</v>
      </c>
      <c r="M247" t="s">
        <v>1307</v>
      </c>
      <c r="N247">
        <v>1</v>
      </c>
      <c r="O247" t="s">
        <v>1955</v>
      </c>
      <c r="P247" s="188">
        <v>122400</v>
      </c>
      <c r="Q247" t="s">
        <v>1309</v>
      </c>
      <c r="R247" t="s">
        <v>1927</v>
      </c>
      <c r="S247" s="188">
        <v>50000</v>
      </c>
      <c r="T247" t="s">
        <v>1312</v>
      </c>
      <c r="U247" t="s">
        <v>1928</v>
      </c>
      <c r="V247" s="188">
        <v>133875</v>
      </c>
      <c r="W247" t="s">
        <v>1309</v>
      </c>
      <c r="X247" t="s">
        <v>1934</v>
      </c>
      <c r="Y247" s="188">
        <v>0</v>
      </c>
      <c r="Z247" t="s">
        <v>1309</v>
      </c>
      <c r="AA247" t="s">
        <v>1314</v>
      </c>
      <c r="AB247" s="188">
        <v>0</v>
      </c>
      <c r="AC247" t="s">
        <v>1309</v>
      </c>
      <c r="AD247" t="s">
        <v>1314</v>
      </c>
      <c r="AE247" t="s">
        <v>1935</v>
      </c>
      <c r="AF247" s="187">
        <v>45610</v>
      </c>
      <c r="AG247" t="s">
        <v>1936</v>
      </c>
      <c r="AH247" t="s">
        <v>1937</v>
      </c>
      <c r="AI247" s="187">
        <v>45635</v>
      </c>
      <c r="AJ247" t="s">
        <v>55</v>
      </c>
    </row>
    <row r="248" spans="1:36" x14ac:dyDescent="0.25">
      <c r="A248" t="s">
        <v>1956</v>
      </c>
      <c r="B248" t="s">
        <v>1298</v>
      </c>
      <c r="C248" t="s">
        <v>1299</v>
      </c>
      <c r="D248" t="s">
        <v>1363</v>
      </c>
      <c r="E248" s="186" t="s">
        <v>1301</v>
      </c>
      <c r="F248" t="s">
        <v>1847</v>
      </c>
      <c r="G248" s="187">
        <v>45615</v>
      </c>
      <c r="H248" t="s">
        <v>1303</v>
      </c>
      <c r="I248" t="s">
        <v>1957</v>
      </c>
      <c r="J248" t="s">
        <v>1958</v>
      </c>
      <c r="K248" s="189" t="s">
        <v>1306</v>
      </c>
      <c r="L248" t="s">
        <v>1306</v>
      </c>
      <c r="M248" t="s">
        <v>1307</v>
      </c>
      <c r="N248">
        <v>1</v>
      </c>
      <c r="O248" t="s">
        <v>1391</v>
      </c>
      <c r="P248" s="188">
        <v>19764000</v>
      </c>
      <c r="Q248" t="s">
        <v>1312</v>
      </c>
      <c r="R248" t="s">
        <v>839</v>
      </c>
      <c r="S248" s="188">
        <v>0</v>
      </c>
      <c r="T248" t="s">
        <v>1309</v>
      </c>
      <c r="U248" t="s">
        <v>1314</v>
      </c>
      <c r="V248" s="188">
        <v>0</v>
      </c>
      <c r="W248" t="s">
        <v>1309</v>
      </c>
      <c r="X248" t="s">
        <v>1314</v>
      </c>
      <c r="Y248" s="188">
        <v>0</v>
      </c>
      <c r="Z248" t="s">
        <v>1309</v>
      </c>
      <c r="AA248" t="s">
        <v>1314</v>
      </c>
      <c r="AB248" s="188">
        <v>0</v>
      </c>
      <c r="AC248" t="s">
        <v>1309</v>
      </c>
      <c r="AD248" t="s">
        <v>1314</v>
      </c>
      <c r="AE248" t="s">
        <v>1959</v>
      </c>
      <c r="AF248" s="187">
        <v>45622</v>
      </c>
      <c r="AG248" t="s">
        <v>1960</v>
      </c>
      <c r="AH248" t="s">
        <v>1961</v>
      </c>
      <c r="AI248" s="187">
        <v>45720</v>
      </c>
      <c r="AJ248" t="s">
        <v>55</v>
      </c>
    </row>
    <row r="249" spans="1:36" x14ac:dyDescent="0.25">
      <c r="A249" t="s">
        <v>1932</v>
      </c>
      <c r="B249" t="s">
        <v>1298</v>
      </c>
      <c r="C249" t="s">
        <v>1299</v>
      </c>
      <c r="D249" t="s">
        <v>1363</v>
      </c>
      <c r="E249" s="186" t="s">
        <v>1301</v>
      </c>
      <c r="F249" t="s">
        <v>1847</v>
      </c>
      <c r="G249" s="187">
        <v>45589</v>
      </c>
      <c r="H249" t="s">
        <v>1303</v>
      </c>
      <c r="I249" t="s">
        <v>1962</v>
      </c>
      <c r="J249" t="s">
        <v>1963</v>
      </c>
      <c r="K249" s="189" t="s">
        <v>1306</v>
      </c>
      <c r="L249" t="s">
        <v>1306</v>
      </c>
      <c r="M249" t="s">
        <v>1307</v>
      </c>
      <c r="N249">
        <v>4</v>
      </c>
      <c r="O249" t="s">
        <v>1308</v>
      </c>
      <c r="P249" s="188">
        <v>3600</v>
      </c>
      <c r="Q249" t="s">
        <v>1309</v>
      </c>
      <c r="R249" t="s">
        <v>1927</v>
      </c>
      <c r="S249" s="188">
        <v>3000</v>
      </c>
      <c r="T249" t="s">
        <v>1312</v>
      </c>
      <c r="U249" t="s">
        <v>1928</v>
      </c>
      <c r="V249" s="188">
        <v>6375</v>
      </c>
      <c r="W249" t="s">
        <v>1309</v>
      </c>
      <c r="X249" t="s">
        <v>1934</v>
      </c>
      <c r="Y249" s="188">
        <v>0</v>
      </c>
      <c r="Z249" t="s">
        <v>1309</v>
      </c>
      <c r="AA249" t="s">
        <v>1314</v>
      </c>
      <c r="AB249" s="188">
        <v>0</v>
      </c>
      <c r="AC249" t="s">
        <v>1309</v>
      </c>
      <c r="AD249" t="s">
        <v>1314</v>
      </c>
      <c r="AE249" t="s">
        <v>1935</v>
      </c>
      <c r="AF249" s="187">
        <v>45610</v>
      </c>
      <c r="AG249" t="s">
        <v>1936</v>
      </c>
      <c r="AH249" t="s">
        <v>1937</v>
      </c>
      <c r="AI249" s="187">
        <v>45635</v>
      </c>
      <c r="AJ249" t="s">
        <v>55</v>
      </c>
    </row>
    <row r="250" spans="1:36" x14ac:dyDescent="0.25">
      <c r="A250" t="s">
        <v>1932</v>
      </c>
      <c r="B250" t="s">
        <v>1298</v>
      </c>
      <c r="C250" t="s">
        <v>1299</v>
      </c>
      <c r="D250" t="s">
        <v>1363</v>
      </c>
      <c r="E250" s="186" t="s">
        <v>1301</v>
      </c>
      <c r="F250" t="s">
        <v>1847</v>
      </c>
      <c r="G250" s="187">
        <v>45589</v>
      </c>
      <c r="H250" t="s">
        <v>1303</v>
      </c>
      <c r="I250" t="s">
        <v>1964</v>
      </c>
      <c r="J250" t="s">
        <v>1965</v>
      </c>
      <c r="K250" s="189" t="s">
        <v>1306</v>
      </c>
      <c r="L250" t="s">
        <v>1306</v>
      </c>
      <c r="M250" t="s">
        <v>1307</v>
      </c>
      <c r="N250">
        <v>1</v>
      </c>
      <c r="O250" t="s">
        <v>1966</v>
      </c>
      <c r="P250" s="188">
        <v>1836000</v>
      </c>
      <c r="Q250" t="s">
        <v>1309</v>
      </c>
      <c r="R250" t="s">
        <v>1927</v>
      </c>
      <c r="S250" s="188">
        <v>1000000</v>
      </c>
      <c r="T250" t="s">
        <v>1312</v>
      </c>
      <c r="U250" t="s">
        <v>1928</v>
      </c>
      <c r="V250" s="188">
        <v>1912500</v>
      </c>
      <c r="W250" t="s">
        <v>1309</v>
      </c>
      <c r="X250" t="s">
        <v>1934</v>
      </c>
      <c r="Y250" s="188">
        <v>0</v>
      </c>
      <c r="Z250" t="s">
        <v>1309</v>
      </c>
      <c r="AA250" t="s">
        <v>1314</v>
      </c>
      <c r="AB250" s="188">
        <v>0</v>
      </c>
      <c r="AC250" t="s">
        <v>1309</v>
      </c>
      <c r="AD250" t="s">
        <v>1314</v>
      </c>
      <c r="AE250" t="s">
        <v>1935</v>
      </c>
      <c r="AF250" s="187">
        <v>45610</v>
      </c>
      <c r="AG250" t="s">
        <v>1936</v>
      </c>
      <c r="AH250" t="s">
        <v>1937</v>
      </c>
      <c r="AI250" s="187">
        <v>45635</v>
      </c>
      <c r="AJ250" t="s">
        <v>55</v>
      </c>
    </row>
    <row r="251" spans="1:36" x14ac:dyDescent="0.25">
      <c r="A251" t="s">
        <v>1932</v>
      </c>
      <c r="B251" t="s">
        <v>1298</v>
      </c>
      <c r="C251" t="s">
        <v>1299</v>
      </c>
      <c r="D251" t="s">
        <v>1363</v>
      </c>
      <c r="E251" s="186" t="s">
        <v>1301</v>
      </c>
      <c r="F251" t="s">
        <v>1847</v>
      </c>
      <c r="G251" s="187">
        <v>45589</v>
      </c>
      <c r="H251" t="s">
        <v>1303</v>
      </c>
      <c r="I251" t="s">
        <v>1967</v>
      </c>
      <c r="J251" t="s">
        <v>1968</v>
      </c>
      <c r="K251" s="189" t="s">
        <v>1306</v>
      </c>
      <c r="L251" t="s">
        <v>1306</v>
      </c>
      <c r="M251" t="s">
        <v>1307</v>
      </c>
      <c r="N251">
        <v>1</v>
      </c>
      <c r="O251" t="s">
        <v>1308</v>
      </c>
      <c r="P251" s="188">
        <v>382500</v>
      </c>
      <c r="Q251" t="s">
        <v>1309</v>
      </c>
      <c r="R251" t="s">
        <v>1927</v>
      </c>
      <c r="S251" s="188">
        <v>75000</v>
      </c>
      <c r="T251" t="s">
        <v>1312</v>
      </c>
      <c r="U251" t="s">
        <v>1928</v>
      </c>
      <c r="V251" s="188">
        <v>191250</v>
      </c>
      <c r="W251" t="s">
        <v>1309</v>
      </c>
      <c r="X251" t="s">
        <v>1934</v>
      </c>
      <c r="Y251" s="188">
        <v>0</v>
      </c>
      <c r="Z251" t="s">
        <v>1309</v>
      </c>
      <c r="AA251" t="s">
        <v>1314</v>
      </c>
      <c r="AB251" s="188">
        <v>0</v>
      </c>
      <c r="AC251" t="s">
        <v>1309</v>
      </c>
      <c r="AD251" t="s">
        <v>1314</v>
      </c>
      <c r="AE251" t="s">
        <v>1935</v>
      </c>
      <c r="AF251" s="187">
        <v>45610</v>
      </c>
      <c r="AG251" t="s">
        <v>1936</v>
      </c>
      <c r="AH251" t="s">
        <v>1937</v>
      </c>
      <c r="AI251" s="187">
        <v>45635</v>
      </c>
      <c r="AJ251" t="s">
        <v>55</v>
      </c>
    </row>
    <row r="252" spans="1:36" x14ac:dyDescent="0.25">
      <c r="A252" t="s">
        <v>250</v>
      </c>
      <c r="B252" t="s">
        <v>1298</v>
      </c>
      <c r="C252" t="s">
        <v>1299</v>
      </c>
      <c r="D252" t="s">
        <v>1363</v>
      </c>
      <c r="E252" s="186" t="s">
        <v>1301</v>
      </c>
      <c r="F252" t="s">
        <v>1847</v>
      </c>
      <c r="G252" s="187">
        <v>45625</v>
      </c>
      <c r="H252" t="s">
        <v>1303</v>
      </c>
      <c r="I252" t="s">
        <v>1303</v>
      </c>
      <c r="J252" t="s">
        <v>1307</v>
      </c>
      <c r="K252" s="189" t="s">
        <v>1306</v>
      </c>
      <c r="L252" t="s">
        <v>1969</v>
      </c>
      <c r="M252" t="s">
        <v>1970</v>
      </c>
      <c r="N252">
        <v>12</v>
      </c>
      <c r="O252" t="s">
        <v>1429</v>
      </c>
      <c r="P252" s="188">
        <v>600000</v>
      </c>
      <c r="Q252" t="s">
        <v>1312</v>
      </c>
      <c r="R252" t="s">
        <v>1971</v>
      </c>
      <c r="S252" s="188">
        <v>600000</v>
      </c>
      <c r="T252" t="s">
        <v>1309</v>
      </c>
      <c r="U252" t="s">
        <v>1972</v>
      </c>
      <c r="V252" s="188">
        <v>600000</v>
      </c>
      <c r="W252" t="s">
        <v>1309</v>
      </c>
      <c r="X252" t="s">
        <v>1973</v>
      </c>
      <c r="Y252" s="188">
        <v>0</v>
      </c>
      <c r="Z252" t="s">
        <v>1309</v>
      </c>
      <c r="AA252" t="s">
        <v>1314</v>
      </c>
      <c r="AB252" s="188">
        <v>0</v>
      </c>
      <c r="AC252" t="s">
        <v>1309</v>
      </c>
      <c r="AD252" t="s">
        <v>1314</v>
      </c>
      <c r="AE252" t="s">
        <v>1974</v>
      </c>
      <c r="AF252" s="187">
        <v>45639</v>
      </c>
      <c r="AG252" t="s">
        <v>1399</v>
      </c>
      <c r="AH252" t="s">
        <v>1387</v>
      </c>
      <c r="AI252" s="187" t="s">
        <v>1387</v>
      </c>
      <c r="AJ252" t="s">
        <v>631</v>
      </c>
    </row>
    <row r="253" spans="1:36" x14ac:dyDescent="0.25">
      <c r="A253" t="s">
        <v>260</v>
      </c>
      <c r="B253" t="s">
        <v>1298</v>
      </c>
      <c r="C253" t="s">
        <v>1299</v>
      </c>
      <c r="D253" t="s">
        <v>1363</v>
      </c>
      <c r="E253" s="186" t="s">
        <v>1301</v>
      </c>
      <c r="F253" t="s">
        <v>1847</v>
      </c>
      <c r="G253" s="187">
        <v>45610</v>
      </c>
      <c r="H253" t="s">
        <v>1303</v>
      </c>
      <c r="I253" t="s">
        <v>1303</v>
      </c>
      <c r="J253" t="s">
        <v>1307</v>
      </c>
      <c r="K253" s="189" t="s">
        <v>1306</v>
      </c>
      <c r="L253" t="s">
        <v>1450</v>
      </c>
      <c r="M253" t="s">
        <v>1451</v>
      </c>
      <c r="N253">
        <v>1</v>
      </c>
      <c r="O253" t="s">
        <v>1443</v>
      </c>
      <c r="P253" s="188">
        <v>25000000</v>
      </c>
      <c r="Q253" t="s">
        <v>1312</v>
      </c>
      <c r="R253" t="s">
        <v>1257</v>
      </c>
      <c r="S253" s="188">
        <v>34516000</v>
      </c>
      <c r="T253" t="s">
        <v>1309</v>
      </c>
      <c r="U253" t="s">
        <v>1311</v>
      </c>
      <c r="V253" s="188">
        <v>35000000</v>
      </c>
      <c r="W253" t="s">
        <v>1309</v>
      </c>
      <c r="X253" t="s">
        <v>1975</v>
      </c>
      <c r="Y253" s="188">
        <v>0</v>
      </c>
      <c r="Z253" t="s">
        <v>1309</v>
      </c>
      <c r="AA253" t="s">
        <v>1314</v>
      </c>
      <c r="AB253" s="188">
        <v>0</v>
      </c>
      <c r="AC253" t="s">
        <v>1309</v>
      </c>
      <c r="AD253" t="s">
        <v>1314</v>
      </c>
      <c r="AE253" t="s">
        <v>1976</v>
      </c>
      <c r="AF253" s="187">
        <v>45642</v>
      </c>
      <c r="AG253" t="s">
        <v>1399</v>
      </c>
      <c r="AH253" t="s">
        <v>1387</v>
      </c>
      <c r="AI253" s="187" t="s">
        <v>1387</v>
      </c>
      <c r="AJ253" t="s">
        <v>1977</v>
      </c>
    </row>
    <row r="254" spans="1:36" x14ac:dyDescent="0.25">
      <c r="A254" t="s">
        <v>1978</v>
      </c>
      <c r="B254" t="s">
        <v>1298</v>
      </c>
      <c r="C254" t="s">
        <v>1299</v>
      </c>
      <c r="D254" t="s">
        <v>1363</v>
      </c>
      <c r="E254" s="186" t="s">
        <v>1301</v>
      </c>
      <c r="F254" t="s">
        <v>1847</v>
      </c>
      <c r="G254" s="187">
        <v>45611</v>
      </c>
      <c r="H254" t="s">
        <v>1303</v>
      </c>
      <c r="I254" t="s">
        <v>1979</v>
      </c>
      <c r="J254" t="s">
        <v>1476</v>
      </c>
      <c r="K254" s="189" t="s">
        <v>1306</v>
      </c>
      <c r="L254" t="s">
        <v>1306</v>
      </c>
      <c r="M254" t="s">
        <v>1307</v>
      </c>
      <c r="N254">
        <v>1</v>
      </c>
      <c r="O254" t="s">
        <v>1329</v>
      </c>
      <c r="P254" s="188">
        <v>1075000</v>
      </c>
      <c r="Q254" t="s">
        <v>1312</v>
      </c>
      <c r="R254" t="s">
        <v>1257</v>
      </c>
      <c r="S254" s="188">
        <v>0</v>
      </c>
      <c r="T254" t="s">
        <v>1309</v>
      </c>
      <c r="U254" t="s">
        <v>1314</v>
      </c>
      <c r="V254" s="188">
        <v>0</v>
      </c>
      <c r="W254" t="s">
        <v>1309</v>
      </c>
      <c r="X254" t="s">
        <v>1314</v>
      </c>
      <c r="Y254" s="188">
        <v>0</v>
      </c>
      <c r="Z254" t="s">
        <v>1309</v>
      </c>
      <c r="AA254" t="s">
        <v>1314</v>
      </c>
      <c r="AB254" s="188">
        <v>0</v>
      </c>
      <c r="AC254" t="s">
        <v>1309</v>
      </c>
      <c r="AD254" t="s">
        <v>1314</v>
      </c>
      <c r="AE254" t="s">
        <v>1980</v>
      </c>
      <c r="AF254" s="187">
        <v>45644</v>
      </c>
      <c r="AG254" t="s">
        <v>1981</v>
      </c>
      <c r="AH254" t="s">
        <v>1387</v>
      </c>
      <c r="AI254" s="187" t="s">
        <v>1387</v>
      </c>
      <c r="AJ254" t="s">
        <v>55</v>
      </c>
    </row>
    <row r="255" spans="1:36" x14ac:dyDescent="0.25">
      <c r="A255" t="s">
        <v>1978</v>
      </c>
      <c r="B255" t="s">
        <v>1298</v>
      </c>
      <c r="C255" t="s">
        <v>1299</v>
      </c>
      <c r="D255" t="s">
        <v>1363</v>
      </c>
      <c r="E255" s="186" t="s">
        <v>1301</v>
      </c>
      <c r="F255" t="s">
        <v>1847</v>
      </c>
      <c r="G255" s="187">
        <v>45611</v>
      </c>
      <c r="H255" t="s">
        <v>1303</v>
      </c>
      <c r="I255" t="s">
        <v>1982</v>
      </c>
      <c r="J255" t="s">
        <v>1472</v>
      </c>
      <c r="K255" s="189" t="s">
        <v>1306</v>
      </c>
      <c r="L255" t="s">
        <v>1306</v>
      </c>
      <c r="M255" t="s">
        <v>1307</v>
      </c>
      <c r="N255">
        <v>1</v>
      </c>
      <c r="O255" t="s">
        <v>1329</v>
      </c>
      <c r="P255" s="188">
        <v>400000</v>
      </c>
      <c r="Q255" t="s">
        <v>1312</v>
      </c>
      <c r="R255" t="s">
        <v>1257</v>
      </c>
      <c r="S255" s="188">
        <v>0</v>
      </c>
      <c r="T255" t="s">
        <v>1309</v>
      </c>
      <c r="U255" t="s">
        <v>1314</v>
      </c>
      <c r="V255" s="188">
        <v>0</v>
      </c>
      <c r="W255" t="s">
        <v>1309</v>
      </c>
      <c r="X255" t="s">
        <v>1314</v>
      </c>
      <c r="Y255" s="188">
        <v>0</v>
      </c>
      <c r="Z255" t="s">
        <v>1309</v>
      </c>
      <c r="AA255" t="s">
        <v>1314</v>
      </c>
      <c r="AB255" s="188">
        <v>0</v>
      </c>
      <c r="AC255" t="s">
        <v>1309</v>
      </c>
      <c r="AD255" t="s">
        <v>1314</v>
      </c>
      <c r="AE255" t="s">
        <v>1980</v>
      </c>
      <c r="AF255" s="187">
        <v>45644</v>
      </c>
      <c r="AG255" t="s">
        <v>1981</v>
      </c>
      <c r="AH255" t="s">
        <v>1387</v>
      </c>
      <c r="AI255" s="187" t="s">
        <v>1387</v>
      </c>
      <c r="AJ255" t="s">
        <v>55</v>
      </c>
    </row>
    <row r="256" spans="1:36" x14ac:dyDescent="0.25">
      <c r="A256" t="s">
        <v>1978</v>
      </c>
      <c r="B256" t="s">
        <v>1298</v>
      </c>
      <c r="C256" t="s">
        <v>1299</v>
      </c>
      <c r="D256" t="s">
        <v>1363</v>
      </c>
      <c r="E256" s="186" t="s">
        <v>1301</v>
      </c>
      <c r="F256" t="s">
        <v>1847</v>
      </c>
      <c r="G256" s="187">
        <v>45611</v>
      </c>
      <c r="H256" t="s">
        <v>1303</v>
      </c>
      <c r="I256" t="s">
        <v>1983</v>
      </c>
      <c r="J256" t="s">
        <v>1390</v>
      </c>
      <c r="K256" s="189" t="s">
        <v>1306</v>
      </c>
      <c r="L256" t="s">
        <v>1306</v>
      </c>
      <c r="M256" t="s">
        <v>1307</v>
      </c>
      <c r="N256">
        <v>1</v>
      </c>
      <c r="O256" t="s">
        <v>1391</v>
      </c>
      <c r="P256" s="188">
        <v>750000</v>
      </c>
      <c r="Q256" t="s">
        <v>1312</v>
      </c>
      <c r="R256" t="s">
        <v>1257</v>
      </c>
      <c r="S256" s="188">
        <v>0</v>
      </c>
      <c r="T256" t="s">
        <v>1309</v>
      </c>
      <c r="U256" t="s">
        <v>1314</v>
      </c>
      <c r="V256" s="188">
        <v>0</v>
      </c>
      <c r="W256" t="s">
        <v>1309</v>
      </c>
      <c r="X256" t="s">
        <v>1314</v>
      </c>
      <c r="Y256" s="188">
        <v>0</v>
      </c>
      <c r="Z256" t="s">
        <v>1309</v>
      </c>
      <c r="AA256" t="s">
        <v>1314</v>
      </c>
      <c r="AB256" s="188">
        <v>0</v>
      </c>
      <c r="AC256" t="s">
        <v>1309</v>
      </c>
      <c r="AD256" t="s">
        <v>1314</v>
      </c>
      <c r="AE256" t="s">
        <v>1980</v>
      </c>
      <c r="AF256" s="187">
        <v>45644</v>
      </c>
      <c r="AG256" t="s">
        <v>1981</v>
      </c>
      <c r="AH256" t="s">
        <v>1387</v>
      </c>
      <c r="AI256" s="187" t="s">
        <v>1387</v>
      </c>
      <c r="AJ256" t="s">
        <v>55</v>
      </c>
    </row>
    <row r="257" spans="1:36" x14ac:dyDescent="0.25">
      <c r="A257" t="s">
        <v>1978</v>
      </c>
      <c r="B257" t="s">
        <v>1298</v>
      </c>
      <c r="C257" t="s">
        <v>1299</v>
      </c>
      <c r="D257" t="s">
        <v>1363</v>
      </c>
      <c r="E257" s="186" t="s">
        <v>1301</v>
      </c>
      <c r="F257" t="s">
        <v>1847</v>
      </c>
      <c r="G257" s="187">
        <v>45611</v>
      </c>
      <c r="H257" t="s">
        <v>1303</v>
      </c>
      <c r="I257" t="s">
        <v>1984</v>
      </c>
      <c r="J257" t="s">
        <v>1478</v>
      </c>
      <c r="K257" s="189" t="s">
        <v>1306</v>
      </c>
      <c r="L257" t="s">
        <v>1306</v>
      </c>
      <c r="M257" t="s">
        <v>1307</v>
      </c>
      <c r="N257">
        <v>1</v>
      </c>
      <c r="O257" t="s">
        <v>1391</v>
      </c>
      <c r="P257" s="188">
        <v>1500000</v>
      </c>
      <c r="Q257" t="s">
        <v>1312</v>
      </c>
      <c r="R257" t="s">
        <v>1257</v>
      </c>
      <c r="S257" s="188">
        <v>0</v>
      </c>
      <c r="T257" t="s">
        <v>1309</v>
      </c>
      <c r="U257" t="s">
        <v>1314</v>
      </c>
      <c r="V257" s="188">
        <v>0</v>
      </c>
      <c r="W257" t="s">
        <v>1309</v>
      </c>
      <c r="X257" t="s">
        <v>1314</v>
      </c>
      <c r="Y257" s="188">
        <v>0</v>
      </c>
      <c r="Z257" t="s">
        <v>1309</v>
      </c>
      <c r="AA257" t="s">
        <v>1314</v>
      </c>
      <c r="AB257" s="188">
        <v>0</v>
      </c>
      <c r="AC257" t="s">
        <v>1309</v>
      </c>
      <c r="AD257" t="s">
        <v>1314</v>
      </c>
      <c r="AE257" t="s">
        <v>1980</v>
      </c>
      <c r="AF257" s="187">
        <v>45644</v>
      </c>
      <c r="AG257" t="s">
        <v>1981</v>
      </c>
      <c r="AH257" t="s">
        <v>1387</v>
      </c>
      <c r="AI257" s="187" t="s">
        <v>1387</v>
      </c>
      <c r="AJ257" t="s">
        <v>55</v>
      </c>
    </row>
    <row r="258" spans="1:36" x14ac:dyDescent="0.25">
      <c r="A258" t="s">
        <v>1985</v>
      </c>
      <c r="B258" t="s">
        <v>1298</v>
      </c>
      <c r="C258" t="s">
        <v>1299</v>
      </c>
      <c r="D258" t="s">
        <v>1363</v>
      </c>
      <c r="E258" s="186" t="s">
        <v>1301</v>
      </c>
      <c r="F258" t="s">
        <v>1847</v>
      </c>
      <c r="G258" s="187">
        <v>45617</v>
      </c>
      <c r="H258" t="s">
        <v>1303</v>
      </c>
      <c r="I258" t="s">
        <v>1489</v>
      </c>
      <c r="J258" t="s">
        <v>1357</v>
      </c>
      <c r="K258" s="189" t="s">
        <v>1306</v>
      </c>
      <c r="L258" t="s">
        <v>1306</v>
      </c>
      <c r="M258" t="s">
        <v>1307</v>
      </c>
      <c r="N258">
        <v>2</v>
      </c>
      <c r="O258" t="s">
        <v>1358</v>
      </c>
      <c r="P258" s="188">
        <v>1935000</v>
      </c>
      <c r="Q258" t="s">
        <v>1312</v>
      </c>
      <c r="R258" t="s">
        <v>1342</v>
      </c>
      <c r="S258" s="188">
        <v>0</v>
      </c>
      <c r="T258" t="s">
        <v>1309</v>
      </c>
      <c r="U258" t="s">
        <v>1314</v>
      </c>
      <c r="V258" s="188">
        <v>0</v>
      </c>
      <c r="W258" t="s">
        <v>1309</v>
      </c>
      <c r="X258" t="s">
        <v>1314</v>
      </c>
      <c r="Y258" s="188">
        <v>0</v>
      </c>
      <c r="Z258" t="s">
        <v>1309</v>
      </c>
      <c r="AA258" t="s">
        <v>1314</v>
      </c>
      <c r="AB258" s="188">
        <v>0</v>
      </c>
      <c r="AC258" t="s">
        <v>1309</v>
      </c>
      <c r="AD258" t="s">
        <v>1314</v>
      </c>
      <c r="AE258" t="s">
        <v>1986</v>
      </c>
      <c r="AF258" s="187">
        <v>45648</v>
      </c>
      <c r="AG258" t="s">
        <v>1987</v>
      </c>
      <c r="AH258" t="s">
        <v>1988</v>
      </c>
      <c r="AI258" s="187">
        <v>45660</v>
      </c>
      <c r="AJ258" t="s">
        <v>55</v>
      </c>
    </row>
    <row r="259" spans="1:36" x14ac:dyDescent="0.25">
      <c r="A259" t="s">
        <v>134</v>
      </c>
      <c r="B259" t="s">
        <v>1298</v>
      </c>
      <c r="C259" t="s">
        <v>1299</v>
      </c>
      <c r="D259" t="s">
        <v>1363</v>
      </c>
      <c r="E259" s="186" t="s">
        <v>1301</v>
      </c>
      <c r="F259" t="s">
        <v>1847</v>
      </c>
      <c r="G259" s="187">
        <v>45696</v>
      </c>
      <c r="H259" t="s">
        <v>1303</v>
      </c>
      <c r="I259" t="s">
        <v>1303</v>
      </c>
      <c r="J259" t="s">
        <v>1307</v>
      </c>
      <c r="K259" s="189" t="s">
        <v>1306</v>
      </c>
      <c r="L259" t="s">
        <v>1402</v>
      </c>
      <c r="M259" t="s">
        <v>1403</v>
      </c>
      <c r="N259">
        <v>12</v>
      </c>
      <c r="O259" t="s">
        <v>1443</v>
      </c>
      <c r="P259" s="188">
        <v>1681676</v>
      </c>
      <c r="Q259" t="s">
        <v>1312</v>
      </c>
      <c r="R259" t="s">
        <v>839</v>
      </c>
      <c r="S259" s="188">
        <v>1756367</v>
      </c>
      <c r="T259" t="s">
        <v>1309</v>
      </c>
      <c r="U259" t="s">
        <v>1430</v>
      </c>
      <c r="V259" s="188">
        <v>1756800</v>
      </c>
      <c r="W259" t="s">
        <v>1309</v>
      </c>
      <c r="X259" t="s">
        <v>1431</v>
      </c>
      <c r="Y259" s="188">
        <v>0</v>
      </c>
      <c r="Z259" t="s">
        <v>1309</v>
      </c>
      <c r="AA259" t="s">
        <v>1314</v>
      </c>
      <c r="AB259" s="188">
        <v>0</v>
      </c>
      <c r="AC259" t="s">
        <v>1309</v>
      </c>
      <c r="AD259" t="s">
        <v>1314</v>
      </c>
      <c r="AE259" t="s">
        <v>1989</v>
      </c>
      <c r="AF259" s="187">
        <v>45774</v>
      </c>
      <c r="AG259" t="s">
        <v>1399</v>
      </c>
      <c r="AH259" t="s">
        <v>1387</v>
      </c>
      <c r="AI259" s="187" t="s">
        <v>1387</v>
      </c>
      <c r="AJ259" t="s">
        <v>617</v>
      </c>
    </row>
    <row r="260" spans="1:36" x14ac:dyDescent="0.25">
      <c r="A260" t="s">
        <v>387</v>
      </c>
      <c r="B260" t="s">
        <v>1298</v>
      </c>
      <c r="C260" t="s">
        <v>1299</v>
      </c>
      <c r="D260" t="s">
        <v>1363</v>
      </c>
      <c r="E260" s="186" t="s">
        <v>1301</v>
      </c>
      <c r="F260" t="s">
        <v>1847</v>
      </c>
      <c r="G260" s="187">
        <v>45764</v>
      </c>
      <c r="H260" t="s">
        <v>1303</v>
      </c>
      <c r="I260" t="s">
        <v>1990</v>
      </c>
      <c r="J260" t="s">
        <v>1382</v>
      </c>
      <c r="K260" s="189" t="s">
        <v>1306</v>
      </c>
      <c r="L260" t="s">
        <v>1306</v>
      </c>
      <c r="M260" t="s">
        <v>1307</v>
      </c>
      <c r="N260">
        <v>5</v>
      </c>
      <c r="O260" t="s">
        <v>1329</v>
      </c>
      <c r="P260" s="188">
        <v>9000000</v>
      </c>
      <c r="Q260" t="s">
        <v>1312</v>
      </c>
      <c r="R260" t="s">
        <v>1222</v>
      </c>
      <c r="S260" s="188">
        <v>0</v>
      </c>
      <c r="T260" t="s">
        <v>1309</v>
      </c>
      <c r="U260" t="s">
        <v>1314</v>
      </c>
      <c r="V260" s="188">
        <v>0</v>
      </c>
      <c r="W260" t="s">
        <v>1309</v>
      </c>
      <c r="X260" t="s">
        <v>1314</v>
      </c>
      <c r="Y260" s="188">
        <v>0</v>
      </c>
      <c r="Z260" t="s">
        <v>1309</v>
      </c>
      <c r="AA260" t="s">
        <v>1314</v>
      </c>
      <c r="AB260" s="188">
        <v>0</v>
      </c>
      <c r="AC260" t="s">
        <v>1309</v>
      </c>
      <c r="AD260" t="s">
        <v>1314</v>
      </c>
      <c r="AE260" t="s">
        <v>1991</v>
      </c>
      <c r="AF260" s="187">
        <v>45785</v>
      </c>
      <c r="AG260" t="s">
        <v>1992</v>
      </c>
      <c r="AH260" t="s">
        <v>1993</v>
      </c>
      <c r="AI260" s="187">
        <v>45797</v>
      </c>
      <c r="AJ260" t="s">
        <v>55</v>
      </c>
    </row>
    <row r="261" spans="1:36" x14ac:dyDescent="0.25">
      <c r="A261" t="s">
        <v>387</v>
      </c>
      <c r="B261" t="s">
        <v>1298</v>
      </c>
      <c r="C261" t="s">
        <v>1299</v>
      </c>
      <c r="D261" t="s">
        <v>1363</v>
      </c>
      <c r="E261" s="186" t="s">
        <v>1301</v>
      </c>
      <c r="F261" t="s">
        <v>1847</v>
      </c>
      <c r="G261" s="187">
        <v>45764</v>
      </c>
      <c r="H261" t="s">
        <v>1303</v>
      </c>
      <c r="I261" t="s">
        <v>1994</v>
      </c>
      <c r="J261" t="s">
        <v>1995</v>
      </c>
      <c r="K261" s="189" t="s">
        <v>1306</v>
      </c>
      <c r="L261" t="s">
        <v>1306</v>
      </c>
      <c r="M261" t="s">
        <v>1307</v>
      </c>
      <c r="N261">
        <v>1</v>
      </c>
      <c r="O261" t="s">
        <v>1329</v>
      </c>
      <c r="P261" s="188">
        <v>24790000</v>
      </c>
      <c r="Q261" t="s">
        <v>1312</v>
      </c>
      <c r="R261" t="s">
        <v>1222</v>
      </c>
      <c r="S261" s="188">
        <v>0</v>
      </c>
      <c r="T261" t="s">
        <v>1309</v>
      </c>
      <c r="U261" t="s">
        <v>1314</v>
      </c>
      <c r="V261" s="188">
        <v>0</v>
      </c>
      <c r="W261" t="s">
        <v>1309</v>
      </c>
      <c r="X261" t="s">
        <v>1314</v>
      </c>
      <c r="Y261" s="188">
        <v>0</v>
      </c>
      <c r="Z261" t="s">
        <v>1309</v>
      </c>
      <c r="AA261" t="s">
        <v>1314</v>
      </c>
      <c r="AB261" s="188">
        <v>0</v>
      </c>
      <c r="AC261" t="s">
        <v>1309</v>
      </c>
      <c r="AD261" t="s">
        <v>1314</v>
      </c>
      <c r="AE261" t="s">
        <v>1991</v>
      </c>
      <c r="AF261" s="187">
        <v>45785</v>
      </c>
      <c r="AG261" t="s">
        <v>1992</v>
      </c>
      <c r="AH261" t="s">
        <v>1993</v>
      </c>
      <c r="AI261" s="187">
        <v>45797</v>
      </c>
      <c r="AJ261" t="s">
        <v>55</v>
      </c>
    </row>
    <row r="262" spans="1:36" x14ac:dyDescent="0.25">
      <c r="A262" t="s">
        <v>1863</v>
      </c>
      <c r="B262" t="s">
        <v>1298</v>
      </c>
      <c r="C262" t="s">
        <v>1299</v>
      </c>
      <c r="D262" t="s">
        <v>1300</v>
      </c>
      <c r="E262" s="186" t="s">
        <v>1301</v>
      </c>
      <c r="F262" t="s">
        <v>1847</v>
      </c>
      <c r="G262" s="187">
        <v>45168</v>
      </c>
      <c r="H262" t="s">
        <v>1303</v>
      </c>
      <c r="I262" t="s">
        <v>1487</v>
      </c>
      <c r="J262" t="s">
        <v>1334</v>
      </c>
      <c r="K262" s="189" t="s">
        <v>1306</v>
      </c>
      <c r="L262" t="s">
        <v>1306</v>
      </c>
      <c r="M262" t="s">
        <v>1307</v>
      </c>
      <c r="N262">
        <v>1</v>
      </c>
      <c r="O262" t="s">
        <v>1329</v>
      </c>
      <c r="P262" s="188">
        <v>660000</v>
      </c>
      <c r="Q262" t="s">
        <v>1309</v>
      </c>
      <c r="R262" t="s">
        <v>1310</v>
      </c>
      <c r="S262" s="188">
        <v>450000</v>
      </c>
      <c r="T262" t="s">
        <v>1312</v>
      </c>
      <c r="U262" t="s">
        <v>1311</v>
      </c>
      <c r="V262" s="188">
        <v>750000</v>
      </c>
      <c r="W262" t="s">
        <v>1309</v>
      </c>
      <c r="X262" t="s">
        <v>1335</v>
      </c>
      <c r="Y262" s="188">
        <v>0</v>
      </c>
      <c r="Z262" t="s">
        <v>1309</v>
      </c>
      <c r="AA262" t="s">
        <v>1314</v>
      </c>
      <c r="AB262" s="188">
        <v>0</v>
      </c>
      <c r="AC262" t="s">
        <v>1309</v>
      </c>
      <c r="AD262" t="s">
        <v>1314</v>
      </c>
      <c r="AE262" t="s">
        <v>1996</v>
      </c>
      <c r="AF262" s="187">
        <v>45266</v>
      </c>
      <c r="AG262" t="s">
        <v>1884</v>
      </c>
      <c r="AH262" t="s">
        <v>1885</v>
      </c>
      <c r="AI262" s="187">
        <v>45299</v>
      </c>
      <c r="AJ262" t="s">
        <v>55</v>
      </c>
    </row>
    <row r="263" spans="1:36" x14ac:dyDescent="0.25">
      <c r="A263" t="s">
        <v>1918</v>
      </c>
      <c r="B263" t="s">
        <v>1713</v>
      </c>
      <c r="C263" t="s">
        <v>1299</v>
      </c>
      <c r="D263" t="s">
        <v>1363</v>
      </c>
      <c r="E263" s="186" t="s">
        <v>1301</v>
      </c>
      <c r="F263" t="s">
        <v>1847</v>
      </c>
      <c r="G263" s="187">
        <v>45520</v>
      </c>
      <c r="H263" t="s">
        <v>1303</v>
      </c>
      <c r="I263" t="s">
        <v>1303</v>
      </c>
      <c r="J263" t="s">
        <v>1307</v>
      </c>
      <c r="K263" s="189" t="s">
        <v>1306</v>
      </c>
      <c r="L263" t="s">
        <v>1402</v>
      </c>
      <c r="M263" t="s">
        <v>1403</v>
      </c>
      <c r="N263">
        <v>7</v>
      </c>
      <c r="O263" t="s">
        <v>1443</v>
      </c>
      <c r="P263" s="188">
        <v>23058000</v>
      </c>
      <c r="Q263" t="s">
        <v>1312</v>
      </c>
      <c r="R263" t="s">
        <v>839</v>
      </c>
      <c r="S263" s="188">
        <v>0</v>
      </c>
      <c r="T263" t="s">
        <v>1309</v>
      </c>
      <c r="U263" t="s">
        <v>1314</v>
      </c>
      <c r="V263" s="188">
        <v>0</v>
      </c>
      <c r="W263" t="s">
        <v>1309</v>
      </c>
      <c r="X263" t="s">
        <v>1314</v>
      </c>
      <c r="Y263" s="188">
        <v>0</v>
      </c>
      <c r="Z263" t="s">
        <v>1309</v>
      </c>
      <c r="AA263" t="s">
        <v>1314</v>
      </c>
      <c r="AB263" s="188">
        <v>0</v>
      </c>
      <c r="AC263" t="s">
        <v>1309</v>
      </c>
      <c r="AD263" t="s">
        <v>1314</v>
      </c>
      <c r="AE263" t="s">
        <v>1997</v>
      </c>
      <c r="AF263" s="187">
        <v>45604</v>
      </c>
      <c r="AG263" t="s">
        <v>1399</v>
      </c>
      <c r="AH263" t="s">
        <v>1387</v>
      </c>
      <c r="AI263" s="187" t="s">
        <v>1387</v>
      </c>
      <c r="AJ263" t="s">
        <v>1920</v>
      </c>
    </row>
    <row r="264" spans="1:36" x14ac:dyDescent="0.25">
      <c r="A264" t="s">
        <v>250</v>
      </c>
      <c r="B264" t="s">
        <v>1298</v>
      </c>
      <c r="C264" t="s">
        <v>1299</v>
      </c>
      <c r="D264" t="s">
        <v>1363</v>
      </c>
      <c r="E264" s="186" t="s">
        <v>1301</v>
      </c>
      <c r="F264" t="s">
        <v>1847</v>
      </c>
      <c r="G264" s="187">
        <v>45625</v>
      </c>
      <c r="H264" t="s">
        <v>1303</v>
      </c>
      <c r="I264" t="s">
        <v>1303</v>
      </c>
      <c r="J264" t="s">
        <v>1307</v>
      </c>
      <c r="K264" s="189" t="s">
        <v>1306</v>
      </c>
      <c r="L264" t="s">
        <v>1969</v>
      </c>
      <c r="M264" t="s">
        <v>1970</v>
      </c>
      <c r="N264">
        <v>12</v>
      </c>
      <c r="O264" t="s">
        <v>1429</v>
      </c>
      <c r="P264" s="188">
        <v>450000</v>
      </c>
      <c r="Q264" t="s">
        <v>1312</v>
      </c>
      <c r="R264" t="s">
        <v>1971</v>
      </c>
      <c r="S264" s="188">
        <v>475000</v>
      </c>
      <c r="T264" t="s">
        <v>1309</v>
      </c>
      <c r="U264" t="s">
        <v>1972</v>
      </c>
      <c r="V264" s="188">
        <v>550000</v>
      </c>
      <c r="W264" t="s">
        <v>1309</v>
      </c>
      <c r="X264" t="s">
        <v>1973</v>
      </c>
      <c r="Y264" s="188">
        <v>0</v>
      </c>
      <c r="Z264" t="s">
        <v>1309</v>
      </c>
      <c r="AA264" t="s">
        <v>1314</v>
      </c>
      <c r="AB264" s="188">
        <v>0</v>
      </c>
      <c r="AC264" t="s">
        <v>1309</v>
      </c>
      <c r="AD264" t="s">
        <v>1314</v>
      </c>
      <c r="AE264" t="s">
        <v>1998</v>
      </c>
      <c r="AF264" s="187">
        <v>45636</v>
      </c>
      <c r="AG264" t="s">
        <v>1399</v>
      </c>
      <c r="AH264" t="s">
        <v>1387</v>
      </c>
      <c r="AI264" s="187" t="s">
        <v>1387</v>
      </c>
      <c r="AJ264" t="s">
        <v>631</v>
      </c>
    </row>
    <row r="265" spans="1:36" x14ac:dyDescent="0.25">
      <c r="A265" t="s">
        <v>1901</v>
      </c>
      <c r="B265" t="s">
        <v>1298</v>
      </c>
      <c r="C265" t="s">
        <v>1299</v>
      </c>
      <c r="D265" t="s">
        <v>1363</v>
      </c>
      <c r="E265" s="186" t="s">
        <v>1301</v>
      </c>
      <c r="F265" t="s">
        <v>1847</v>
      </c>
      <c r="G265" s="187">
        <v>45476</v>
      </c>
      <c r="H265" t="s">
        <v>1303</v>
      </c>
      <c r="I265" t="s">
        <v>1902</v>
      </c>
      <c r="J265" t="s">
        <v>1658</v>
      </c>
      <c r="K265" s="189" t="s">
        <v>1306</v>
      </c>
      <c r="L265" t="s">
        <v>1306</v>
      </c>
      <c r="M265" t="s">
        <v>1307</v>
      </c>
      <c r="N265">
        <v>1</v>
      </c>
      <c r="O265" t="s">
        <v>1329</v>
      </c>
      <c r="P265" s="188">
        <v>1150000</v>
      </c>
      <c r="Q265" t="s">
        <v>1309</v>
      </c>
      <c r="R265" t="s">
        <v>1659</v>
      </c>
      <c r="S265" s="188">
        <v>1000000</v>
      </c>
      <c r="T265" t="s">
        <v>1312</v>
      </c>
      <c r="U265" t="s">
        <v>1903</v>
      </c>
      <c r="V265" s="188">
        <v>1250000</v>
      </c>
      <c r="W265" t="s">
        <v>1309</v>
      </c>
      <c r="X265" t="s">
        <v>1661</v>
      </c>
      <c r="Y265" s="188">
        <v>0</v>
      </c>
      <c r="Z265" t="s">
        <v>1309</v>
      </c>
      <c r="AA265" t="s">
        <v>1314</v>
      </c>
      <c r="AB265" s="188">
        <v>0</v>
      </c>
      <c r="AC265" t="s">
        <v>1309</v>
      </c>
      <c r="AD265" t="s">
        <v>1314</v>
      </c>
      <c r="AE265" t="s">
        <v>1999</v>
      </c>
      <c r="AF265" s="187">
        <v>45506</v>
      </c>
      <c r="AG265" t="s">
        <v>1905</v>
      </c>
      <c r="AH265" t="s">
        <v>1906</v>
      </c>
      <c r="AI265" s="187">
        <v>45526</v>
      </c>
      <c r="AJ265" t="s">
        <v>55</v>
      </c>
    </row>
    <row r="266" spans="1:36" x14ac:dyDescent="0.25">
      <c r="A266" t="s">
        <v>1901</v>
      </c>
      <c r="B266" t="s">
        <v>1298</v>
      </c>
      <c r="C266" t="s">
        <v>1299</v>
      </c>
      <c r="D266" t="s">
        <v>1363</v>
      </c>
      <c r="E266" s="186" t="s">
        <v>1301</v>
      </c>
      <c r="F266" t="s">
        <v>1847</v>
      </c>
      <c r="G266" s="187">
        <v>45476</v>
      </c>
      <c r="H266" t="s">
        <v>1303</v>
      </c>
      <c r="I266" t="s">
        <v>1910</v>
      </c>
      <c r="J266" t="s">
        <v>1666</v>
      </c>
      <c r="K266" s="189" t="s">
        <v>1306</v>
      </c>
      <c r="L266" t="s">
        <v>1306</v>
      </c>
      <c r="M266" t="s">
        <v>1307</v>
      </c>
      <c r="N266">
        <v>1</v>
      </c>
      <c r="O266" t="s">
        <v>1329</v>
      </c>
      <c r="P266" s="188">
        <v>400000</v>
      </c>
      <c r="Q266" t="s">
        <v>1309</v>
      </c>
      <c r="R266" t="s">
        <v>1659</v>
      </c>
      <c r="S266" s="188">
        <v>340000</v>
      </c>
      <c r="T266" t="s">
        <v>1312</v>
      </c>
      <c r="U266" t="s">
        <v>1903</v>
      </c>
      <c r="V266" s="188">
        <v>350000</v>
      </c>
      <c r="W266" t="s">
        <v>1309</v>
      </c>
      <c r="X266" t="s">
        <v>1661</v>
      </c>
      <c r="Y266" s="188">
        <v>0</v>
      </c>
      <c r="Z266" t="s">
        <v>1309</v>
      </c>
      <c r="AA266" t="s">
        <v>1314</v>
      </c>
      <c r="AB266" s="188">
        <v>0</v>
      </c>
      <c r="AC266" t="s">
        <v>1309</v>
      </c>
      <c r="AD266" t="s">
        <v>1314</v>
      </c>
      <c r="AE266" t="s">
        <v>1999</v>
      </c>
      <c r="AF266" s="187">
        <v>45506</v>
      </c>
      <c r="AG266" t="s">
        <v>1905</v>
      </c>
      <c r="AH266" t="s">
        <v>1906</v>
      </c>
      <c r="AI266" s="187">
        <v>45526</v>
      </c>
      <c r="AJ266" t="s">
        <v>55</v>
      </c>
    </row>
    <row r="267" spans="1:36" x14ac:dyDescent="0.25">
      <c r="A267" t="s">
        <v>2000</v>
      </c>
      <c r="B267" t="s">
        <v>1713</v>
      </c>
      <c r="C267" t="s">
        <v>1299</v>
      </c>
      <c r="D267" t="s">
        <v>1300</v>
      </c>
      <c r="E267" s="186" t="s">
        <v>1301</v>
      </c>
      <c r="F267" t="s">
        <v>1847</v>
      </c>
      <c r="G267" s="187">
        <v>44938</v>
      </c>
      <c r="H267" t="s">
        <v>1303</v>
      </c>
      <c r="I267" t="s">
        <v>1303</v>
      </c>
      <c r="J267" t="s">
        <v>1307</v>
      </c>
      <c r="K267" s="189" t="s">
        <v>1306</v>
      </c>
      <c r="L267" t="s">
        <v>1387</v>
      </c>
      <c r="M267" t="s">
        <v>1387</v>
      </c>
      <c r="N267">
        <v>12</v>
      </c>
      <c r="O267" t="s">
        <v>1397</v>
      </c>
      <c r="P267" s="188">
        <v>0</v>
      </c>
      <c r="Q267" t="s">
        <v>1309</v>
      </c>
      <c r="S267" s="188">
        <v>0</v>
      </c>
      <c r="T267" t="s">
        <v>1309</v>
      </c>
      <c r="U267" t="s">
        <v>1387</v>
      </c>
      <c r="V267" s="188" t="s">
        <v>1387</v>
      </c>
      <c r="W267" t="s">
        <v>1309</v>
      </c>
      <c r="X267" t="s">
        <v>1387</v>
      </c>
      <c r="Y267" s="188">
        <v>0</v>
      </c>
      <c r="Z267" t="s">
        <v>1309</v>
      </c>
      <c r="AB267" s="188" t="s">
        <v>1387</v>
      </c>
      <c r="AC267" t="s">
        <v>1309</v>
      </c>
      <c r="AD267" t="s">
        <v>1387</v>
      </c>
      <c r="AE267" t="s">
        <v>1387</v>
      </c>
      <c r="AF267" s="187" t="s">
        <v>1387</v>
      </c>
      <c r="AG267" t="s">
        <v>1387</v>
      </c>
      <c r="AH267" t="s">
        <v>1387</v>
      </c>
      <c r="AI267" s="187" t="s">
        <v>1387</v>
      </c>
      <c r="AJ267" t="s">
        <v>55</v>
      </c>
    </row>
    <row r="268" spans="1:36" x14ac:dyDescent="0.25">
      <c r="A268" t="s">
        <v>2001</v>
      </c>
      <c r="B268" t="s">
        <v>1481</v>
      </c>
      <c r="C268" t="s">
        <v>1299</v>
      </c>
      <c r="D268" t="s">
        <v>1299</v>
      </c>
      <c r="E268" s="186" t="s">
        <v>1301</v>
      </c>
      <c r="F268" t="s">
        <v>1847</v>
      </c>
      <c r="G268" s="187">
        <v>45532</v>
      </c>
      <c r="H268" t="s">
        <v>1303</v>
      </c>
      <c r="I268" t="s">
        <v>2002</v>
      </c>
      <c r="J268" t="s">
        <v>2003</v>
      </c>
      <c r="K268" s="189" t="s">
        <v>1306</v>
      </c>
      <c r="L268" t="s">
        <v>1387</v>
      </c>
      <c r="M268" t="s">
        <v>1387</v>
      </c>
      <c r="N268">
        <v>1</v>
      </c>
      <c r="O268" t="s">
        <v>1308</v>
      </c>
      <c r="P268" s="188">
        <v>0</v>
      </c>
      <c r="Q268" t="s">
        <v>1309</v>
      </c>
      <c r="S268" s="188">
        <v>0</v>
      </c>
      <c r="T268" t="s">
        <v>1309</v>
      </c>
      <c r="U268" t="s">
        <v>1387</v>
      </c>
      <c r="V268" s="188" t="s">
        <v>1387</v>
      </c>
      <c r="W268" t="s">
        <v>1309</v>
      </c>
      <c r="X268" t="s">
        <v>1387</v>
      </c>
      <c r="Y268" s="188">
        <v>0</v>
      </c>
      <c r="Z268" t="s">
        <v>1309</v>
      </c>
      <c r="AB268" s="188" t="s">
        <v>1387</v>
      </c>
      <c r="AC268" t="s">
        <v>1309</v>
      </c>
      <c r="AD268" t="s">
        <v>1387</v>
      </c>
      <c r="AE268" t="s">
        <v>1387</v>
      </c>
      <c r="AF268" s="187" t="s">
        <v>1387</v>
      </c>
      <c r="AG268" t="s">
        <v>1387</v>
      </c>
      <c r="AH268" t="s">
        <v>1387</v>
      </c>
      <c r="AI268" s="187" t="s">
        <v>1387</v>
      </c>
      <c r="AJ268" t="s">
        <v>55</v>
      </c>
    </row>
    <row r="269" spans="1:36" x14ac:dyDescent="0.25">
      <c r="A269" t="s">
        <v>2001</v>
      </c>
      <c r="B269" t="s">
        <v>1481</v>
      </c>
      <c r="C269" t="s">
        <v>1299</v>
      </c>
      <c r="D269" t="s">
        <v>1299</v>
      </c>
      <c r="E269" s="186" t="s">
        <v>1301</v>
      </c>
      <c r="F269" t="s">
        <v>1847</v>
      </c>
      <c r="G269" s="187">
        <v>45532</v>
      </c>
      <c r="H269" t="s">
        <v>1303</v>
      </c>
      <c r="I269" t="s">
        <v>1953</v>
      </c>
      <c r="J269" t="s">
        <v>1954</v>
      </c>
      <c r="K269" s="189" t="s">
        <v>1306</v>
      </c>
      <c r="L269" t="s">
        <v>1387</v>
      </c>
      <c r="M269" t="s">
        <v>1387</v>
      </c>
      <c r="N269">
        <v>1</v>
      </c>
      <c r="O269" t="s">
        <v>1955</v>
      </c>
      <c r="P269" s="188">
        <v>0</v>
      </c>
      <c r="Q269" t="s">
        <v>1309</v>
      </c>
      <c r="S269" s="188">
        <v>0</v>
      </c>
      <c r="T269" t="s">
        <v>1309</v>
      </c>
      <c r="U269" t="s">
        <v>1387</v>
      </c>
      <c r="V269" s="188" t="s">
        <v>1387</v>
      </c>
      <c r="W269" t="s">
        <v>1309</v>
      </c>
      <c r="X269" t="s">
        <v>1387</v>
      </c>
      <c r="Y269" s="188">
        <v>0</v>
      </c>
      <c r="Z269" t="s">
        <v>1309</v>
      </c>
      <c r="AB269" s="188" t="s">
        <v>1387</v>
      </c>
      <c r="AC269" t="s">
        <v>1309</v>
      </c>
      <c r="AD269" t="s">
        <v>1387</v>
      </c>
      <c r="AE269" t="s">
        <v>1387</v>
      </c>
      <c r="AF269" s="187" t="s">
        <v>1387</v>
      </c>
      <c r="AG269" t="s">
        <v>1387</v>
      </c>
      <c r="AH269" t="s">
        <v>1387</v>
      </c>
      <c r="AI269" s="187" t="s">
        <v>1387</v>
      </c>
      <c r="AJ269" t="s">
        <v>55</v>
      </c>
    </row>
    <row r="270" spans="1:36" x14ac:dyDescent="0.25">
      <c r="A270" t="s">
        <v>2001</v>
      </c>
      <c r="B270" t="s">
        <v>1481</v>
      </c>
      <c r="C270" t="s">
        <v>1299</v>
      </c>
      <c r="D270" t="s">
        <v>1299</v>
      </c>
      <c r="E270" s="186" t="s">
        <v>1301</v>
      </c>
      <c r="F270" t="s">
        <v>1847</v>
      </c>
      <c r="G270" s="187">
        <v>45532</v>
      </c>
      <c r="H270" t="s">
        <v>1303</v>
      </c>
      <c r="I270" t="s">
        <v>1938</v>
      </c>
      <c r="J270" t="s">
        <v>1939</v>
      </c>
      <c r="K270" s="189" t="s">
        <v>1306</v>
      </c>
      <c r="L270" t="s">
        <v>1387</v>
      </c>
      <c r="M270" t="s">
        <v>1387</v>
      </c>
      <c r="N270">
        <v>5</v>
      </c>
      <c r="O270" t="s">
        <v>1308</v>
      </c>
      <c r="P270" s="188">
        <v>0</v>
      </c>
      <c r="Q270" t="s">
        <v>1309</v>
      </c>
      <c r="S270" s="188">
        <v>0</v>
      </c>
      <c r="T270" t="s">
        <v>1309</v>
      </c>
      <c r="U270" t="s">
        <v>1387</v>
      </c>
      <c r="V270" s="188" t="s">
        <v>1387</v>
      </c>
      <c r="W270" t="s">
        <v>1309</v>
      </c>
      <c r="X270" t="s">
        <v>1387</v>
      </c>
      <c r="Y270" s="188">
        <v>0</v>
      </c>
      <c r="Z270" t="s">
        <v>1309</v>
      </c>
      <c r="AB270" s="188" t="s">
        <v>1387</v>
      </c>
      <c r="AC270" t="s">
        <v>1309</v>
      </c>
      <c r="AD270" t="s">
        <v>1387</v>
      </c>
      <c r="AE270" t="s">
        <v>1387</v>
      </c>
      <c r="AF270" s="187" t="s">
        <v>1387</v>
      </c>
      <c r="AG270" t="s">
        <v>1387</v>
      </c>
      <c r="AH270" t="s">
        <v>1387</v>
      </c>
      <c r="AI270" s="187" t="s">
        <v>1387</v>
      </c>
      <c r="AJ270" t="s">
        <v>55</v>
      </c>
    </row>
    <row r="271" spans="1:36" x14ac:dyDescent="0.25">
      <c r="A271" t="s">
        <v>2001</v>
      </c>
      <c r="B271" t="s">
        <v>1481</v>
      </c>
      <c r="C271" t="s">
        <v>1299</v>
      </c>
      <c r="D271" t="s">
        <v>1299</v>
      </c>
      <c r="E271" s="186" t="s">
        <v>1301</v>
      </c>
      <c r="F271" t="s">
        <v>1847</v>
      </c>
      <c r="G271" s="187">
        <v>45532</v>
      </c>
      <c r="H271" t="s">
        <v>1303</v>
      </c>
      <c r="I271" t="s">
        <v>1943</v>
      </c>
      <c r="J271" t="s">
        <v>1944</v>
      </c>
      <c r="K271" s="189" t="s">
        <v>1306</v>
      </c>
      <c r="L271" t="s">
        <v>1387</v>
      </c>
      <c r="M271" t="s">
        <v>1387</v>
      </c>
      <c r="N271">
        <v>5</v>
      </c>
      <c r="O271" t="s">
        <v>1308</v>
      </c>
      <c r="P271" s="188">
        <v>0</v>
      </c>
      <c r="Q271" t="s">
        <v>1309</v>
      </c>
      <c r="S271" s="188">
        <v>0</v>
      </c>
      <c r="T271" t="s">
        <v>1309</v>
      </c>
      <c r="U271" t="s">
        <v>1387</v>
      </c>
      <c r="V271" s="188" t="s">
        <v>1387</v>
      </c>
      <c r="W271" t="s">
        <v>1309</v>
      </c>
      <c r="X271" t="s">
        <v>1387</v>
      </c>
      <c r="Y271" s="188">
        <v>0</v>
      </c>
      <c r="Z271" t="s">
        <v>1309</v>
      </c>
      <c r="AB271" s="188" t="s">
        <v>1387</v>
      </c>
      <c r="AC271" t="s">
        <v>1309</v>
      </c>
      <c r="AD271" t="s">
        <v>1387</v>
      </c>
      <c r="AE271" t="s">
        <v>1387</v>
      </c>
      <c r="AF271" s="187" t="s">
        <v>1387</v>
      </c>
      <c r="AG271" t="s">
        <v>1387</v>
      </c>
      <c r="AH271" t="s">
        <v>1387</v>
      </c>
      <c r="AI271" s="187" t="s">
        <v>1387</v>
      </c>
      <c r="AJ271" t="s">
        <v>55</v>
      </c>
    </row>
    <row r="272" spans="1:36" x14ac:dyDescent="0.25">
      <c r="A272" t="s">
        <v>2004</v>
      </c>
      <c r="B272" t="s">
        <v>1298</v>
      </c>
      <c r="C272" t="s">
        <v>1299</v>
      </c>
      <c r="D272" t="s">
        <v>1300</v>
      </c>
      <c r="E272" s="186" t="s">
        <v>1301</v>
      </c>
      <c r="F272" t="s">
        <v>1847</v>
      </c>
      <c r="G272" s="187">
        <v>44980</v>
      </c>
      <c r="H272" t="s">
        <v>1303</v>
      </c>
      <c r="I272" t="s">
        <v>2005</v>
      </c>
      <c r="J272" t="s">
        <v>2006</v>
      </c>
      <c r="K272" s="189" t="s">
        <v>1306</v>
      </c>
      <c r="L272" t="s">
        <v>1387</v>
      </c>
      <c r="M272" t="s">
        <v>1387</v>
      </c>
      <c r="N272">
        <v>1</v>
      </c>
      <c r="O272" t="s">
        <v>1308</v>
      </c>
      <c r="P272" s="188">
        <v>0</v>
      </c>
      <c r="Q272" t="s">
        <v>1309</v>
      </c>
      <c r="S272" s="188">
        <v>0</v>
      </c>
      <c r="T272" t="s">
        <v>1309</v>
      </c>
      <c r="U272" t="s">
        <v>1387</v>
      </c>
      <c r="V272" s="188" t="s">
        <v>1387</v>
      </c>
      <c r="W272" t="s">
        <v>1309</v>
      </c>
      <c r="X272" t="s">
        <v>1387</v>
      </c>
      <c r="Y272" s="188">
        <v>0</v>
      </c>
      <c r="Z272" t="s">
        <v>1309</v>
      </c>
      <c r="AB272" s="188" t="s">
        <v>1387</v>
      </c>
      <c r="AC272" t="s">
        <v>1309</v>
      </c>
      <c r="AD272" t="s">
        <v>1387</v>
      </c>
      <c r="AE272" t="s">
        <v>1387</v>
      </c>
      <c r="AF272" s="187" t="s">
        <v>1387</v>
      </c>
      <c r="AG272" t="s">
        <v>1387</v>
      </c>
      <c r="AH272" t="s">
        <v>1387</v>
      </c>
      <c r="AI272" s="187" t="s">
        <v>1387</v>
      </c>
      <c r="AJ272" t="s">
        <v>55</v>
      </c>
    </row>
    <row r="273" spans="1:36" x14ac:dyDescent="0.25">
      <c r="A273" t="s">
        <v>2007</v>
      </c>
      <c r="B273" t="s">
        <v>1481</v>
      </c>
      <c r="C273" t="s">
        <v>1299</v>
      </c>
      <c r="D273" t="s">
        <v>1299</v>
      </c>
      <c r="E273" s="186" t="s">
        <v>1301</v>
      </c>
      <c r="F273" t="s">
        <v>1847</v>
      </c>
      <c r="G273" s="187">
        <v>45476</v>
      </c>
      <c r="H273" t="s">
        <v>1303</v>
      </c>
      <c r="I273" t="s">
        <v>1912</v>
      </c>
      <c r="J273" t="s">
        <v>1913</v>
      </c>
      <c r="K273" s="189" t="s">
        <v>1306</v>
      </c>
      <c r="L273" t="s">
        <v>1387</v>
      </c>
      <c r="M273" t="s">
        <v>1387</v>
      </c>
      <c r="N273">
        <v>1</v>
      </c>
      <c r="O273" t="s">
        <v>1329</v>
      </c>
      <c r="P273" s="188">
        <v>0</v>
      </c>
      <c r="Q273" t="s">
        <v>1309</v>
      </c>
      <c r="S273" s="188">
        <v>0</v>
      </c>
      <c r="T273" t="s">
        <v>1309</v>
      </c>
      <c r="U273" t="s">
        <v>1387</v>
      </c>
      <c r="V273" s="188" t="s">
        <v>1387</v>
      </c>
      <c r="W273" t="s">
        <v>1309</v>
      </c>
      <c r="X273" t="s">
        <v>1387</v>
      </c>
      <c r="Y273" s="188">
        <v>0</v>
      </c>
      <c r="Z273" t="s">
        <v>1309</v>
      </c>
      <c r="AB273" s="188" t="s">
        <v>1387</v>
      </c>
      <c r="AC273" t="s">
        <v>1309</v>
      </c>
      <c r="AD273" t="s">
        <v>1387</v>
      </c>
      <c r="AE273" t="s">
        <v>1387</v>
      </c>
      <c r="AF273" s="187" t="s">
        <v>1387</v>
      </c>
      <c r="AG273" t="s">
        <v>1387</v>
      </c>
      <c r="AH273" t="s">
        <v>1387</v>
      </c>
      <c r="AI273" s="187" t="s">
        <v>1387</v>
      </c>
      <c r="AJ273" t="s">
        <v>55</v>
      </c>
    </row>
    <row r="274" spans="1:36" x14ac:dyDescent="0.25">
      <c r="A274" t="s">
        <v>2008</v>
      </c>
      <c r="B274" t="s">
        <v>1713</v>
      </c>
      <c r="C274" t="s">
        <v>1299</v>
      </c>
      <c r="D274" t="s">
        <v>1363</v>
      </c>
      <c r="E274" s="186" t="s">
        <v>1301</v>
      </c>
      <c r="F274" t="s">
        <v>1847</v>
      </c>
      <c r="G274" s="187">
        <v>45532</v>
      </c>
      <c r="H274" t="s">
        <v>1303</v>
      </c>
      <c r="I274" t="s">
        <v>1771</v>
      </c>
      <c r="J274" t="s">
        <v>2009</v>
      </c>
      <c r="K274" s="189" t="s">
        <v>1306</v>
      </c>
      <c r="L274" t="s">
        <v>1387</v>
      </c>
      <c r="M274" t="s">
        <v>1387</v>
      </c>
      <c r="N274">
        <v>1</v>
      </c>
      <c r="O274" t="s">
        <v>1329</v>
      </c>
      <c r="P274" s="188">
        <v>0</v>
      </c>
      <c r="Q274" t="s">
        <v>1309</v>
      </c>
      <c r="S274" s="188">
        <v>0</v>
      </c>
      <c r="T274" t="s">
        <v>1309</v>
      </c>
      <c r="U274" t="s">
        <v>1387</v>
      </c>
      <c r="V274" s="188" t="s">
        <v>1387</v>
      </c>
      <c r="W274" t="s">
        <v>1309</v>
      </c>
      <c r="X274" t="s">
        <v>1387</v>
      </c>
      <c r="Y274" s="188">
        <v>0</v>
      </c>
      <c r="Z274" t="s">
        <v>1309</v>
      </c>
      <c r="AB274" s="188" t="s">
        <v>1387</v>
      </c>
      <c r="AC274" t="s">
        <v>1309</v>
      </c>
      <c r="AD274" t="s">
        <v>1387</v>
      </c>
      <c r="AE274" t="s">
        <v>1387</v>
      </c>
      <c r="AF274" s="187" t="s">
        <v>1387</v>
      </c>
      <c r="AG274" t="s">
        <v>1387</v>
      </c>
      <c r="AH274" t="s">
        <v>1387</v>
      </c>
      <c r="AI274" s="187" t="s">
        <v>1387</v>
      </c>
      <c r="AJ274" t="s">
        <v>55</v>
      </c>
    </row>
    <row r="275" spans="1:36" x14ac:dyDescent="0.25">
      <c r="A275" t="s">
        <v>2007</v>
      </c>
      <c r="B275" t="s">
        <v>1481</v>
      </c>
      <c r="C275" t="s">
        <v>1299</v>
      </c>
      <c r="D275" t="s">
        <v>1299</v>
      </c>
      <c r="E275" s="186" t="s">
        <v>1301</v>
      </c>
      <c r="F275" t="s">
        <v>1847</v>
      </c>
      <c r="G275" s="187">
        <v>45476</v>
      </c>
      <c r="H275" t="s">
        <v>1303</v>
      </c>
      <c r="I275" t="s">
        <v>2010</v>
      </c>
      <c r="J275" t="s">
        <v>1767</v>
      </c>
      <c r="K275" s="189" t="s">
        <v>1306</v>
      </c>
      <c r="L275" t="s">
        <v>1387</v>
      </c>
      <c r="M275" t="s">
        <v>1387</v>
      </c>
      <c r="N275">
        <v>1</v>
      </c>
      <c r="O275" t="s">
        <v>1329</v>
      </c>
      <c r="P275" s="188">
        <v>0</v>
      </c>
      <c r="Q275" t="s">
        <v>1309</v>
      </c>
      <c r="S275" s="188">
        <v>0</v>
      </c>
      <c r="T275" t="s">
        <v>1309</v>
      </c>
      <c r="U275" t="s">
        <v>1387</v>
      </c>
      <c r="V275" s="188" t="s">
        <v>1387</v>
      </c>
      <c r="W275" t="s">
        <v>1309</v>
      </c>
      <c r="X275" t="s">
        <v>1387</v>
      </c>
      <c r="Y275" s="188">
        <v>0</v>
      </c>
      <c r="Z275" t="s">
        <v>1309</v>
      </c>
      <c r="AB275" s="188" t="s">
        <v>1387</v>
      </c>
      <c r="AC275" t="s">
        <v>1309</v>
      </c>
      <c r="AD275" t="s">
        <v>1387</v>
      </c>
      <c r="AE275" t="s">
        <v>1387</v>
      </c>
      <c r="AF275" s="187" t="s">
        <v>1387</v>
      </c>
      <c r="AG275" t="s">
        <v>1387</v>
      </c>
      <c r="AH275" t="s">
        <v>1387</v>
      </c>
      <c r="AI275" s="187" t="s">
        <v>1387</v>
      </c>
      <c r="AJ275" t="s">
        <v>55</v>
      </c>
    </row>
    <row r="276" spans="1:36" x14ac:dyDescent="0.25">
      <c r="A276" t="s">
        <v>2001</v>
      </c>
      <c r="B276" t="s">
        <v>1481</v>
      </c>
      <c r="C276" t="s">
        <v>1299</v>
      </c>
      <c r="D276" t="s">
        <v>1299</v>
      </c>
      <c r="E276" s="186" t="s">
        <v>1301</v>
      </c>
      <c r="F276" t="s">
        <v>1847</v>
      </c>
      <c r="G276" s="187">
        <v>45532</v>
      </c>
      <c r="H276" t="s">
        <v>1303</v>
      </c>
      <c r="I276" t="s">
        <v>1967</v>
      </c>
      <c r="J276" t="s">
        <v>1968</v>
      </c>
      <c r="K276" s="189" t="s">
        <v>1306</v>
      </c>
      <c r="L276" t="s">
        <v>1387</v>
      </c>
      <c r="M276" t="s">
        <v>1387</v>
      </c>
      <c r="N276">
        <v>1</v>
      </c>
      <c r="O276" t="s">
        <v>1308</v>
      </c>
      <c r="P276" s="188">
        <v>0</v>
      </c>
      <c r="Q276" t="s">
        <v>1309</v>
      </c>
      <c r="S276" s="188">
        <v>0</v>
      </c>
      <c r="T276" t="s">
        <v>1309</v>
      </c>
      <c r="U276" t="s">
        <v>1387</v>
      </c>
      <c r="V276" s="188" t="s">
        <v>1387</v>
      </c>
      <c r="W276" t="s">
        <v>1309</v>
      </c>
      <c r="X276" t="s">
        <v>1387</v>
      </c>
      <c r="Y276" s="188">
        <v>0</v>
      </c>
      <c r="Z276" t="s">
        <v>1309</v>
      </c>
      <c r="AB276" s="188" t="s">
        <v>1387</v>
      </c>
      <c r="AC276" t="s">
        <v>1309</v>
      </c>
      <c r="AD276" t="s">
        <v>1387</v>
      </c>
      <c r="AE276" t="s">
        <v>1387</v>
      </c>
      <c r="AF276" s="187" t="s">
        <v>1387</v>
      </c>
      <c r="AG276" t="s">
        <v>1387</v>
      </c>
      <c r="AH276" t="s">
        <v>1387</v>
      </c>
      <c r="AI276" s="187" t="s">
        <v>1387</v>
      </c>
      <c r="AJ276" t="s">
        <v>55</v>
      </c>
    </row>
    <row r="277" spans="1:36" x14ac:dyDescent="0.25">
      <c r="A277" t="s">
        <v>2001</v>
      </c>
      <c r="B277" t="s">
        <v>1481</v>
      </c>
      <c r="C277" t="s">
        <v>1299</v>
      </c>
      <c r="D277" t="s">
        <v>1299</v>
      </c>
      <c r="E277" s="186" t="s">
        <v>1301</v>
      </c>
      <c r="F277" t="s">
        <v>1847</v>
      </c>
      <c r="G277" s="187">
        <v>45532</v>
      </c>
      <c r="H277" t="s">
        <v>1303</v>
      </c>
      <c r="I277" t="s">
        <v>1964</v>
      </c>
      <c r="J277" t="s">
        <v>1965</v>
      </c>
      <c r="K277" s="189" t="s">
        <v>1306</v>
      </c>
      <c r="L277" t="s">
        <v>1387</v>
      </c>
      <c r="M277" t="s">
        <v>1387</v>
      </c>
      <c r="N277">
        <v>1</v>
      </c>
      <c r="O277" t="s">
        <v>1966</v>
      </c>
      <c r="P277" s="188">
        <v>0</v>
      </c>
      <c r="Q277" t="s">
        <v>1309</v>
      </c>
      <c r="S277" s="188">
        <v>0</v>
      </c>
      <c r="T277" t="s">
        <v>1309</v>
      </c>
      <c r="U277" t="s">
        <v>1387</v>
      </c>
      <c r="V277" s="188" t="s">
        <v>1387</v>
      </c>
      <c r="W277" t="s">
        <v>1309</v>
      </c>
      <c r="X277" t="s">
        <v>1387</v>
      </c>
      <c r="Y277" s="188">
        <v>0</v>
      </c>
      <c r="Z277" t="s">
        <v>1309</v>
      </c>
      <c r="AB277" s="188" t="s">
        <v>1387</v>
      </c>
      <c r="AC277" t="s">
        <v>1309</v>
      </c>
      <c r="AD277" t="s">
        <v>1387</v>
      </c>
      <c r="AE277" t="s">
        <v>1387</v>
      </c>
      <c r="AF277" s="187" t="s">
        <v>1387</v>
      </c>
      <c r="AG277" t="s">
        <v>1387</v>
      </c>
      <c r="AH277" t="s">
        <v>1387</v>
      </c>
      <c r="AI277" s="187" t="s">
        <v>1387</v>
      </c>
      <c r="AJ277" t="s">
        <v>55</v>
      </c>
    </row>
    <row r="278" spans="1:36" x14ac:dyDescent="0.25">
      <c r="A278" t="s">
        <v>2001</v>
      </c>
      <c r="B278" t="s">
        <v>1481</v>
      </c>
      <c r="C278" t="s">
        <v>1299</v>
      </c>
      <c r="D278" t="s">
        <v>1299</v>
      </c>
      <c r="E278" s="186" t="s">
        <v>1301</v>
      </c>
      <c r="F278" t="s">
        <v>1847</v>
      </c>
      <c r="G278" s="187">
        <v>45532</v>
      </c>
      <c r="H278" t="s">
        <v>1303</v>
      </c>
      <c r="I278" t="s">
        <v>1933</v>
      </c>
      <c r="J278" t="s">
        <v>1817</v>
      </c>
      <c r="K278" s="189" t="s">
        <v>1306</v>
      </c>
      <c r="L278" t="s">
        <v>1387</v>
      </c>
      <c r="M278" t="s">
        <v>1387</v>
      </c>
      <c r="N278">
        <v>25</v>
      </c>
      <c r="O278" t="s">
        <v>1798</v>
      </c>
      <c r="P278" s="188">
        <v>0</v>
      </c>
      <c r="Q278" t="s">
        <v>1309</v>
      </c>
      <c r="S278" s="188">
        <v>0</v>
      </c>
      <c r="T278" t="s">
        <v>1309</v>
      </c>
      <c r="U278" t="s">
        <v>1387</v>
      </c>
      <c r="V278" s="188" t="s">
        <v>1387</v>
      </c>
      <c r="W278" t="s">
        <v>1309</v>
      </c>
      <c r="X278" t="s">
        <v>1387</v>
      </c>
      <c r="Y278" s="188">
        <v>0</v>
      </c>
      <c r="Z278" t="s">
        <v>1309</v>
      </c>
      <c r="AB278" s="188" t="s">
        <v>1387</v>
      </c>
      <c r="AC278" t="s">
        <v>1309</v>
      </c>
      <c r="AD278" t="s">
        <v>1387</v>
      </c>
      <c r="AE278" t="s">
        <v>1387</v>
      </c>
      <c r="AF278" s="187" t="s">
        <v>1387</v>
      </c>
      <c r="AG278" t="s">
        <v>1387</v>
      </c>
      <c r="AH278" t="s">
        <v>1387</v>
      </c>
      <c r="AI278" s="187" t="s">
        <v>1387</v>
      </c>
      <c r="AJ278" t="s">
        <v>55</v>
      </c>
    </row>
    <row r="279" spans="1:36" x14ac:dyDescent="0.25">
      <c r="A279" t="s">
        <v>2001</v>
      </c>
      <c r="B279" t="s">
        <v>1481</v>
      </c>
      <c r="C279" t="s">
        <v>1299</v>
      </c>
      <c r="D279" t="s">
        <v>1299</v>
      </c>
      <c r="E279" s="186" t="s">
        <v>1301</v>
      </c>
      <c r="F279" t="s">
        <v>1847</v>
      </c>
      <c r="G279" s="187">
        <v>45532</v>
      </c>
      <c r="H279" t="s">
        <v>1303</v>
      </c>
      <c r="I279" t="s">
        <v>1940</v>
      </c>
      <c r="J279" t="s">
        <v>1941</v>
      </c>
      <c r="K279" s="189" t="s">
        <v>1306</v>
      </c>
      <c r="L279" t="s">
        <v>1387</v>
      </c>
      <c r="M279" t="s">
        <v>1387</v>
      </c>
      <c r="N279">
        <v>25</v>
      </c>
      <c r="O279" t="s">
        <v>1798</v>
      </c>
      <c r="P279" s="188">
        <v>0</v>
      </c>
      <c r="Q279" t="s">
        <v>1309</v>
      </c>
      <c r="S279" s="188">
        <v>0</v>
      </c>
      <c r="T279" t="s">
        <v>1309</v>
      </c>
      <c r="U279" t="s">
        <v>1387</v>
      </c>
      <c r="V279" s="188" t="s">
        <v>1387</v>
      </c>
      <c r="W279" t="s">
        <v>1309</v>
      </c>
      <c r="X279" t="s">
        <v>1387</v>
      </c>
      <c r="Y279" s="188">
        <v>0</v>
      </c>
      <c r="Z279" t="s">
        <v>1309</v>
      </c>
      <c r="AB279" s="188" t="s">
        <v>1387</v>
      </c>
      <c r="AC279" t="s">
        <v>1309</v>
      </c>
      <c r="AD279" t="s">
        <v>1387</v>
      </c>
      <c r="AE279" t="s">
        <v>1387</v>
      </c>
      <c r="AF279" s="187" t="s">
        <v>1387</v>
      </c>
      <c r="AG279" t="s">
        <v>1387</v>
      </c>
      <c r="AH279" t="s">
        <v>1387</v>
      </c>
      <c r="AI279" s="187" t="s">
        <v>1387</v>
      </c>
      <c r="AJ279" t="s">
        <v>55</v>
      </c>
    </row>
    <row r="280" spans="1:36" x14ac:dyDescent="0.25">
      <c r="A280" t="s">
        <v>2008</v>
      </c>
      <c r="B280" t="s">
        <v>1713</v>
      </c>
      <c r="C280" t="s">
        <v>1299</v>
      </c>
      <c r="D280" t="s">
        <v>1363</v>
      </c>
      <c r="E280" s="186" t="s">
        <v>1301</v>
      </c>
      <c r="F280" t="s">
        <v>1847</v>
      </c>
      <c r="G280" s="187">
        <v>45532</v>
      </c>
      <c r="H280" t="s">
        <v>1303</v>
      </c>
      <c r="I280" t="s">
        <v>1753</v>
      </c>
      <c r="J280" t="s">
        <v>1822</v>
      </c>
      <c r="K280" s="189" t="s">
        <v>1306</v>
      </c>
      <c r="L280" t="s">
        <v>1387</v>
      </c>
      <c r="M280" t="s">
        <v>1387</v>
      </c>
      <c r="N280">
        <v>1</v>
      </c>
      <c r="O280" t="s">
        <v>1329</v>
      </c>
      <c r="P280" s="188">
        <v>0</v>
      </c>
      <c r="Q280" t="s">
        <v>1309</v>
      </c>
      <c r="S280" s="188">
        <v>0</v>
      </c>
      <c r="T280" t="s">
        <v>1309</v>
      </c>
      <c r="U280" t="s">
        <v>1387</v>
      </c>
      <c r="V280" s="188" t="s">
        <v>1387</v>
      </c>
      <c r="W280" t="s">
        <v>1309</v>
      </c>
      <c r="X280" t="s">
        <v>1387</v>
      </c>
      <c r="Y280" s="188">
        <v>0</v>
      </c>
      <c r="Z280" t="s">
        <v>1309</v>
      </c>
      <c r="AB280" s="188" t="s">
        <v>1387</v>
      </c>
      <c r="AC280" t="s">
        <v>1309</v>
      </c>
      <c r="AD280" t="s">
        <v>1387</v>
      </c>
      <c r="AE280" t="s">
        <v>1387</v>
      </c>
      <c r="AF280" s="187" t="s">
        <v>1387</v>
      </c>
      <c r="AG280" t="s">
        <v>1387</v>
      </c>
      <c r="AH280" t="s">
        <v>1387</v>
      </c>
      <c r="AI280" s="187" t="s">
        <v>1387</v>
      </c>
      <c r="AJ280" t="s">
        <v>55</v>
      </c>
    </row>
    <row r="281" spans="1:36" x14ac:dyDescent="0.25">
      <c r="A281" t="s">
        <v>2001</v>
      </c>
      <c r="B281" t="s">
        <v>1481</v>
      </c>
      <c r="C281" t="s">
        <v>1299</v>
      </c>
      <c r="D281" t="s">
        <v>1299</v>
      </c>
      <c r="E281" s="186" t="s">
        <v>1301</v>
      </c>
      <c r="F281" t="s">
        <v>1847</v>
      </c>
      <c r="G281" s="187">
        <v>45532</v>
      </c>
      <c r="H281" t="s">
        <v>1303</v>
      </c>
      <c r="I281" t="s">
        <v>1951</v>
      </c>
      <c r="J281" t="s">
        <v>1952</v>
      </c>
      <c r="K281" s="189" t="s">
        <v>1306</v>
      </c>
      <c r="L281" t="s">
        <v>1387</v>
      </c>
      <c r="M281" t="s">
        <v>1387</v>
      </c>
      <c r="N281">
        <v>5</v>
      </c>
      <c r="O281" t="s">
        <v>1308</v>
      </c>
      <c r="P281" s="188">
        <v>0</v>
      </c>
      <c r="Q281" t="s">
        <v>1309</v>
      </c>
      <c r="S281" s="188">
        <v>0</v>
      </c>
      <c r="T281" t="s">
        <v>1309</v>
      </c>
      <c r="U281" t="s">
        <v>1387</v>
      </c>
      <c r="V281" s="188" t="s">
        <v>1387</v>
      </c>
      <c r="W281" t="s">
        <v>1309</v>
      </c>
      <c r="X281" t="s">
        <v>1387</v>
      </c>
      <c r="Y281" s="188">
        <v>0</v>
      </c>
      <c r="Z281" t="s">
        <v>1309</v>
      </c>
      <c r="AB281" s="188" t="s">
        <v>1387</v>
      </c>
      <c r="AC281" t="s">
        <v>1309</v>
      </c>
      <c r="AD281" t="s">
        <v>1387</v>
      </c>
      <c r="AE281" t="s">
        <v>1387</v>
      </c>
      <c r="AF281" s="187" t="s">
        <v>1387</v>
      </c>
      <c r="AG281" t="s">
        <v>1387</v>
      </c>
      <c r="AH281" t="s">
        <v>1387</v>
      </c>
      <c r="AI281" s="187" t="s">
        <v>1387</v>
      </c>
      <c r="AJ281" t="s">
        <v>55</v>
      </c>
    </row>
    <row r="282" spans="1:36" x14ac:dyDescent="0.25">
      <c r="A282" t="s">
        <v>2001</v>
      </c>
      <c r="B282" t="s">
        <v>1481</v>
      </c>
      <c r="C282" t="s">
        <v>1299</v>
      </c>
      <c r="D282" t="s">
        <v>1299</v>
      </c>
      <c r="E282" s="186" t="s">
        <v>1301</v>
      </c>
      <c r="F282" t="s">
        <v>1847</v>
      </c>
      <c r="G282" s="187">
        <v>45532</v>
      </c>
      <c r="H282" t="s">
        <v>1303</v>
      </c>
      <c r="I282" t="s">
        <v>1945</v>
      </c>
      <c r="J282" t="s">
        <v>1819</v>
      </c>
      <c r="K282" s="189" t="s">
        <v>1306</v>
      </c>
      <c r="L282" t="s">
        <v>1387</v>
      </c>
      <c r="M282" t="s">
        <v>1387</v>
      </c>
      <c r="N282">
        <v>25</v>
      </c>
      <c r="O282" t="s">
        <v>1798</v>
      </c>
      <c r="P282" s="188">
        <v>0</v>
      </c>
      <c r="Q282" t="s">
        <v>1309</v>
      </c>
      <c r="S282" s="188">
        <v>0</v>
      </c>
      <c r="T282" t="s">
        <v>1309</v>
      </c>
      <c r="U282" t="s">
        <v>1387</v>
      </c>
      <c r="V282" s="188" t="s">
        <v>1387</v>
      </c>
      <c r="W282" t="s">
        <v>1309</v>
      </c>
      <c r="X282" t="s">
        <v>1387</v>
      </c>
      <c r="Y282" s="188">
        <v>0</v>
      </c>
      <c r="Z282" t="s">
        <v>1309</v>
      </c>
      <c r="AB282" s="188" t="s">
        <v>1387</v>
      </c>
      <c r="AC282" t="s">
        <v>1309</v>
      </c>
      <c r="AD282" t="s">
        <v>1387</v>
      </c>
      <c r="AE282" t="s">
        <v>1387</v>
      </c>
      <c r="AF282" s="187" t="s">
        <v>1387</v>
      </c>
      <c r="AG282" t="s">
        <v>1387</v>
      </c>
      <c r="AH282" t="s">
        <v>1387</v>
      </c>
      <c r="AI282" s="187" t="s">
        <v>1387</v>
      </c>
      <c r="AJ282" t="s">
        <v>55</v>
      </c>
    </row>
    <row r="283" spans="1:36" x14ac:dyDescent="0.25">
      <c r="A283" t="s">
        <v>2001</v>
      </c>
      <c r="B283" t="s">
        <v>1481</v>
      </c>
      <c r="C283" t="s">
        <v>1299</v>
      </c>
      <c r="D283" t="s">
        <v>1299</v>
      </c>
      <c r="E283" s="186" t="s">
        <v>1301</v>
      </c>
      <c r="F283" t="s">
        <v>1847</v>
      </c>
      <c r="G283" s="187">
        <v>45532</v>
      </c>
      <c r="H283" t="s">
        <v>1303</v>
      </c>
      <c r="I283" t="s">
        <v>1962</v>
      </c>
      <c r="J283" t="s">
        <v>1963</v>
      </c>
      <c r="K283" s="189" t="s">
        <v>1306</v>
      </c>
      <c r="L283" t="s">
        <v>1387</v>
      </c>
      <c r="M283" t="s">
        <v>1387</v>
      </c>
      <c r="N283">
        <v>4</v>
      </c>
      <c r="O283" t="s">
        <v>1308</v>
      </c>
      <c r="P283" s="188">
        <v>0</v>
      </c>
      <c r="Q283" t="s">
        <v>1309</v>
      </c>
      <c r="S283" s="188">
        <v>0</v>
      </c>
      <c r="T283" t="s">
        <v>1309</v>
      </c>
      <c r="U283" t="s">
        <v>1387</v>
      </c>
      <c r="V283" s="188" t="s">
        <v>1387</v>
      </c>
      <c r="W283" t="s">
        <v>1309</v>
      </c>
      <c r="X283" t="s">
        <v>1387</v>
      </c>
      <c r="Y283" s="188">
        <v>0</v>
      </c>
      <c r="Z283" t="s">
        <v>1309</v>
      </c>
      <c r="AB283" s="188" t="s">
        <v>1387</v>
      </c>
      <c r="AC283" t="s">
        <v>1309</v>
      </c>
      <c r="AD283" t="s">
        <v>1387</v>
      </c>
      <c r="AE283" t="s">
        <v>1387</v>
      </c>
      <c r="AF283" s="187" t="s">
        <v>1387</v>
      </c>
      <c r="AG283" t="s">
        <v>1387</v>
      </c>
      <c r="AH283" t="s">
        <v>1387</v>
      </c>
      <c r="AI283" s="187" t="s">
        <v>1387</v>
      </c>
      <c r="AJ283" t="s">
        <v>55</v>
      </c>
    </row>
    <row r="284" spans="1:36" x14ac:dyDescent="0.25">
      <c r="A284" t="s">
        <v>2011</v>
      </c>
      <c r="B284" t="s">
        <v>1481</v>
      </c>
      <c r="C284" t="s">
        <v>1299</v>
      </c>
      <c r="D284" t="s">
        <v>1299</v>
      </c>
      <c r="E284" s="186" t="s">
        <v>1301</v>
      </c>
      <c r="F284" t="s">
        <v>2012</v>
      </c>
      <c r="G284" s="187">
        <v>44851</v>
      </c>
      <c r="H284" t="s">
        <v>1303</v>
      </c>
      <c r="I284" t="s">
        <v>1303</v>
      </c>
      <c r="J284" t="s">
        <v>1307</v>
      </c>
      <c r="K284" s="189" t="s">
        <v>1306</v>
      </c>
      <c r="L284" t="s">
        <v>1387</v>
      </c>
      <c r="M284" t="s">
        <v>1387</v>
      </c>
      <c r="N284">
        <v>7</v>
      </c>
      <c r="O284" t="s">
        <v>1397</v>
      </c>
      <c r="P284" s="188">
        <v>0</v>
      </c>
      <c r="Q284" t="s">
        <v>1309</v>
      </c>
      <c r="S284" s="188">
        <v>0</v>
      </c>
      <c r="T284" t="s">
        <v>1309</v>
      </c>
      <c r="U284" t="s">
        <v>1387</v>
      </c>
      <c r="V284" s="188" t="s">
        <v>1387</v>
      </c>
      <c r="W284" t="s">
        <v>1309</v>
      </c>
      <c r="X284" t="s">
        <v>1387</v>
      </c>
      <c r="Y284" s="188">
        <v>0</v>
      </c>
      <c r="Z284" t="s">
        <v>1309</v>
      </c>
      <c r="AB284" s="188" t="s">
        <v>1387</v>
      </c>
      <c r="AC284" t="s">
        <v>1309</v>
      </c>
      <c r="AD284" t="s">
        <v>1387</v>
      </c>
      <c r="AE284" t="s">
        <v>1387</v>
      </c>
      <c r="AF284" s="187" t="s">
        <v>1387</v>
      </c>
      <c r="AG284" t="s">
        <v>1387</v>
      </c>
      <c r="AH284" t="s">
        <v>1387</v>
      </c>
      <c r="AI284" s="187" t="s">
        <v>1387</v>
      </c>
      <c r="AJ284" t="s">
        <v>55</v>
      </c>
    </row>
    <row r="285" spans="1:36" x14ac:dyDescent="0.25">
      <c r="A285" t="s">
        <v>2013</v>
      </c>
      <c r="B285" t="s">
        <v>1298</v>
      </c>
      <c r="C285" t="s">
        <v>1299</v>
      </c>
      <c r="D285" t="s">
        <v>1300</v>
      </c>
      <c r="E285" s="186" t="s">
        <v>1301</v>
      </c>
      <c r="F285" t="s">
        <v>2012</v>
      </c>
      <c r="G285" s="187">
        <v>44743</v>
      </c>
      <c r="H285" t="s">
        <v>1303</v>
      </c>
      <c r="I285" t="s">
        <v>1303</v>
      </c>
      <c r="J285" t="s">
        <v>1307</v>
      </c>
      <c r="K285" s="189" t="s">
        <v>1306</v>
      </c>
      <c r="L285" t="s">
        <v>1411</v>
      </c>
      <c r="M285" t="s">
        <v>1412</v>
      </c>
      <c r="N285">
        <v>12</v>
      </c>
      <c r="O285" t="s">
        <v>1397</v>
      </c>
      <c r="P285" s="188">
        <v>8500000</v>
      </c>
      <c r="Q285" t="s">
        <v>1312</v>
      </c>
      <c r="R285" t="s">
        <v>1413</v>
      </c>
      <c r="S285" s="188">
        <v>0</v>
      </c>
      <c r="T285" t="s">
        <v>1309</v>
      </c>
      <c r="U285" t="s">
        <v>1314</v>
      </c>
      <c r="V285" s="188">
        <v>0</v>
      </c>
      <c r="W285" t="s">
        <v>1309</v>
      </c>
      <c r="X285" t="s">
        <v>1314</v>
      </c>
      <c r="Y285" s="188">
        <v>0</v>
      </c>
      <c r="Z285" t="s">
        <v>1309</v>
      </c>
      <c r="AA285" t="s">
        <v>1314</v>
      </c>
      <c r="AB285" s="188">
        <v>0</v>
      </c>
      <c r="AC285" t="s">
        <v>1309</v>
      </c>
      <c r="AD285" t="s">
        <v>1314</v>
      </c>
      <c r="AE285" t="s">
        <v>2014</v>
      </c>
      <c r="AF285" s="187">
        <v>44798</v>
      </c>
      <c r="AG285" t="s">
        <v>1399</v>
      </c>
      <c r="AH285" t="s">
        <v>1387</v>
      </c>
      <c r="AI285" s="187" t="s">
        <v>1387</v>
      </c>
      <c r="AJ285" t="s">
        <v>2015</v>
      </c>
    </row>
    <row r="286" spans="1:36" x14ac:dyDescent="0.25">
      <c r="A286" t="s">
        <v>2016</v>
      </c>
      <c r="B286" t="s">
        <v>1298</v>
      </c>
      <c r="C286" t="s">
        <v>1299</v>
      </c>
      <c r="D286" t="s">
        <v>1300</v>
      </c>
      <c r="E286" s="186" t="s">
        <v>1301</v>
      </c>
      <c r="F286" t="s">
        <v>2012</v>
      </c>
      <c r="G286" s="187">
        <v>44712</v>
      </c>
      <c r="H286" t="s">
        <v>1303</v>
      </c>
      <c r="I286" t="s">
        <v>1303</v>
      </c>
      <c r="J286" t="s">
        <v>1307</v>
      </c>
      <c r="K286" s="189" t="s">
        <v>1306</v>
      </c>
      <c r="L286" t="s">
        <v>1395</v>
      </c>
      <c r="M286" t="s">
        <v>1396</v>
      </c>
      <c r="N286">
        <v>12</v>
      </c>
      <c r="O286" t="s">
        <v>1397</v>
      </c>
      <c r="P286" s="188">
        <v>2500000</v>
      </c>
      <c r="Q286" t="s">
        <v>1312</v>
      </c>
      <c r="R286" t="s">
        <v>855</v>
      </c>
      <c r="S286" s="188">
        <v>0</v>
      </c>
      <c r="T286" t="s">
        <v>1309</v>
      </c>
      <c r="U286" t="s">
        <v>1314</v>
      </c>
      <c r="V286" s="188">
        <v>0</v>
      </c>
      <c r="W286" t="s">
        <v>1309</v>
      </c>
      <c r="X286" t="s">
        <v>1314</v>
      </c>
      <c r="Y286" s="188">
        <v>0</v>
      </c>
      <c r="Z286" t="s">
        <v>1309</v>
      </c>
      <c r="AA286" t="s">
        <v>1314</v>
      </c>
      <c r="AB286" s="188">
        <v>0</v>
      </c>
      <c r="AC286" t="s">
        <v>1309</v>
      </c>
      <c r="AD286" t="s">
        <v>1314</v>
      </c>
      <c r="AE286" t="s">
        <v>2017</v>
      </c>
      <c r="AF286" s="187">
        <v>44812</v>
      </c>
      <c r="AG286" t="s">
        <v>1399</v>
      </c>
      <c r="AH286" t="s">
        <v>1387</v>
      </c>
      <c r="AI286" s="187" t="s">
        <v>1387</v>
      </c>
      <c r="AJ286" t="s">
        <v>2018</v>
      </c>
    </row>
    <row r="287" spans="1:36" x14ac:dyDescent="0.25">
      <c r="A287" t="s">
        <v>2019</v>
      </c>
      <c r="B287" t="s">
        <v>1298</v>
      </c>
      <c r="C287" t="s">
        <v>1299</v>
      </c>
      <c r="D287" t="s">
        <v>1363</v>
      </c>
      <c r="E287" s="186" t="s">
        <v>1301</v>
      </c>
      <c r="F287" t="s">
        <v>2012</v>
      </c>
      <c r="G287" s="187">
        <v>45448</v>
      </c>
      <c r="H287" t="s">
        <v>1303</v>
      </c>
      <c r="I287" t="s">
        <v>1303</v>
      </c>
      <c r="J287" t="s">
        <v>1307</v>
      </c>
      <c r="K287" s="189" t="s">
        <v>1306</v>
      </c>
      <c r="L287" t="s">
        <v>1402</v>
      </c>
      <c r="M287" t="s">
        <v>1403</v>
      </c>
      <c r="N287">
        <v>1</v>
      </c>
      <c r="O287" t="s">
        <v>1391</v>
      </c>
      <c r="P287" s="188">
        <v>129522050</v>
      </c>
      <c r="Q287" t="s">
        <v>1312</v>
      </c>
      <c r="R287" t="s">
        <v>855</v>
      </c>
      <c r="S287" s="188">
        <v>0</v>
      </c>
      <c r="T287" t="s">
        <v>1309</v>
      </c>
      <c r="U287" t="s">
        <v>1314</v>
      </c>
      <c r="V287" s="188">
        <v>0</v>
      </c>
      <c r="W287" t="s">
        <v>1309</v>
      </c>
      <c r="X287" t="s">
        <v>1314</v>
      </c>
      <c r="Y287" s="188">
        <v>0</v>
      </c>
      <c r="Z287" t="s">
        <v>1309</v>
      </c>
      <c r="AA287" t="s">
        <v>1314</v>
      </c>
      <c r="AB287" s="188">
        <v>0</v>
      </c>
      <c r="AC287" t="s">
        <v>1309</v>
      </c>
      <c r="AD287" t="s">
        <v>1314</v>
      </c>
      <c r="AE287" t="s">
        <v>2020</v>
      </c>
      <c r="AF287" s="187">
        <v>45470</v>
      </c>
      <c r="AG287" t="s">
        <v>1399</v>
      </c>
      <c r="AH287" t="s">
        <v>1387</v>
      </c>
      <c r="AI287" s="187" t="s">
        <v>1387</v>
      </c>
      <c r="AJ287" t="s">
        <v>2021</v>
      </c>
    </row>
    <row r="288" spans="1:36" x14ac:dyDescent="0.25">
      <c r="A288" t="s">
        <v>2022</v>
      </c>
      <c r="B288" t="s">
        <v>1298</v>
      </c>
      <c r="C288" t="s">
        <v>1299</v>
      </c>
      <c r="D288" t="s">
        <v>1300</v>
      </c>
      <c r="E288" s="186" t="s">
        <v>1301</v>
      </c>
      <c r="F288" t="s">
        <v>2012</v>
      </c>
      <c r="G288" s="187">
        <v>44900</v>
      </c>
      <c r="H288" t="s">
        <v>1303</v>
      </c>
      <c r="I288" t="s">
        <v>1303</v>
      </c>
      <c r="J288" t="s">
        <v>1307</v>
      </c>
      <c r="K288" s="189" t="s">
        <v>1306</v>
      </c>
      <c r="L288" t="s">
        <v>1402</v>
      </c>
      <c r="M288" t="s">
        <v>1403</v>
      </c>
      <c r="N288">
        <v>3</v>
      </c>
      <c r="O288" t="s">
        <v>1397</v>
      </c>
      <c r="P288" s="188">
        <v>3504087.67</v>
      </c>
      <c r="Q288" t="s">
        <v>1312</v>
      </c>
      <c r="R288" t="s">
        <v>1404</v>
      </c>
      <c r="S288" s="188">
        <v>0</v>
      </c>
      <c r="T288" t="s">
        <v>1309</v>
      </c>
      <c r="U288" t="s">
        <v>1314</v>
      </c>
      <c r="V288" s="188">
        <v>0</v>
      </c>
      <c r="W288" t="s">
        <v>1309</v>
      </c>
      <c r="X288" t="s">
        <v>1314</v>
      </c>
      <c r="Y288" s="188">
        <v>0</v>
      </c>
      <c r="Z288" t="s">
        <v>1309</v>
      </c>
      <c r="AA288" t="s">
        <v>1314</v>
      </c>
      <c r="AB288" s="188">
        <v>0</v>
      </c>
      <c r="AC288" t="s">
        <v>1309</v>
      </c>
      <c r="AD288" t="s">
        <v>1314</v>
      </c>
      <c r="AE288" t="s">
        <v>2023</v>
      </c>
      <c r="AF288" s="187">
        <v>45054</v>
      </c>
      <c r="AG288" t="s">
        <v>1399</v>
      </c>
      <c r="AH288" t="s">
        <v>1387</v>
      </c>
      <c r="AI288" s="187" t="s">
        <v>1387</v>
      </c>
      <c r="AJ288" t="s">
        <v>2024</v>
      </c>
    </row>
    <row r="289" spans="1:36" x14ac:dyDescent="0.25">
      <c r="A289" t="s">
        <v>2025</v>
      </c>
      <c r="B289" t="s">
        <v>1481</v>
      </c>
      <c r="C289" t="s">
        <v>1299</v>
      </c>
      <c r="D289" t="s">
        <v>1299</v>
      </c>
      <c r="E289" s="186" t="s">
        <v>1301</v>
      </c>
      <c r="F289" t="s">
        <v>2012</v>
      </c>
      <c r="G289" s="187">
        <v>44956</v>
      </c>
      <c r="H289" t="s">
        <v>1303</v>
      </c>
      <c r="I289" t="s">
        <v>1303</v>
      </c>
      <c r="J289" t="s">
        <v>1307</v>
      </c>
      <c r="K289" s="189" t="s">
        <v>1306</v>
      </c>
      <c r="L289" t="s">
        <v>1387</v>
      </c>
      <c r="M289" t="s">
        <v>1387</v>
      </c>
      <c r="N289">
        <v>1</v>
      </c>
      <c r="O289" t="s">
        <v>1391</v>
      </c>
      <c r="P289" s="188">
        <v>0</v>
      </c>
      <c r="Q289" t="s">
        <v>1309</v>
      </c>
      <c r="S289" s="188">
        <v>0</v>
      </c>
      <c r="T289" t="s">
        <v>1309</v>
      </c>
      <c r="U289" t="s">
        <v>1387</v>
      </c>
      <c r="V289" s="188" t="s">
        <v>1387</v>
      </c>
      <c r="W289" t="s">
        <v>1309</v>
      </c>
      <c r="X289" t="s">
        <v>1387</v>
      </c>
      <c r="Y289" s="188">
        <v>0</v>
      </c>
      <c r="Z289" t="s">
        <v>1309</v>
      </c>
      <c r="AB289" s="188" t="s">
        <v>1387</v>
      </c>
      <c r="AC289" t="s">
        <v>1309</v>
      </c>
      <c r="AD289" t="s">
        <v>1387</v>
      </c>
      <c r="AE289" t="s">
        <v>1387</v>
      </c>
      <c r="AF289" s="187" t="s">
        <v>1387</v>
      </c>
      <c r="AG289" t="s">
        <v>1387</v>
      </c>
      <c r="AH289" t="s">
        <v>1387</v>
      </c>
      <c r="AI289" s="187" t="s">
        <v>1387</v>
      </c>
      <c r="AJ289" t="s">
        <v>55</v>
      </c>
    </row>
    <row r="290" spans="1:36" x14ac:dyDescent="0.25">
      <c r="A290" t="s">
        <v>2026</v>
      </c>
      <c r="B290" t="s">
        <v>1298</v>
      </c>
      <c r="C290" t="s">
        <v>1299</v>
      </c>
      <c r="D290" t="s">
        <v>1300</v>
      </c>
      <c r="E290" s="186" t="s">
        <v>1301</v>
      </c>
      <c r="F290" t="s">
        <v>2012</v>
      </c>
      <c r="G290" s="187">
        <v>44743</v>
      </c>
      <c r="H290" t="s">
        <v>1303</v>
      </c>
      <c r="I290" t="s">
        <v>1303</v>
      </c>
      <c r="J290" t="s">
        <v>1307</v>
      </c>
      <c r="K290" s="189" t="s">
        <v>1306</v>
      </c>
      <c r="L290" t="s">
        <v>2027</v>
      </c>
      <c r="M290" t="s">
        <v>1503</v>
      </c>
      <c r="N290">
        <v>12</v>
      </c>
      <c r="O290" t="s">
        <v>1397</v>
      </c>
      <c r="P290" s="188">
        <v>4805000</v>
      </c>
      <c r="Q290" t="s">
        <v>1312</v>
      </c>
      <c r="R290" t="s">
        <v>1420</v>
      </c>
      <c r="S290" s="188">
        <v>0</v>
      </c>
      <c r="T290" t="s">
        <v>1309</v>
      </c>
      <c r="U290" t="s">
        <v>1314</v>
      </c>
      <c r="V290" s="188">
        <v>0</v>
      </c>
      <c r="W290" t="s">
        <v>1309</v>
      </c>
      <c r="X290" t="s">
        <v>1314</v>
      </c>
      <c r="Y290" s="188">
        <v>0</v>
      </c>
      <c r="Z290" t="s">
        <v>1309</v>
      </c>
      <c r="AA290" t="s">
        <v>1314</v>
      </c>
      <c r="AB290" s="188">
        <v>0</v>
      </c>
      <c r="AC290" t="s">
        <v>1309</v>
      </c>
      <c r="AD290" t="s">
        <v>1314</v>
      </c>
      <c r="AE290" t="s">
        <v>2028</v>
      </c>
      <c r="AF290" s="187">
        <v>44788</v>
      </c>
      <c r="AG290" t="s">
        <v>1399</v>
      </c>
      <c r="AH290" t="s">
        <v>1387</v>
      </c>
      <c r="AI290" s="187" t="s">
        <v>1387</v>
      </c>
      <c r="AJ290" t="s">
        <v>2029</v>
      </c>
    </row>
    <row r="291" spans="1:36" x14ac:dyDescent="0.25">
      <c r="A291" t="s">
        <v>2030</v>
      </c>
      <c r="B291" t="s">
        <v>1298</v>
      </c>
      <c r="C291" t="s">
        <v>1299</v>
      </c>
      <c r="D291" t="s">
        <v>1300</v>
      </c>
      <c r="E291" s="186" t="s">
        <v>1301</v>
      </c>
      <c r="F291" t="s">
        <v>2012</v>
      </c>
      <c r="G291" s="187">
        <v>45002</v>
      </c>
      <c r="H291" t="s">
        <v>1303</v>
      </c>
      <c r="I291" t="s">
        <v>1303</v>
      </c>
      <c r="J291" t="s">
        <v>1307</v>
      </c>
      <c r="K291" s="189" t="s">
        <v>1306</v>
      </c>
      <c r="L291" t="s">
        <v>1402</v>
      </c>
      <c r="M291" t="s">
        <v>1403</v>
      </c>
      <c r="N291">
        <v>12</v>
      </c>
      <c r="O291" t="s">
        <v>1397</v>
      </c>
      <c r="P291" s="188">
        <v>1395000</v>
      </c>
      <c r="Q291" t="s">
        <v>1312</v>
      </c>
      <c r="R291" t="s">
        <v>1342</v>
      </c>
      <c r="S291" s="188">
        <v>1590000</v>
      </c>
      <c r="T291" t="s">
        <v>1309</v>
      </c>
      <c r="U291" t="s">
        <v>1424</v>
      </c>
      <c r="V291" s="188">
        <v>1494000</v>
      </c>
      <c r="W291" t="s">
        <v>1309</v>
      </c>
      <c r="X291" t="s">
        <v>1425</v>
      </c>
      <c r="Y291" s="188">
        <v>0</v>
      </c>
      <c r="Z291" t="s">
        <v>1309</v>
      </c>
      <c r="AA291" t="s">
        <v>1314</v>
      </c>
      <c r="AB291" s="188">
        <v>0</v>
      </c>
      <c r="AC291" t="s">
        <v>1309</v>
      </c>
      <c r="AD291" t="s">
        <v>1314</v>
      </c>
      <c r="AE291" t="s">
        <v>2031</v>
      </c>
      <c r="AF291" s="187">
        <v>45036</v>
      </c>
      <c r="AG291" t="s">
        <v>1399</v>
      </c>
      <c r="AH291" t="s">
        <v>1387</v>
      </c>
      <c r="AI291" s="187" t="s">
        <v>1387</v>
      </c>
      <c r="AJ291" t="s">
        <v>2032</v>
      </c>
    </row>
    <row r="292" spans="1:36" x14ac:dyDescent="0.25">
      <c r="A292" t="s">
        <v>2033</v>
      </c>
      <c r="B292" t="s">
        <v>1298</v>
      </c>
      <c r="C292" t="s">
        <v>1299</v>
      </c>
      <c r="D292" t="s">
        <v>1300</v>
      </c>
      <c r="E292" s="186" t="s">
        <v>1301</v>
      </c>
      <c r="F292" t="s">
        <v>2012</v>
      </c>
      <c r="G292" s="187">
        <v>44748</v>
      </c>
      <c r="H292" t="s">
        <v>1303</v>
      </c>
      <c r="I292" t="s">
        <v>1303</v>
      </c>
      <c r="J292" t="s">
        <v>1307</v>
      </c>
      <c r="K292" s="189" t="s">
        <v>1306</v>
      </c>
      <c r="L292" t="s">
        <v>1402</v>
      </c>
      <c r="M292" t="s">
        <v>1403</v>
      </c>
      <c r="N292">
        <v>1</v>
      </c>
      <c r="O292" t="s">
        <v>1529</v>
      </c>
      <c r="P292" s="188">
        <v>70000000</v>
      </c>
      <c r="Q292" t="s">
        <v>1312</v>
      </c>
      <c r="R292" t="s">
        <v>1739</v>
      </c>
      <c r="S292" s="188">
        <v>0</v>
      </c>
      <c r="T292" t="s">
        <v>1309</v>
      </c>
      <c r="U292" t="s">
        <v>1314</v>
      </c>
      <c r="V292" s="188">
        <v>0</v>
      </c>
      <c r="W292" t="s">
        <v>1309</v>
      </c>
      <c r="X292" t="s">
        <v>1314</v>
      </c>
      <c r="Y292" s="188">
        <v>0</v>
      </c>
      <c r="Z292" t="s">
        <v>1309</v>
      </c>
      <c r="AA292" t="s">
        <v>1314</v>
      </c>
      <c r="AB292" s="188">
        <v>0</v>
      </c>
      <c r="AC292" t="s">
        <v>1309</v>
      </c>
      <c r="AD292" t="s">
        <v>1314</v>
      </c>
      <c r="AE292" t="s">
        <v>2034</v>
      </c>
      <c r="AF292" s="187">
        <v>44796</v>
      </c>
      <c r="AG292" t="s">
        <v>1399</v>
      </c>
      <c r="AH292" t="s">
        <v>1387</v>
      </c>
      <c r="AI292" s="187" t="s">
        <v>1387</v>
      </c>
      <c r="AJ292" t="s">
        <v>2035</v>
      </c>
    </row>
    <row r="293" spans="1:36" x14ac:dyDescent="0.25">
      <c r="A293" t="s">
        <v>2036</v>
      </c>
      <c r="B293" t="s">
        <v>1298</v>
      </c>
      <c r="C293" t="s">
        <v>1299</v>
      </c>
      <c r="D293" t="s">
        <v>1300</v>
      </c>
      <c r="E293" s="186" t="s">
        <v>1301</v>
      </c>
      <c r="F293" t="s">
        <v>2012</v>
      </c>
      <c r="G293" s="187">
        <v>45058</v>
      </c>
      <c r="H293" t="s">
        <v>1303</v>
      </c>
      <c r="I293" t="s">
        <v>1303</v>
      </c>
      <c r="J293" t="s">
        <v>1307</v>
      </c>
      <c r="K293" s="189" t="s">
        <v>1306</v>
      </c>
      <c r="L293" t="s">
        <v>1395</v>
      </c>
      <c r="M293" t="s">
        <v>1396</v>
      </c>
      <c r="N293">
        <v>1</v>
      </c>
      <c r="O293" t="s">
        <v>1529</v>
      </c>
      <c r="P293" s="188">
        <v>30000000</v>
      </c>
      <c r="Q293" t="s">
        <v>1312</v>
      </c>
      <c r="R293" t="s">
        <v>855</v>
      </c>
      <c r="S293" s="188">
        <v>0</v>
      </c>
      <c r="T293" t="s">
        <v>1309</v>
      </c>
      <c r="U293" t="s">
        <v>1314</v>
      </c>
      <c r="V293" s="188">
        <v>0</v>
      </c>
      <c r="W293" t="s">
        <v>1309</v>
      </c>
      <c r="X293" t="s">
        <v>1314</v>
      </c>
      <c r="Y293" s="188">
        <v>0</v>
      </c>
      <c r="Z293" t="s">
        <v>1309</v>
      </c>
      <c r="AA293" t="s">
        <v>1314</v>
      </c>
      <c r="AB293" s="188">
        <v>0</v>
      </c>
      <c r="AC293" t="s">
        <v>1309</v>
      </c>
      <c r="AD293" t="s">
        <v>1314</v>
      </c>
      <c r="AE293" t="s">
        <v>2037</v>
      </c>
      <c r="AF293" s="187">
        <v>45077</v>
      </c>
      <c r="AG293" t="s">
        <v>1399</v>
      </c>
      <c r="AH293" t="s">
        <v>1387</v>
      </c>
      <c r="AI293" s="187" t="s">
        <v>1387</v>
      </c>
      <c r="AJ293" t="s">
        <v>2038</v>
      </c>
    </row>
    <row r="294" spans="1:36" x14ac:dyDescent="0.25">
      <c r="A294" t="s">
        <v>2039</v>
      </c>
      <c r="B294" t="s">
        <v>1298</v>
      </c>
      <c r="C294" t="s">
        <v>1299</v>
      </c>
      <c r="D294" t="s">
        <v>1300</v>
      </c>
      <c r="E294" s="186" t="s">
        <v>1301</v>
      </c>
      <c r="F294" t="s">
        <v>2012</v>
      </c>
      <c r="G294" s="187">
        <v>45084</v>
      </c>
      <c r="H294" t="s">
        <v>1303</v>
      </c>
      <c r="I294" t="s">
        <v>1303</v>
      </c>
      <c r="J294" t="s">
        <v>1307</v>
      </c>
      <c r="K294" s="189" t="s">
        <v>1306</v>
      </c>
      <c r="L294" t="s">
        <v>2027</v>
      </c>
      <c r="M294" t="s">
        <v>1503</v>
      </c>
      <c r="N294">
        <v>12</v>
      </c>
      <c r="O294" t="s">
        <v>1429</v>
      </c>
      <c r="P294" s="188">
        <v>4805000</v>
      </c>
      <c r="Q294" t="s">
        <v>1312</v>
      </c>
      <c r="R294" t="s">
        <v>1420</v>
      </c>
      <c r="S294" s="188">
        <v>0</v>
      </c>
      <c r="T294" t="s">
        <v>1309</v>
      </c>
      <c r="U294" t="s">
        <v>1314</v>
      </c>
      <c r="V294" s="188">
        <v>0</v>
      </c>
      <c r="W294" t="s">
        <v>1309</v>
      </c>
      <c r="X294" t="s">
        <v>1314</v>
      </c>
      <c r="Y294" s="188">
        <v>0</v>
      </c>
      <c r="Z294" t="s">
        <v>1309</v>
      </c>
      <c r="AA294" t="s">
        <v>1314</v>
      </c>
      <c r="AB294" s="188">
        <v>0</v>
      </c>
      <c r="AC294" t="s">
        <v>1309</v>
      </c>
      <c r="AD294" t="s">
        <v>1314</v>
      </c>
      <c r="AE294" t="s">
        <v>2040</v>
      </c>
      <c r="AF294" s="187">
        <v>45111</v>
      </c>
      <c r="AG294" t="s">
        <v>1399</v>
      </c>
      <c r="AH294" t="s">
        <v>1387</v>
      </c>
      <c r="AI294" s="187" t="s">
        <v>1387</v>
      </c>
      <c r="AJ294" t="s">
        <v>2041</v>
      </c>
    </row>
    <row r="295" spans="1:36" x14ac:dyDescent="0.25">
      <c r="A295" t="s">
        <v>2042</v>
      </c>
      <c r="B295" t="s">
        <v>1298</v>
      </c>
      <c r="C295" t="s">
        <v>1299</v>
      </c>
      <c r="D295" t="s">
        <v>2043</v>
      </c>
      <c r="E295" s="186" t="s">
        <v>1301</v>
      </c>
      <c r="F295" t="s">
        <v>2012</v>
      </c>
      <c r="G295" s="187">
        <v>45387</v>
      </c>
      <c r="H295" t="s">
        <v>1303</v>
      </c>
      <c r="I295" t="s">
        <v>1303</v>
      </c>
      <c r="J295" t="s">
        <v>1307</v>
      </c>
      <c r="K295" s="189" t="s">
        <v>1306</v>
      </c>
      <c r="L295" t="s">
        <v>1411</v>
      </c>
      <c r="M295" t="s">
        <v>1412</v>
      </c>
      <c r="N295">
        <v>12</v>
      </c>
      <c r="O295" t="s">
        <v>1429</v>
      </c>
      <c r="P295" s="188">
        <v>8000000</v>
      </c>
      <c r="Q295" t="s">
        <v>1312</v>
      </c>
      <c r="R295" t="s">
        <v>1413</v>
      </c>
      <c r="S295" s="188">
        <v>0</v>
      </c>
      <c r="T295" t="s">
        <v>1309</v>
      </c>
      <c r="U295" t="s">
        <v>1314</v>
      </c>
      <c r="V295" s="188">
        <v>0</v>
      </c>
      <c r="W295" t="s">
        <v>1309</v>
      </c>
      <c r="X295" t="s">
        <v>1314</v>
      </c>
      <c r="Y295" s="188">
        <v>0</v>
      </c>
      <c r="Z295" t="s">
        <v>1309</v>
      </c>
      <c r="AA295" t="s">
        <v>1314</v>
      </c>
      <c r="AB295" s="188">
        <v>0</v>
      </c>
      <c r="AC295" t="s">
        <v>1309</v>
      </c>
      <c r="AD295" t="s">
        <v>1314</v>
      </c>
      <c r="AE295" t="s">
        <v>2044</v>
      </c>
      <c r="AF295" s="187">
        <v>45436</v>
      </c>
      <c r="AG295" t="s">
        <v>1399</v>
      </c>
      <c r="AH295" t="s">
        <v>1387</v>
      </c>
      <c r="AI295" s="187" t="s">
        <v>1387</v>
      </c>
      <c r="AJ295" t="s">
        <v>879</v>
      </c>
    </row>
    <row r="296" spans="1:36" x14ac:dyDescent="0.25">
      <c r="A296" t="s">
        <v>2045</v>
      </c>
      <c r="B296" t="s">
        <v>1298</v>
      </c>
      <c r="C296" t="s">
        <v>1299</v>
      </c>
      <c r="D296" t="s">
        <v>1300</v>
      </c>
      <c r="E296" s="186" t="s">
        <v>1301</v>
      </c>
      <c r="F296" t="s">
        <v>2012</v>
      </c>
      <c r="G296" s="187">
        <v>45063</v>
      </c>
      <c r="H296" t="s">
        <v>1303</v>
      </c>
      <c r="I296" t="s">
        <v>1303</v>
      </c>
      <c r="J296" t="s">
        <v>1307</v>
      </c>
      <c r="K296" s="189" t="s">
        <v>1306</v>
      </c>
      <c r="L296" t="s">
        <v>2046</v>
      </c>
      <c r="M296" t="s">
        <v>2047</v>
      </c>
      <c r="N296">
        <v>6</v>
      </c>
      <c r="O296" t="s">
        <v>1429</v>
      </c>
      <c r="P296" s="188">
        <v>3305000</v>
      </c>
      <c r="Q296" t="s">
        <v>1312</v>
      </c>
      <c r="R296" t="s">
        <v>1420</v>
      </c>
      <c r="S296" s="188">
        <v>0</v>
      </c>
      <c r="T296" t="s">
        <v>1309</v>
      </c>
      <c r="U296" t="s">
        <v>1314</v>
      </c>
      <c r="V296" s="188">
        <v>0</v>
      </c>
      <c r="W296" t="s">
        <v>1309</v>
      </c>
      <c r="X296" t="s">
        <v>1314</v>
      </c>
      <c r="Y296" s="188">
        <v>0</v>
      </c>
      <c r="Z296" t="s">
        <v>1309</v>
      </c>
      <c r="AA296" t="s">
        <v>1314</v>
      </c>
      <c r="AB296" s="188">
        <v>0</v>
      </c>
      <c r="AC296" t="s">
        <v>1309</v>
      </c>
      <c r="AD296" t="s">
        <v>1314</v>
      </c>
      <c r="AE296" t="s">
        <v>2048</v>
      </c>
      <c r="AF296" s="187">
        <v>45091</v>
      </c>
      <c r="AG296" t="s">
        <v>1399</v>
      </c>
      <c r="AH296" t="s">
        <v>1387</v>
      </c>
      <c r="AI296" s="187" t="s">
        <v>1387</v>
      </c>
      <c r="AJ296" t="s">
        <v>2049</v>
      </c>
    </row>
    <row r="297" spans="1:36" x14ac:dyDescent="0.25">
      <c r="A297" t="s">
        <v>2050</v>
      </c>
      <c r="B297" t="s">
        <v>1298</v>
      </c>
      <c r="C297" t="s">
        <v>1299</v>
      </c>
      <c r="D297" t="s">
        <v>1300</v>
      </c>
      <c r="E297" s="186" t="s">
        <v>1301</v>
      </c>
      <c r="F297" t="s">
        <v>2012</v>
      </c>
      <c r="G297" s="187">
        <v>45071</v>
      </c>
      <c r="H297" t="s">
        <v>1303</v>
      </c>
      <c r="I297" t="s">
        <v>1303</v>
      </c>
      <c r="J297" t="s">
        <v>1307</v>
      </c>
      <c r="K297" s="189" t="s">
        <v>1306</v>
      </c>
      <c r="L297" t="s">
        <v>1411</v>
      </c>
      <c r="M297" t="s">
        <v>1412</v>
      </c>
      <c r="N297">
        <v>12</v>
      </c>
      <c r="O297" t="s">
        <v>1429</v>
      </c>
      <c r="P297" s="188">
        <v>8000000</v>
      </c>
      <c r="Q297" t="s">
        <v>1312</v>
      </c>
      <c r="R297" t="s">
        <v>1413</v>
      </c>
      <c r="S297" s="188">
        <v>0</v>
      </c>
      <c r="T297" t="s">
        <v>1309</v>
      </c>
      <c r="U297" t="s">
        <v>1314</v>
      </c>
      <c r="V297" s="188">
        <v>0</v>
      </c>
      <c r="W297" t="s">
        <v>1309</v>
      </c>
      <c r="X297" t="s">
        <v>1314</v>
      </c>
      <c r="Y297" s="188">
        <v>0</v>
      </c>
      <c r="Z297" t="s">
        <v>1309</v>
      </c>
      <c r="AA297" t="s">
        <v>1314</v>
      </c>
      <c r="AB297" s="188">
        <v>0</v>
      </c>
      <c r="AC297" t="s">
        <v>1309</v>
      </c>
      <c r="AD297" t="s">
        <v>1314</v>
      </c>
      <c r="AE297" t="s">
        <v>2051</v>
      </c>
      <c r="AF297" s="187">
        <v>45100</v>
      </c>
      <c r="AG297" t="s">
        <v>1399</v>
      </c>
      <c r="AH297" t="s">
        <v>1387</v>
      </c>
      <c r="AI297" s="187" t="s">
        <v>1387</v>
      </c>
      <c r="AJ297" t="s">
        <v>2052</v>
      </c>
    </row>
    <row r="298" spans="1:36" x14ac:dyDescent="0.25">
      <c r="A298" t="s">
        <v>2053</v>
      </c>
      <c r="B298" t="s">
        <v>1298</v>
      </c>
      <c r="C298" t="s">
        <v>1299</v>
      </c>
      <c r="D298" t="s">
        <v>1300</v>
      </c>
      <c r="E298" s="186" t="s">
        <v>1301</v>
      </c>
      <c r="F298" t="s">
        <v>2012</v>
      </c>
      <c r="G298" s="187">
        <v>44985</v>
      </c>
      <c r="H298" t="s">
        <v>1303</v>
      </c>
      <c r="I298" t="s">
        <v>1303</v>
      </c>
      <c r="J298" t="s">
        <v>1307</v>
      </c>
      <c r="K298" s="189" t="s">
        <v>1306</v>
      </c>
      <c r="L298" t="s">
        <v>2054</v>
      </c>
      <c r="M298" t="s">
        <v>2055</v>
      </c>
      <c r="N298">
        <v>1</v>
      </c>
      <c r="O298" t="s">
        <v>1391</v>
      </c>
      <c r="P298" s="188">
        <v>19500000</v>
      </c>
      <c r="Q298" t="s">
        <v>1312</v>
      </c>
      <c r="R298" t="s">
        <v>1424</v>
      </c>
      <c r="S298" s="188">
        <v>0</v>
      </c>
      <c r="T298" t="s">
        <v>1309</v>
      </c>
      <c r="U298" t="s">
        <v>1314</v>
      </c>
      <c r="V298" s="188">
        <v>0</v>
      </c>
      <c r="W298" t="s">
        <v>1309</v>
      </c>
      <c r="X298" t="s">
        <v>1314</v>
      </c>
      <c r="Y298" s="188">
        <v>0</v>
      </c>
      <c r="Z298" t="s">
        <v>1309</v>
      </c>
      <c r="AA298" t="s">
        <v>1314</v>
      </c>
      <c r="AB298" s="188">
        <v>0</v>
      </c>
      <c r="AC298" t="s">
        <v>1309</v>
      </c>
      <c r="AD298" t="s">
        <v>1314</v>
      </c>
      <c r="AE298" t="s">
        <v>2056</v>
      </c>
      <c r="AF298" s="187">
        <v>45068</v>
      </c>
      <c r="AG298" t="s">
        <v>1399</v>
      </c>
      <c r="AH298" t="s">
        <v>1387</v>
      </c>
      <c r="AI298" s="187" t="s">
        <v>1387</v>
      </c>
      <c r="AJ298" t="s">
        <v>2057</v>
      </c>
    </row>
    <row r="299" spans="1:36" x14ac:dyDescent="0.25">
      <c r="A299" t="s">
        <v>2058</v>
      </c>
      <c r="B299" t="s">
        <v>1298</v>
      </c>
      <c r="C299" t="s">
        <v>1299</v>
      </c>
      <c r="D299" t="s">
        <v>2043</v>
      </c>
      <c r="E299" s="186" t="s">
        <v>1301</v>
      </c>
      <c r="F299" t="s">
        <v>2012</v>
      </c>
      <c r="G299" s="187">
        <v>45387</v>
      </c>
      <c r="H299" t="s">
        <v>1303</v>
      </c>
      <c r="I299" t="s">
        <v>1303</v>
      </c>
      <c r="J299" t="s">
        <v>1307</v>
      </c>
      <c r="K299" s="189" t="s">
        <v>1306</v>
      </c>
      <c r="L299" t="s">
        <v>2027</v>
      </c>
      <c r="M299" t="s">
        <v>1503</v>
      </c>
      <c r="N299">
        <v>12</v>
      </c>
      <c r="O299" t="s">
        <v>1429</v>
      </c>
      <c r="P299" s="188">
        <v>4805000</v>
      </c>
      <c r="Q299" t="s">
        <v>1312</v>
      </c>
      <c r="R299" t="s">
        <v>1420</v>
      </c>
      <c r="S299" s="188">
        <v>0</v>
      </c>
      <c r="T299" t="s">
        <v>1309</v>
      </c>
      <c r="U299" t="s">
        <v>1314</v>
      </c>
      <c r="V299" s="188">
        <v>0</v>
      </c>
      <c r="W299" t="s">
        <v>1309</v>
      </c>
      <c r="X299" t="s">
        <v>1314</v>
      </c>
      <c r="Y299" s="188">
        <v>0</v>
      </c>
      <c r="Z299" t="s">
        <v>1309</v>
      </c>
      <c r="AA299" t="s">
        <v>1314</v>
      </c>
      <c r="AB299" s="188">
        <v>0</v>
      </c>
      <c r="AC299" t="s">
        <v>1309</v>
      </c>
      <c r="AD299" t="s">
        <v>1314</v>
      </c>
      <c r="AE299" t="s">
        <v>2059</v>
      </c>
      <c r="AF299" s="187">
        <v>45434</v>
      </c>
      <c r="AG299" t="s">
        <v>1399</v>
      </c>
      <c r="AH299" t="s">
        <v>1387</v>
      </c>
      <c r="AI299" s="187" t="s">
        <v>1387</v>
      </c>
      <c r="AJ299" t="s">
        <v>2060</v>
      </c>
    </row>
    <row r="300" spans="1:36" x14ac:dyDescent="0.25">
      <c r="A300" t="s">
        <v>2061</v>
      </c>
      <c r="B300" t="s">
        <v>1298</v>
      </c>
      <c r="C300" t="s">
        <v>1299</v>
      </c>
      <c r="D300" t="s">
        <v>1300</v>
      </c>
      <c r="E300" s="186" t="s">
        <v>1301</v>
      </c>
      <c r="F300" t="s">
        <v>2012</v>
      </c>
      <c r="G300" s="187">
        <v>45111</v>
      </c>
      <c r="H300" t="s">
        <v>1303</v>
      </c>
      <c r="I300" t="s">
        <v>1303</v>
      </c>
      <c r="J300" t="s">
        <v>1307</v>
      </c>
      <c r="K300" s="189" t="s">
        <v>1306</v>
      </c>
      <c r="L300" t="s">
        <v>1402</v>
      </c>
      <c r="M300" t="s">
        <v>1403</v>
      </c>
      <c r="N300">
        <v>1</v>
      </c>
      <c r="O300" t="s">
        <v>1529</v>
      </c>
      <c r="P300" s="188">
        <v>70000000</v>
      </c>
      <c r="Q300" t="s">
        <v>1312</v>
      </c>
      <c r="R300" t="s">
        <v>1739</v>
      </c>
      <c r="S300" s="188">
        <v>0</v>
      </c>
      <c r="T300" t="s">
        <v>1309</v>
      </c>
      <c r="U300" t="s">
        <v>1314</v>
      </c>
      <c r="V300" s="188">
        <v>0</v>
      </c>
      <c r="W300" t="s">
        <v>1309</v>
      </c>
      <c r="X300" t="s">
        <v>1314</v>
      </c>
      <c r="Y300" s="188">
        <v>0</v>
      </c>
      <c r="Z300" t="s">
        <v>1309</v>
      </c>
      <c r="AA300" t="s">
        <v>1314</v>
      </c>
      <c r="AB300" s="188">
        <v>0</v>
      </c>
      <c r="AC300" t="s">
        <v>1309</v>
      </c>
      <c r="AD300" t="s">
        <v>1314</v>
      </c>
      <c r="AE300" t="s">
        <v>2062</v>
      </c>
      <c r="AF300" s="187">
        <v>45141</v>
      </c>
      <c r="AG300" t="s">
        <v>1399</v>
      </c>
      <c r="AH300" t="s">
        <v>1387</v>
      </c>
      <c r="AI300" s="187" t="s">
        <v>1387</v>
      </c>
      <c r="AJ300" t="s">
        <v>2063</v>
      </c>
    </row>
    <row r="301" spans="1:36" x14ac:dyDescent="0.25">
      <c r="A301" t="s">
        <v>2064</v>
      </c>
      <c r="B301" t="s">
        <v>1298</v>
      </c>
      <c r="C301" t="s">
        <v>1299</v>
      </c>
      <c r="D301" t="s">
        <v>1300</v>
      </c>
      <c r="E301" s="186" t="s">
        <v>1301</v>
      </c>
      <c r="F301" t="s">
        <v>2012</v>
      </c>
      <c r="G301" s="187">
        <v>45134</v>
      </c>
      <c r="H301" t="s">
        <v>1303</v>
      </c>
      <c r="I301" t="s">
        <v>1303</v>
      </c>
      <c r="J301" t="s">
        <v>1307</v>
      </c>
      <c r="K301" s="189" t="s">
        <v>1306</v>
      </c>
      <c r="L301" t="s">
        <v>1402</v>
      </c>
      <c r="M301" t="s">
        <v>1403</v>
      </c>
      <c r="N301">
        <v>1</v>
      </c>
      <c r="O301" t="s">
        <v>1391</v>
      </c>
      <c r="P301" s="188">
        <v>5975500</v>
      </c>
      <c r="Q301" t="s">
        <v>1312</v>
      </c>
      <c r="R301" t="s">
        <v>1437</v>
      </c>
      <c r="S301" s="188">
        <v>8075000</v>
      </c>
      <c r="T301" t="s">
        <v>1309</v>
      </c>
      <c r="U301" t="s">
        <v>1459</v>
      </c>
      <c r="V301" s="188">
        <v>6175000</v>
      </c>
      <c r="W301" t="s">
        <v>1309</v>
      </c>
      <c r="X301" t="s">
        <v>1460</v>
      </c>
      <c r="Y301" s="188">
        <v>0</v>
      </c>
      <c r="Z301" t="s">
        <v>1309</v>
      </c>
      <c r="AA301" t="s">
        <v>1314</v>
      </c>
      <c r="AB301" s="188">
        <v>0</v>
      </c>
      <c r="AC301" t="s">
        <v>1309</v>
      </c>
      <c r="AD301" t="s">
        <v>1314</v>
      </c>
      <c r="AE301" t="s">
        <v>2065</v>
      </c>
      <c r="AF301" s="187">
        <v>45212</v>
      </c>
      <c r="AG301" t="s">
        <v>1399</v>
      </c>
      <c r="AH301" t="s">
        <v>1387</v>
      </c>
      <c r="AI301" s="187" t="s">
        <v>1387</v>
      </c>
      <c r="AJ301" t="s">
        <v>2066</v>
      </c>
    </row>
    <row r="302" spans="1:36" x14ac:dyDescent="0.25">
      <c r="A302" t="s">
        <v>2067</v>
      </c>
      <c r="B302" t="s">
        <v>1298</v>
      </c>
      <c r="C302" t="s">
        <v>1299</v>
      </c>
      <c r="D302" t="s">
        <v>1363</v>
      </c>
      <c r="E302" s="186" t="s">
        <v>1301</v>
      </c>
      <c r="F302" t="s">
        <v>2012</v>
      </c>
      <c r="G302" s="187">
        <v>45436</v>
      </c>
      <c r="H302" t="s">
        <v>1303</v>
      </c>
      <c r="I302" t="s">
        <v>1303</v>
      </c>
      <c r="J302" t="s">
        <v>1307</v>
      </c>
      <c r="K302" s="189" t="s">
        <v>1306</v>
      </c>
      <c r="L302" t="s">
        <v>2068</v>
      </c>
      <c r="M302" t="s">
        <v>2069</v>
      </c>
      <c r="N302">
        <v>12</v>
      </c>
      <c r="O302" t="s">
        <v>1429</v>
      </c>
      <c r="P302" s="188">
        <v>15500000</v>
      </c>
      <c r="Q302" t="s">
        <v>1312</v>
      </c>
      <c r="R302" t="s">
        <v>1668</v>
      </c>
      <c r="S302" s="188">
        <v>20000000</v>
      </c>
      <c r="T302" t="s">
        <v>1309</v>
      </c>
      <c r="U302" t="s">
        <v>1669</v>
      </c>
      <c r="V302" s="188">
        <v>17666666.670000002</v>
      </c>
      <c r="W302" t="s">
        <v>1309</v>
      </c>
      <c r="X302" t="s">
        <v>967</v>
      </c>
      <c r="Y302" s="188">
        <v>0</v>
      </c>
      <c r="Z302" t="s">
        <v>1309</v>
      </c>
      <c r="AA302" t="s">
        <v>1314</v>
      </c>
      <c r="AB302" s="188">
        <v>0</v>
      </c>
      <c r="AC302" t="s">
        <v>1309</v>
      </c>
      <c r="AD302" t="s">
        <v>1314</v>
      </c>
      <c r="AE302" t="s">
        <v>2070</v>
      </c>
      <c r="AF302" s="187">
        <v>45457</v>
      </c>
      <c r="AG302" t="s">
        <v>1399</v>
      </c>
      <c r="AH302" t="s">
        <v>1387</v>
      </c>
      <c r="AI302" s="187" t="s">
        <v>1387</v>
      </c>
      <c r="AJ302" t="s">
        <v>2071</v>
      </c>
    </row>
    <row r="303" spans="1:36" x14ac:dyDescent="0.25">
      <c r="A303" t="s">
        <v>2067</v>
      </c>
      <c r="B303" t="s">
        <v>1298</v>
      </c>
      <c r="C303" t="s">
        <v>1299</v>
      </c>
      <c r="D303" t="s">
        <v>1363</v>
      </c>
      <c r="E303" s="186" t="s">
        <v>1301</v>
      </c>
      <c r="F303" t="s">
        <v>2012</v>
      </c>
      <c r="G303" s="187">
        <v>45436</v>
      </c>
      <c r="H303" t="s">
        <v>1303</v>
      </c>
      <c r="I303" t="s">
        <v>1303</v>
      </c>
      <c r="J303" t="s">
        <v>1307</v>
      </c>
      <c r="K303" s="189" t="s">
        <v>1306</v>
      </c>
      <c r="L303" t="s">
        <v>2068</v>
      </c>
      <c r="M303" t="s">
        <v>2069</v>
      </c>
      <c r="N303">
        <v>12</v>
      </c>
      <c r="O303" t="s">
        <v>1429</v>
      </c>
      <c r="P303" s="188">
        <v>15500000</v>
      </c>
      <c r="Q303" t="s">
        <v>1312</v>
      </c>
      <c r="R303" t="s">
        <v>1668</v>
      </c>
      <c r="S303" s="188">
        <v>20000000</v>
      </c>
      <c r="T303" t="s">
        <v>1309</v>
      </c>
      <c r="U303" t="s">
        <v>1669</v>
      </c>
      <c r="V303" s="188">
        <v>17666666.670000002</v>
      </c>
      <c r="W303" t="s">
        <v>1309</v>
      </c>
      <c r="X303" t="s">
        <v>967</v>
      </c>
      <c r="Y303" s="188">
        <v>0</v>
      </c>
      <c r="Z303" t="s">
        <v>1309</v>
      </c>
      <c r="AA303" t="s">
        <v>1314</v>
      </c>
      <c r="AB303" s="188">
        <v>0</v>
      </c>
      <c r="AC303" t="s">
        <v>1309</v>
      </c>
      <c r="AD303" t="s">
        <v>1314</v>
      </c>
      <c r="AE303" t="s">
        <v>2070</v>
      </c>
      <c r="AF303" s="187">
        <v>45457</v>
      </c>
      <c r="AG303" t="s">
        <v>1399</v>
      </c>
      <c r="AH303" t="s">
        <v>1387</v>
      </c>
      <c r="AI303" s="187" t="s">
        <v>1387</v>
      </c>
      <c r="AJ303" t="s">
        <v>893</v>
      </c>
    </row>
    <row r="304" spans="1:36" x14ac:dyDescent="0.25">
      <c r="A304" t="s">
        <v>2067</v>
      </c>
      <c r="B304" t="s">
        <v>1298</v>
      </c>
      <c r="C304" t="s">
        <v>1299</v>
      </c>
      <c r="D304" t="s">
        <v>1363</v>
      </c>
      <c r="E304" s="186" t="s">
        <v>1301</v>
      </c>
      <c r="F304" t="s">
        <v>2012</v>
      </c>
      <c r="G304" s="187">
        <v>45436</v>
      </c>
      <c r="H304" t="s">
        <v>1303</v>
      </c>
      <c r="I304" t="s">
        <v>1303</v>
      </c>
      <c r="J304" t="s">
        <v>1307</v>
      </c>
      <c r="K304" s="189" t="s">
        <v>1306</v>
      </c>
      <c r="L304" t="s">
        <v>2068</v>
      </c>
      <c r="M304" t="s">
        <v>2069</v>
      </c>
      <c r="N304">
        <v>12</v>
      </c>
      <c r="O304" t="s">
        <v>1429</v>
      </c>
      <c r="P304" s="188">
        <v>15500000</v>
      </c>
      <c r="Q304" t="s">
        <v>1312</v>
      </c>
      <c r="R304" t="s">
        <v>1668</v>
      </c>
      <c r="S304" s="188">
        <v>20000000</v>
      </c>
      <c r="T304" t="s">
        <v>1309</v>
      </c>
      <c r="U304" t="s">
        <v>1669</v>
      </c>
      <c r="V304" s="188">
        <v>17666666.670000002</v>
      </c>
      <c r="W304" t="s">
        <v>1309</v>
      </c>
      <c r="X304" t="s">
        <v>967</v>
      </c>
      <c r="Y304" s="188">
        <v>0</v>
      </c>
      <c r="Z304" t="s">
        <v>1309</v>
      </c>
      <c r="AA304" t="s">
        <v>1314</v>
      </c>
      <c r="AB304" s="188">
        <v>0</v>
      </c>
      <c r="AC304" t="s">
        <v>1309</v>
      </c>
      <c r="AD304" t="s">
        <v>1314</v>
      </c>
      <c r="AE304" t="s">
        <v>2070</v>
      </c>
      <c r="AF304" s="187">
        <v>45457</v>
      </c>
      <c r="AG304" t="s">
        <v>1399</v>
      </c>
      <c r="AH304" t="s">
        <v>1387</v>
      </c>
      <c r="AI304" s="187" t="s">
        <v>1387</v>
      </c>
      <c r="AJ304" t="s">
        <v>2071</v>
      </c>
    </row>
    <row r="305" spans="1:36" x14ac:dyDescent="0.25">
      <c r="A305" t="s">
        <v>2067</v>
      </c>
      <c r="B305" t="s">
        <v>1298</v>
      </c>
      <c r="C305" t="s">
        <v>1299</v>
      </c>
      <c r="D305" t="s">
        <v>1363</v>
      </c>
      <c r="E305" s="186" t="s">
        <v>1301</v>
      </c>
      <c r="F305" t="s">
        <v>2012</v>
      </c>
      <c r="G305" s="187">
        <v>45436</v>
      </c>
      <c r="H305" t="s">
        <v>1303</v>
      </c>
      <c r="I305" t="s">
        <v>1303</v>
      </c>
      <c r="J305" t="s">
        <v>1307</v>
      </c>
      <c r="K305" s="189" t="s">
        <v>1306</v>
      </c>
      <c r="L305" t="s">
        <v>2068</v>
      </c>
      <c r="M305" t="s">
        <v>2069</v>
      </c>
      <c r="N305">
        <v>12</v>
      </c>
      <c r="O305" t="s">
        <v>1429</v>
      </c>
      <c r="P305" s="188">
        <v>15500000</v>
      </c>
      <c r="Q305" t="s">
        <v>1312</v>
      </c>
      <c r="R305" t="s">
        <v>1668</v>
      </c>
      <c r="S305" s="188">
        <v>20000000</v>
      </c>
      <c r="T305" t="s">
        <v>1309</v>
      </c>
      <c r="U305" t="s">
        <v>1669</v>
      </c>
      <c r="V305" s="188">
        <v>17666666.670000002</v>
      </c>
      <c r="W305" t="s">
        <v>1309</v>
      </c>
      <c r="X305" t="s">
        <v>967</v>
      </c>
      <c r="Y305" s="188">
        <v>0</v>
      </c>
      <c r="Z305" t="s">
        <v>1309</v>
      </c>
      <c r="AA305" t="s">
        <v>1314</v>
      </c>
      <c r="AB305" s="188">
        <v>0</v>
      </c>
      <c r="AC305" t="s">
        <v>1309</v>
      </c>
      <c r="AD305" t="s">
        <v>1314</v>
      </c>
      <c r="AE305" t="s">
        <v>2070</v>
      </c>
      <c r="AF305" s="187">
        <v>45457</v>
      </c>
      <c r="AG305" t="s">
        <v>1399</v>
      </c>
      <c r="AH305" t="s">
        <v>1387</v>
      </c>
      <c r="AI305" s="187" t="s">
        <v>1387</v>
      </c>
      <c r="AJ305" t="s">
        <v>893</v>
      </c>
    </row>
    <row r="306" spans="1:36" x14ac:dyDescent="0.25">
      <c r="A306" t="s">
        <v>2072</v>
      </c>
      <c r="B306" t="s">
        <v>1298</v>
      </c>
      <c r="C306" t="s">
        <v>1299</v>
      </c>
      <c r="D306" t="s">
        <v>1300</v>
      </c>
      <c r="E306" s="186" t="s">
        <v>1301</v>
      </c>
      <c r="F306" t="s">
        <v>2012</v>
      </c>
      <c r="G306" s="187">
        <v>45364</v>
      </c>
      <c r="H306" t="s">
        <v>1303</v>
      </c>
      <c r="I306" t="s">
        <v>1303</v>
      </c>
      <c r="J306" t="s">
        <v>1307</v>
      </c>
      <c r="K306" s="189" t="s">
        <v>1306</v>
      </c>
      <c r="L306" t="s">
        <v>1402</v>
      </c>
      <c r="M306" t="s">
        <v>1403</v>
      </c>
      <c r="N306">
        <v>1</v>
      </c>
      <c r="O306" t="s">
        <v>1391</v>
      </c>
      <c r="P306" s="188">
        <v>43720000</v>
      </c>
      <c r="Q306" t="s">
        <v>1312</v>
      </c>
      <c r="R306" t="s">
        <v>1342</v>
      </c>
      <c r="S306" s="188">
        <v>0</v>
      </c>
      <c r="T306" t="s">
        <v>1309</v>
      </c>
      <c r="U306" t="s">
        <v>1314</v>
      </c>
      <c r="V306" s="188">
        <v>0</v>
      </c>
      <c r="W306" t="s">
        <v>1309</v>
      </c>
      <c r="X306" t="s">
        <v>1314</v>
      </c>
      <c r="Y306" s="188">
        <v>0</v>
      </c>
      <c r="Z306" t="s">
        <v>1309</v>
      </c>
      <c r="AA306" t="s">
        <v>1314</v>
      </c>
      <c r="AB306" s="188">
        <v>0</v>
      </c>
      <c r="AC306" t="s">
        <v>1309</v>
      </c>
      <c r="AD306" t="s">
        <v>1314</v>
      </c>
      <c r="AE306" t="s">
        <v>2073</v>
      </c>
      <c r="AF306" s="187">
        <v>45418</v>
      </c>
      <c r="AG306" t="s">
        <v>1399</v>
      </c>
      <c r="AH306" t="s">
        <v>1387</v>
      </c>
      <c r="AI306" s="187" t="s">
        <v>1387</v>
      </c>
      <c r="AJ306" t="s">
        <v>2074</v>
      </c>
    </row>
    <row r="307" spans="1:36" x14ac:dyDescent="0.25">
      <c r="A307" t="s">
        <v>2075</v>
      </c>
      <c r="B307" t="s">
        <v>1298</v>
      </c>
      <c r="C307" t="s">
        <v>1299</v>
      </c>
      <c r="D307" t="s">
        <v>1300</v>
      </c>
      <c r="E307" s="186" t="s">
        <v>1301</v>
      </c>
      <c r="F307" t="s">
        <v>2012</v>
      </c>
      <c r="G307" s="187">
        <v>45260</v>
      </c>
      <c r="H307" t="s">
        <v>1303</v>
      </c>
      <c r="I307" t="s">
        <v>2076</v>
      </c>
      <c r="J307" t="s">
        <v>2077</v>
      </c>
      <c r="K307" s="189" t="s">
        <v>1306</v>
      </c>
      <c r="L307" t="s">
        <v>1306</v>
      </c>
      <c r="M307" t="s">
        <v>1307</v>
      </c>
      <c r="N307">
        <v>1</v>
      </c>
      <c r="O307" t="s">
        <v>1329</v>
      </c>
      <c r="P307" s="188">
        <v>2225000</v>
      </c>
      <c r="Q307" t="s">
        <v>1312</v>
      </c>
      <c r="R307" t="s">
        <v>1342</v>
      </c>
      <c r="S307" s="188">
        <v>2300000</v>
      </c>
      <c r="T307" t="s">
        <v>1309</v>
      </c>
      <c r="U307" t="s">
        <v>1597</v>
      </c>
      <c r="V307" s="188">
        <v>2380000</v>
      </c>
      <c r="W307" t="s">
        <v>1309</v>
      </c>
      <c r="X307" t="s">
        <v>1425</v>
      </c>
      <c r="Y307" s="188">
        <v>0</v>
      </c>
      <c r="Z307" t="s">
        <v>1309</v>
      </c>
      <c r="AA307" t="s">
        <v>1314</v>
      </c>
      <c r="AB307" s="188">
        <v>0</v>
      </c>
      <c r="AC307" t="s">
        <v>1309</v>
      </c>
      <c r="AD307" t="s">
        <v>1314</v>
      </c>
      <c r="AE307" t="s">
        <v>2078</v>
      </c>
      <c r="AF307" s="187">
        <v>45377</v>
      </c>
      <c r="AG307" t="s">
        <v>2079</v>
      </c>
      <c r="AH307" t="s">
        <v>1387</v>
      </c>
      <c r="AI307" s="187" t="s">
        <v>1387</v>
      </c>
      <c r="AJ307" t="s">
        <v>55</v>
      </c>
    </row>
    <row r="308" spans="1:36" x14ac:dyDescent="0.25">
      <c r="A308" t="s">
        <v>2080</v>
      </c>
      <c r="B308" t="s">
        <v>1298</v>
      </c>
      <c r="C308" t="s">
        <v>1299</v>
      </c>
      <c r="D308" t="s">
        <v>1300</v>
      </c>
      <c r="E308" s="186" t="s">
        <v>1301</v>
      </c>
      <c r="F308" t="s">
        <v>2012</v>
      </c>
      <c r="G308" s="187">
        <v>45257</v>
      </c>
      <c r="H308" t="s">
        <v>1303</v>
      </c>
      <c r="I308" t="s">
        <v>1303</v>
      </c>
      <c r="J308" t="s">
        <v>1307</v>
      </c>
      <c r="K308" s="189" t="s">
        <v>1306</v>
      </c>
      <c r="L308" t="s">
        <v>1387</v>
      </c>
      <c r="M308" t="s">
        <v>1387</v>
      </c>
      <c r="N308">
        <v>12</v>
      </c>
      <c r="O308" t="s">
        <v>1429</v>
      </c>
      <c r="P308" s="188">
        <v>0</v>
      </c>
      <c r="Q308" t="s">
        <v>1309</v>
      </c>
      <c r="S308" s="188">
        <v>0</v>
      </c>
      <c r="T308" t="s">
        <v>1309</v>
      </c>
      <c r="U308" t="s">
        <v>1387</v>
      </c>
      <c r="V308" s="188" t="s">
        <v>1387</v>
      </c>
      <c r="W308" t="s">
        <v>1309</v>
      </c>
      <c r="X308" t="s">
        <v>1387</v>
      </c>
      <c r="Y308" s="188">
        <v>0</v>
      </c>
      <c r="Z308" t="s">
        <v>1309</v>
      </c>
      <c r="AB308" s="188" t="s">
        <v>1387</v>
      </c>
      <c r="AC308" t="s">
        <v>1309</v>
      </c>
      <c r="AD308" t="s">
        <v>1387</v>
      </c>
      <c r="AE308" t="s">
        <v>1387</v>
      </c>
      <c r="AF308" s="187" t="s">
        <v>1387</v>
      </c>
      <c r="AG308" t="s">
        <v>1387</v>
      </c>
      <c r="AH308" t="s">
        <v>1387</v>
      </c>
      <c r="AI308" s="187" t="s">
        <v>1387</v>
      </c>
      <c r="AJ308" t="s">
        <v>55</v>
      </c>
    </row>
    <row r="309" spans="1:36" x14ac:dyDescent="0.25">
      <c r="A309" t="s">
        <v>2081</v>
      </c>
      <c r="B309" t="s">
        <v>1298</v>
      </c>
      <c r="C309" t="s">
        <v>1299</v>
      </c>
      <c r="D309" t="s">
        <v>1300</v>
      </c>
      <c r="E309" s="186" t="s">
        <v>1301</v>
      </c>
      <c r="F309" t="s">
        <v>2012</v>
      </c>
      <c r="G309" s="187">
        <v>45257</v>
      </c>
      <c r="H309" t="s">
        <v>1303</v>
      </c>
      <c r="I309" t="s">
        <v>1303</v>
      </c>
      <c r="J309" t="s">
        <v>1307</v>
      </c>
      <c r="K309" s="189" t="s">
        <v>1306</v>
      </c>
      <c r="L309" t="s">
        <v>1387</v>
      </c>
      <c r="M309" t="s">
        <v>1387</v>
      </c>
      <c r="N309">
        <v>12</v>
      </c>
      <c r="O309" t="s">
        <v>1429</v>
      </c>
      <c r="P309" s="188">
        <v>0</v>
      </c>
      <c r="Q309" t="s">
        <v>1309</v>
      </c>
      <c r="S309" s="188">
        <v>0</v>
      </c>
      <c r="T309" t="s">
        <v>1309</v>
      </c>
      <c r="U309" t="s">
        <v>1387</v>
      </c>
      <c r="V309" s="188" t="s">
        <v>1387</v>
      </c>
      <c r="W309" t="s">
        <v>1309</v>
      </c>
      <c r="X309" t="s">
        <v>1387</v>
      </c>
      <c r="Y309" s="188">
        <v>0</v>
      </c>
      <c r="Z309" t="s">
        <v>1309</v>
      </c>
      <c r="AB309" s="188" t="s">
        <v>1387</v>
      </c>
      <c r="AC309" t="s">
        <v>1309</v>
      </c>
      <c r="AD309" t="s">
        <v>1387</v>
      </c>
      <c r="AE309" t="s">
        <v>1387</v>
      </c>
      <c r="AF309" s="187" t="s">
        <v>1387</v>
      </c>
      <c r="AG309" t="s">
        <v>1387</v>
      </c>
      <c r="AH309" t="s">
        <v>1387</v>
      </c>
      <c r="AI309" s="187" t="s">
        <v>1387</v>
      </c>
      <c r="AJ309" t="s">
        <v>55</v>
      </c>
    </row>
    <row r="310" spans="1:36" x14ac:dyDescent="0.25">
      <c r="A310" t="s">
        <v>2082</v>
      </c>
      <c r="B310" t="s">
        <v>1298</v>
      </c>
      <c r="C310" t="s">
        <v>1299</v>
      </c>
      <c r="D310" t="s">
        <v>1363</v>
      </c>
      <c r="E310" s="186" t="s">
        <v>1301</v>
      </c>
      <c r="F310" t="s">
        <v>2012</v>
      </c>
      <c r="G310" s="187">
        <v>45456</v>
      </c>
      <c r="H310" t="s">
        <v>1303</v>
      </c>
      <c r="I310" t="s">
        <v>1303</v>
      </c>
      <c r="J310" t="s">
        <v>1307</v>
      </c>
      <c r="K310" s="189" t="s">
        <v>1306</v>
      </c>
      <c r="L310" t="s">
        <v>1402</v>
      </c>
      <c r="M310" t="s">
        <v>1403</v>
      </c>
      <c r="N310">
        <v>1</v>
      </c>
      <c r="O310" t="s">
        <v>1391</v>
      </c>
      <c r="P310" s="188">
        <v>3200000</v>
      </c>
      <c r="Q310" t="s">
        <v>1312</v>
      </c>
      <c r="R310" t="s">
        <v>1342</v>
      </c>
      <c r="S310" s="188">
        <v>0</v>
      </c>
      <c r="T310" t="s">
        <v>1309</v>
      </c>
      <c r="U310" t="s">
        <v>1314</v>
      </c>
      <c r="V310" s="188">
        <v>0</v>
      </c>
      <c r="W310" t="s">
        <v>1309</v>
      </c>
      <c r="X310" t="s">
        <v>1314</v>
      </c>
      <c r="Y310" s="188">
        <v>0</v>
      </c>
      <c r="Z310" t="s">
        <v>1309</v>
      </c>
      <c r="AA310" t="s">
        <v>1314</v>
      </c>
      <c r="AB310" s="188">
        <v>0</v>
      </c>
      <c r="AC310" t="s">
        <v>1309</v>
      </c>
      <c r="AD310" t="s">
        <v>1314</v>
      </c>
      <c r="AE310" t="s">
        <v>2083</v>
      </c>
      <c r="AF310" s="187">
        <v>45525</v>
      </c>
      <c r="AG310" t="s">
        <v>1399</v>
      </c>
      <c r="AH310" t="s">
        <v>1387</v>
      </c>
      <c r="AI310" s="187" t="s">
        <v>1387</v>
      </c>
      <c r="AJ310" t="s">
        <v>2084</v>
      </c>
    </row>
    <row r="311" spans="1:36" x14ac:dyDescent="0.25">
      <c r="A311" t="s">
        <v>447</v>
      </c>
      <c r="B311" t="s">
        <v>1298</v>
      </c>
      <c r="C311" t="s">
        <v>1299</v>
      </c>
      <c r="D311" t="s">
        <v>1363</v>
      </c>
      <c r="E311" s="186" t="s">
        <v>1301</v>
      </c>
      <c r="F311" t="s">
        <v>2012</v>
      </c>
      <c r="G311" s="187">
        <v>45610</v>
      </c>
      <c r="H311" t="s">
        <v>1303</v>
      </c>
      <c r="I311" t="s">
        <v>1354</v>
      </c>
      <c r="J311" t="s">
        <v>2085</v>
      </c>
      <c r="K311" s="189" t="s">
        <v>1306</v>
      </c>
      <c r="L311" t="s">
        <v>1306</v>
      </c>
      <c r="M311" t="s">
        <v>1307</v>
      </c>
      <c r="N311">
        <v>16</v>
      </c>
      <c r="O311" t="s">
        <v>1329</v>
      </c>
      <c r="P311" s="188">
        <v>1550000</v>
      </c>
      <c r="Q311" t="s">
        <v>1312</v>
      </c>
      <c r="R311" t="s">
        <v>1335</v>
      </c>
      <c r="S311" s="188">
        <v>1643750</v>
      </c>
      <c r="T311" t="s">
        <v>1309</v>
      </c>
      <c r="U311" t="s">
        <v>1311</v>
      </c>
      <c r="V311" s="188">
        <v>1562500</v>
      </c>
      <c r="W311" t="s">
        <v>1309</v>
      </c>
      <c r="X311" t="s">
        <v>2086</v>
      </c>
      <c r="Y311" s="188">
        <v>0</v>
      </c>
      <c r="Z311" t="s">
        <v>1309</v>
      </c>
      <c r="AA311" t="s">
        <v>1314</v>
      </c>
      <c r="AB311" s="188">
        <v>0</v>
      </c>
      <c r="AC311" t="s">
        <v>1309</v>
      </c>
      <c r="AD311" t="s">
        <v>1314</v>
      </c>
      <c r="AE311" t="s">
        <v>2087</v>
      </c>
      <c r="AF311" s="187">
        <v>45714</v>
      </c>
      <c r="AG311" t="s">
        <v>2088</v>
      </c>
      <c r="AH311" t="s">
        <v>2089</v>
      </c>
      <c r="AI311" s="187">
        <v>45729</v>
      </c>
      <c r="AJ311" t="s">
        <v>55</v>
      </c>
    </row>
    <row r="312" spans="1:36" x14ac:dyDescent="0.25">
      <c r="A312" t="s">
        <v>447</v>
      </c>
      <c r="B312" t="s">
        <v>1298</v>
      </c>
      <c r="C312" t="s">
        <v>1299</v>
      </c>
      <c r="D312" t="s">
        <v>1363</v>
      </c>
      <c r="E312" s="186" t="s">
        <v>1301</v>
      </c>
      <c r="F312" t="s">
        <v>2012</v>
      </c>
      <c r="G312" s="187">
        <v>45610</v>
      </c>
      <c r="H312" t="s">
        <v>1303</v>
      </c>
      <c r="I312" t="s">
        <v>1354</v>
      </c>
      <c r="J312" t="s">
        <v>2085</v>
      </c>
      <c r="K312" s="189" t="s">
        <v>1306</v>
      </c>
      <c r="L312" t="s">
        <v>1306</v>
      </c>
      <c r="M312" t="s">
        <v>1307</v>
      </c>
      <c r="N312">
        <v>16</v>
      </c>
      <c r="O312" t="s">
        <v>1329</v>
      </c>
      <c r="P312" s="188">
        <v>1550000</v>
      </c>
      <c r="Q312" t="s">
        <v>1312</v>
      </c>
      <c r="R312" t="s">
        <v>1335</v>
      </c>
      <c r="S312" s="188">
        <v>1643750</v>
      </c>
      <c r="T312" t="s">
        <v>1309</v>
      </c>
      <c r="U312" t="s">
        <v>1311</v>
      </c>
      <c r="V312" s="188">
        <v>1562500</v>
      </c>
      <c r="W312" t="s">
        <v>1309</v>
      </c>
      <c r="X312" t="s">
        <v>2086</v>
      </c>
      <c r="Y312" s="188">
        <v>0</v>
      </c>
      <c r="Z312" t="s">
        <v>1309</v>
      </c>
      <c r="AA312" t="s">
        <v>1314</v>
      </c>
      <c r="AB312" s="188">
        <v>0</v>
      </c>
      <c r="AC312" t="s">
        <v>1309</v>
      </c>
      <c r="AD312" t="s">
        <v>1314</v>
      </c>
      <c r="AE312" t="s">
        <v>2087</v>
      </c>
      <c r="AF312" s="187">
        <v>45714</v>
      </c>
      <c r="AG312" t="s">
        <v>2090</v>
      </c>
      <c r="AH312" t="s">
        <v>1387</v>
      </c>
      <c r="AI312" s="187" t="s">
        <v>1387</v>
      </c>
      <c r="AJ312" t="s">
        <v>55</v>
      </c>
    </row>
    <row r="313" spans="1:36" x14ac:dyDescent="0.25">
      <c r="A313" t="s">
        <v>447</v>
      </c>
      <c r="B313" t="s">
        <v>1298</v>
      </c>
      <c r="C313" t="s">
        <v>1299</v>
      </c>
      <c r="D313" t="s">
        <v>1363</v>
      </c>
      <c r="E313" s="186" t="s">
        <v>1301</v>
      </c>
      <c r="F313" t="s">
        <v>2012</v>
      </c>
      <c r="G313" s="187">
        <v>45610</v>
      </c>
      <c r="H313" t="s">
        <v>1303</v>
      </c>
      <c r="I313" t="s">
        <v>1354</v>
      </c>
      <c r="J313" t="s">
        <v>2085</v>
      </c>
      <c r="K313" s="189" t="s">
        <v>1306</v>
      </c>
      <c r="L313" t="s">
        <v>1306</v>
      </c>
      <c r="M313" t="s">
        <v>1307</v>
      </c>
      <c r="N313">
        <v>16</v>
      </c>
      <c r="O313" t="s">
        <v>1329</v>
      </c>
      <c r="P313" s="188">
        <v>305000</v>
      </c>
      <c r="Q313" t="s">
        <v>1312</v>
      </c>
      <c r="R313" t="s">
        <v>1311</v>
      </c>
      <c r="S313" s="188">
        <v>350000</v>
      </c>
      <c r="T313" t="s">
        <v>1309</v>
      </c>
      <c r="U313" t="s">
        <v>1335</v>
      </c>
      <c r="V313" s="188">
        <v>307000</v>
      </c>
      <c r="W313" t="s">
        <v>1309</v>
      </c>
      <c r="X313" t="s">
        <v>1372</v>
      </c>
      <c r="Y313" s="188">
        <v>0</v>
      </c>
      <c r="Z313" t="s">
        <v>1309</v>
      </c>
      <c r="AA313" t="s">
        <v>1314</v>
      </c>
      <c r="AB313" s="188">
        <v>0</v>
      </c>
      <c r="AC313" t="s">
        <v>1309</v>
      </c>
      <c r="AD313" t="s">
        <v>1314</v>
      </c>
      <c r="AE313" t="s">
        <v>2091</v>
      </c>
      <c r="AF313" s="187">
        <v>45659</v>
      </c>
      <c r="AG313" t="s">
        <v>2088</v>
      </c>
      <c r="AH313" t="s">
        <v>2089</v>
      </c>
      <c r="AI313" s="187">
        <v>45729</v>
      </c>
      <c r="AJ313" t="s">
        <v>55</v>
      </c>
    </row>
    <row r="314" spans="1:36" x14ac:dyDescent="0.25">
      <c r="A314" t="s">
        <v>447</v>
      </c>
      <c r="B314" t="s">
        <v>1298</v>
      </c>
      <c r="C314" t="s">
        <v>1299</v>
      </c>
      <c r="D314" t="s">
        <v>1363</v>
      </c>
      <c r="E314" s="186" t="s">
        <v>1301</v>
      </c>
      <c r="F314" t="s">
        <v>2012</v>
      </c>
      <c r="G314" s="187">
        <v>45610</v>
      </c>
      <c r="H314" t="s">
        <v>1303</v>
      </c>
      <c r="I314" t="s">
        <v>1354</v>
      </c>
      <c r="J314" t="s">
        <v>2085</v>
      </c>
      <c r="K314" s="189" t="s">
        <v>1306</v>
      </c>
      <c r="L314" t="s">
        <v>1306</v>
      </c>
      <c r="M314" t="s">
        <v>1307</v>
      </c>
      <c r="N314">
        <v>16</v>
      </c>
      <c r="O314" t="s">
        <v>1329</v>
      </c>
      <c r="P314" s="188">
        <v>305000</v>
      </c>
      <c r="Q314" t="s">
        <v>1312</v>
      </c>
      <c r="R314" t="s">
        <v>1311</v>
      </c>
      <c r="S314" s="188">
        <v>350000</v>
      </c>
      <c r="T314" t="s">
        <v>1309</v>
      </c>
      <c r="U314" t="s">
        <v>1335</v>
      </c>
      <c r="V314" s="188">
        <v>307000</v>
      </c>
      <c r="W314" t="s">
        <v>1309</v>
      </c>
      <c r="X314" t="s">
        <v>1372</v>
      </c>
      <c r="Y314" s="188">
        <v>0</v>
      </c>
      <c r="Z314" t="s">
        <v>1309</v>
      </c>
      <c r="AA314" t="s">
        <v>1314</v>
      </c>
      <c r="AB314" s="188">
        <v>0</v>
      </c>
      <c r="AC314" t="s">
        <v>1309</v>
      </c>
      <c r="AD314" t="s">
        <v>1314</v>
      </c>
      <c r="AE314" t="s">
        <v>2091</v>
      </c>
      <c r="AF314" s="187">
        <v>45659</v>
      </c>
      <c r="AG314" t="s">
        <v>2090</v>
      </c>
      <c r="AH314" t="s">
        <v>1387</v>
      </c>
      <c r="AI314" s="187" t="s">
        <v>1387</v>
      </c>
      <c r="AJ314" t="s">
        <v>55</v>
      </c>
    </row>
    <row r="315" spans="1:36" x14ac:dyDescent="0.25">
      <c r="A315" t="s">
        <v>402</v>
      </c>
      <c r="B315" t="s">
        <v>1298</v>
      </c>
      <c r="C315" t="s">
        <v>1299</v>
      </c>
      <c r="D315" t="s">
        <v>1363</v>
      </c>
      <c r="E315" s="186" t="s">
        <v>1301</v>
      </c>
      <c r="F315" t="s">
        <v>2012</v>
      </c>
      <c r="G315" s="187">
        <v>45798</v>
      </c>
      <c r="H315" t="s">
        <v>1303</v>
      </c>
      <c r="I315" t="s">
        <v>2092</v>
      </c>
      <c r="J315" t="s">
        <v>1382</v>
      </c>
      <c r="K315" s="189" t="s">
        <v>1306</v>
      </c>
      <c r="L315" t="s">
        <v>1387</v>
      </c>
      <c r="M315" t="s">
        <v>1387</v>
      </c>
      <c r="N315">
        <v>6</v>
      </c>
      <c r="O315" t="s">
        <v>1329</v>
      </c>
      <c r="P315" s="188">
        <v>0</v>
      </c>
      <c r="Q315" t="s">
        <v>1309</v>
      </c>
      <c r="S315" s="188">
        <v>0</v>
      </c>
      <c r="T315" t="s">
        <v>1309</v>
      </c>
      <c r="U315" t="s">
        <v>1387</v>
      </c>
      <c r="V315" s="188" t="s">
        <v>1387</v>
      </c>
      <c r="W315" t="s">
        <v>1309</v>
      </c>
      <c r="X315" t="s">
        <v>1387</v>
      </c>
      <c r="Y315" s="188">
        <v>0</v>
      </c>
      <c r="Z315" t="s">
        <v>1309</v>
      </c>
      <c r="AB315" s="188" t="s">
        <v>1387</v>
      </c>
      <c r="AC315" t="s">
        <v>1309</v>
      </c>
      <c r="AD315" t="s">
        <v>1387</v>
      </c>
      <c r="AE315" t="s">
        <v>1387</v>
      </c>
      <c r="AF315" s="187" t="s">
        <v>1387</v>
      </c>
      <c r="AG315" t="s">
        <v>1387</v>
      </c>
      <c r="AH315" t="s">
        <v>1387</v>
      </c>
      <c r="AI315" s="187" t="s">
        <v>1387</v>
      </c>
      <c r="AJ315" t="s">
        <v>55</v>
      </c>
    </row>
    <row r="316" spans="1:36" x14ac:dyDescent="0.25">
      <c r="A316" t="s">
        <v>272</v>
      </c>
      <c r="B316" t="s">
        <v>1481</v>
      </c>
      <c r="C316" t="s">
        <v>1299</v>
      </c>
      <c r="D316" t="s">
        <v>1299</v>
      </c>
      <c r="E316" s="186" t="s">
        <v>1301</v>
      </c>
      <c r="F316" t="s">
        <v>2012</v>
      </c>
      <c r="G316" s="187">
        <v>45700</v>
      </c>
      <c r="H316" t="s">
        <v>1303</v>
      </c>
      <c r="I316" t="s">
        <v>1303</v>
      </c>
      <c r="J316" t="s">
        <v>1307</v>
      </c>
      <c r="K316" s="189" t="s">
        <v>1306</v>
      </c>
      <c r="L316" t="s">
        <v>1387</v>
      </c>
      <c r="M316" t="s">
        <v>1387</v>
      </c>
      <c r="N316">
        <v>12</v>
      </c>
      <c r="O316" t="s">
        <v>1429</v>
      </c>
      <c r="P316" s="188">
        <v>0</v>
      </c>
      <c r="Q316" t="s">
        <v>1309</v>
      </c>
      <c r="S316" s="188">
        <v>0</v>
      </c>
      <c r="T316" t="s">
        <v>1309</v>
      </c>
      <c r="U316" t="s">
        <v>1387</v>
      </c>
      <c r="V316" s="188" t="s">
        <v>1387</v>
      </c>
      <c r="W316" t="s">
        <v>1309</v>
      </c>
      <c r="X316" t="s">
        <v>1387</v>
      </c>
      <c r="Y316" s="188">
        <v>0</v>
      </c>
      <c r="Z316" t="s">
        <v>1309</v>
      </c>
      <c r="AB316" s="188" t="s">
        <v>1387</v>
      </c>
      <c r="AC316" t="s">
        <v>1309</v>
      </c>
      <c r="AD316" t="s">
        <v>1387</v>
      </c>
      <c r="AE316" t="s">
        <v>1387</v>
      </c>
      <c r="AF316" s="187" t="s">
        <v>1387</v>
      </c>
      <c r="AG316" t="s">
        <v>1387</v>
      </c>
      <c r="AH316" t="s">
        <v>1387</v>
      </c>
      <c r="AI316" s="187" t="s">
        <v>1387</v>
      </c>
      <c r="AJ316" t="s">
        <v>55</v>
      </c>
    </row>
    <row r="317" spans="1:36" x14ac:dyDescent="0.25">
      <c r="A317" t="s">
        <v>2093</v>
      </c>
      <c r="B317" t="s">
        <v>1298</v>
      </c>
      <c r="C317" t="s">
        <v>1299</v>
      </c>
      <c r="D317" t="s">
        <v>1363</v>
      </c>
      <c r="E317" s="186" t="s">
        <v>1301</v>
      </c>
      <c r="F317" t="s">
        <v>2012</v>
      </c>
      <c r="G317" s="187">
        <v>45611</v>
      </c>
      <c r="H317" t="s">
        <v>1303</v>
      </c>
      <c r="I317" t="s">
        <v>2094</v>
      </c>
      <c r="J317" t="s">
        <v>1476</v>
      </c>
      <c r="K317" s="189" t="s">
        <v>1306</v>
      </c>
      <c r="L317" t="s">
        <v>1306</v>
      </c>
      <c r="M317" t="s">
        <v>1307</v>
      </c>
      <c r="N317">
        <v>1</v>
      </c>
      <c r="O317" t="s">
        <v>1329</v>
      </c>
      <c r="P317" s="188">
        <v>1075000</v>
      </c>
      <c r="Q317" t="s">
        <v>1312</v>
      </c>
      <c r="R317" t="s">
        <v>1257</v>
      </c>
      <c r="S317" s="188">
        <v>0</v>
      </c>
      <c r="T317" t="s">
        <v>1309</v>
      </c>
      <c r="U317" t="s">
        <v>1314</v>
      </c>
      <c r="V317" s="188">
        <v>0</v>
      </c>
      <c r="W317" t="s">
        <v>1309</v>
      </c>
      <c r="X317" t="s">
        <v>1314</v>
      </c>
      <c r="Y317" s="188">
        <v>0</v>
      </c>
      <c r="Z317" t="s">
        <v>1309</v>
      </c>
      <c r="AA317" t="s">
        <v>1314</v>
      </c>
      <c r="AB317" s="188">
        <v>0</v>
      </c>
      <c r="AC317" t="s">
        <v>1309</v>
      </c>
      <c r="AD317" t="s">
        <v>1314</v>
      </c>
      <c r="AE317" t="s">
        <v>2095</v>
      </c>
      <c r="AF317" s="187">
        <v>45644</v>
      </c>
      <c r="AG317" t="s">
        <v>2096</v>
      </c>
      <c r="AH317" t="s">
        <v>1387</v>
      </c>
      <c r="AI317" s="187" t="s">
        <v>1387</v>
      </c>
      <c r="AJ317" t="s">
        <v>55</v>
      </c>
    </row>
    <row r="318" spans="1:36" x14ac:dyDescent="0.25">
      <c r="A318" t="s">
        <v>2093</v>
      </c>
      <c r="B318" t="s">
        <v>1298</v>
      </c>
      <c r="C318" t="s">
        <v>1299</v>
      </c>
      <c r="D318" t="s">
        <v>1363</v>
      </c>
      <c r="E318" s="186" t="s">
        <v>1301</v>
      </c>
      <c r="F318" t="s">
        <v>2012</v>
      </c>
      <c r="G318" s="187">
        <v>45611</v>
      </c>
      <c r="H318" t="s">
        <v>1303</v>
      </c>
      <c r="I318" t="s">
        <v>2097</v>
      </c>
      <c r="J318" t="s">
        <v>1472</v>
      </c>
      <c r="K318" s="189" t="s">
        <v>1306</v>
      </c>
      <c r="L318" t="s">
        <v>1306</v>
      </c>
      <c r="M318" t="s">
        <v>1307</v>
      </c>
      <c r="N318">
        <v>1</v>
      </c>
      <c r="O318" t="s">
        <v>1329</v>
      </c>
      <c r="P318" s="188">
        <v>400000</v>
      </c>
      <c r="Q318" t="s">
        <v>1312</v>
      </c>
      <c r="R318" t="s">
        <v>1257</v>
      </c>
      <c r="S318" s="188">
        <v>0</v>
      </c>
      <c r="T318" t="s">
        <v>1309</v>
      </c>
      <c r="U318" t="s">
        <v>1314</v>
      </c>
      <c r="V318" s="188">
        <v>0</v>
      </c>
      <c r="W318" t="s">
        <v>1309</v>
      </c>
      <c r="X318" t="s">
        <v>1314</v>
      </c>
      <c r="Y318" s="188">
        <v>0</v>
      </c>
      <c r="Z318" t="s">
        <v>1309</v>
      </c>
      <c r="AA318" t="s">
        <v>1314</v>
      </c>
      <c r="AB318" s="188">
        <v>0</v>
      </c>
      <c r="AC318" t="s">
        <v>1309</v>
      </c>
      <c r="AD318" t="s">
        <v>1314</v>
      </c>
      <c r="AE318" t="s">
        <v>2095</v>
      </c>
      <c r="AF318" s="187">
        <v>45644</v>
      </c>
      <c r="AG318" t="s">
        <v>2096</v>
      </c>
      <c r="AH318" t="s">
        <v>1387</v>
      </c>
      <c r="AI318" s="187" t="s">
        <v>1387</v>
      </c>
      <c r="AJ318" t="s">
        <v>55</v>
      </c>
    </row>
    <row r="319" spans="1:36" x14ac:dyDescent="0.25">
      <c r="A319" t="s">
        <v>2093</v>
      </c>
      <c r="B319" t="s">
        <v>1298</v>
      </c>
      <c r="C319" t="s">
        <v>1299</v>
      </c>
      <c r="D319" t="s">
        <v>1363</v>
      </c>
      <c r="E319" s="186" t="s">
        <v>1301</v>
      </c>
      <c r="F319" t="s">
        <v>2012</v>
      </c>
      <c r="G319" s="187">
        <v>45611</v>
      </c>
      <c r="H319" t="s">
        <v>1303</v>
      </c>
      <c r="I319" t="s">
        <v>2098</v>
      </c>
      <c r="J319" t="s">
        <v>1390</v>
      </c>
      <c r="K319" s="189" t="s">
        <v>1306</v>
      </c>
      <c r="L319" t="s">
        <v>1306</v>
      </c>
      <c r="M319" t="s">
        <v>1307</v>
      </c>
      <c r="N319">
        <v>1</v>
      </c>
      <c r="O319" t="s">
        <v>1391</v>
      </c>
      <c r="P319" s="188">
        <v>750000</v>
      </c>
      <c r="Q319" t="s">
        <v>1312</v>
      </c>
      <c r="R319" t="s">
        <v>1257</v>
      </c>
      <c r="S319" s="188">
        <v>0</v>
      </c>
      <c r="T319" t="s">
        <v>1309</v>
      </c>
      <c r="U319" t="s">
        <v>1314</v>
      </c>
      <c r="V319" s="188">
        <v>0</v>
      </c>
      <c r="W319" t="s">
        <v>1309</v>
      </c>
      <c r="X319" t="s">
        <v>1314</v>
      </c>
      <c r="Y319" s="188">
        <v>0</v>
      </c>
      <c r="Z319" t="s">
        <v>1309</v>
      </c>
      <c r="AA319" t="s">
        <v>1314</v>
      </c>
      <c r="AB319" s="188">
        <v>0</v>
      </c>
      <c r="AC319" t="s">
        <v>1309</v>
      </c>
      <c r="AD319" t="s">
        <v>1314</v>
      </c>
      <c r="AE319" t="s">
        <v>2095</v>
      </c>
      <c r="AF319" s="187">
        <v>45644</v>
      </c>
      <c r="AG319" t="s">
        <v>2096</v>
      </c>
      <c r="AH319" t="s">
        <v>1387</v>
      </c>
      <c r="AI319" s="187" t="s">
        <v>1387</v>
      </c>
      <c r="AJ319" t="s">
        <v>55</v>
      </c>
    </row>
    <row r="320" spans="1:36" x14ac:dyDescent="0.25">
      <c r="A320" t="s">
        <v>2093</v>
      </c>
      <c r="B320" t="s">
        <v>1298</v>
      </c>
      <c r="C320" t="s">
        <v>1299</v>
      </c>
      <c r="D320" t="s">
        <v>1363</v>
      </c>
      <c r="E320" s="186" t="s">
        <v>1301</v>
      </c>
      <c r="F320" t="s">
        <v>2012</v>
      </c>
      <c r="G320" s="187">
        <v>45611</v>
      </c>
      <c r="H320" t="s">
        <v>1303</v>
      </c>
      <c r="I320" t="s">
        <v>1753</v>
      </c>
      <c r="J320" t="s">
        <v>1478</v>
      </c>
      <c r="K320" s="189" t="s">
        <v>1306</v>
      </c>
      <c r="L320" t="s">
        <v>1306</v>
      </c>
      <c r="M320" t="s">
        <v>1307</v>
      </c>
      <c r="N320">
        <v>1</v>
      </c>
      <c r="O320" t="s">
        <v>1391</v>
      </c>
      <c r="P320" s="188">
        <v>1500000</v>
      </c>
      <c r="Q320" t="s">
        <v>1312</v>
      </c>
      <c r="R320" t="s">
        <v>1257</v>
      </c>
      <c r="S320" s="188">
        <v>0</v>
      </c>
      <c r="T320" t="s">
        <v>1309</v>
      </c>
      <c r="U320" t="s">
        <v>1314</v>
      </c>
      <c r="V320" s="188">
        <v>0</v>
      </c>
      <c r="W320" t="s">
        <v>1309</v>
      </c>
      <c r="X320" t="s">
        <v>1314</v>
      </c>
      <c r="Y320" s="188">
        <v>0</v>
      </c>
      <c r="Z320" t="s">
        <v>1309</v>
      </c>
      <c r="AA320" t="s">
        <v>1314</v>
      </c>
      <c r="AB320" s="188">
        <v>0</v>
      </c>
      <c r="AC320" t="s">
        <v>1309</v>
      </c>
      <c r="AD320" t="s">
        <v>1314</v>
      </c>
      <c r="AE320" t="s">
        <v>2095</v>
      </c>
      <c r="AF320" s="187">
        <v>45644</v>
      </c>
      <c r="AG320" t="s">
        <v>2096</v>
      </c>
      <c r="AH320" t="s">
        <v>1387</v>
      </c>
      <c r="AI320" s="187" t="s">
        <v>1387</v>
      </c>
      <c r="AJ320" t="s">
        <v>55</v>
      </c>
    </row>
    <row r="321" spans="1:36" x14ac:dyDescent="0.25">
      <c r="A321" t="s">
        <v>136</v>
      </c>
      <c r="B321" t="s">
        <v>1481</v>
      </c>
      <c r="C321" t="s">
        <v>1299</v>
      </c>
      <c r="D321" t="s">
        <v>1299</v>
      </c>
      <c r="E321" s="186" t="s">
        <v>1301</v>
      </c>
      <c r="F321" t="s">
        <v>2012</v>
      </c>
      <c r="G321" s="187">
        <v>45696</v>
      </c>
      <c r="H321" t="s">
        <v>1303</v>
      </c>
      <c r="I321" t="s">
        <v>1303</v>
      </c>
      <c r="J321" t="s">
        <v>1307</v>
      </c>
      <c r="K321" s="189" t="s">
        <v>1306</v>
      </c>
      <c r="L321" t="s">
        <v>1387</v>
      </c>
      <c r="M321" t="s">
        <v>1387</v>
      </c>
      <c r="N321">
        <v>11</v>
      </c>
      <c r="O321" t="s">
        <v>1391</v>
      </c>
      <c r="P321" s="188">
        <v>0</v>
      </c>
      <c r="Q321" t="s">
        <v>1309</v>
      </c>
      <c r="S321" s="188">
        <v>0</v>
      </c>
      <c r="T321" t="s">
        <v>1309</v>
      </c>
      <c r="U321" t="s">
        <v>1387</v>
      </c>
      <c r="V321" s="188" t="s">
        <v>1387</v>
      </c>
      <c r="W321" t="s">
        <v>1309</v>
      </c>
      <c r="X321" t="s">
        <v>1387</v>
      </c>
      <c r="Y321" s="188">
        <v>0</v>
      </c>
      <c r="Z321" t="s">
        <v>1309</v>
      </c>
      <c r="AB321" s="188" t="s">
        <v>1387</v>
      </c>
      <c r="AC321" t="s">
        <v>1309</v>
      </c>
      <c r="AD321" t="s">
        <v>1387</v>
      </c>
      <c r="AE321" t="s">
        <v>1387</v>
      </c>
      <c r="AF321" s="187" t="s">
        <v>1387</v>
      </c>
      <c r="AG321" t="s">
        <v>1387</v>
      </c>
      <c r="AH321" t="s">
        <v>1387</v>
      </c>
      <c r="AI321" s="187" t="s">
        <v>1387</v>
      </c>
      <c r="AJ321" t="s">
        <v>55</v>
      </c>
    </row>
    <row r="322" spans="1:36" x14ac:dyDescent="0.25">
      <c r="A322" t="s">
        <v>2099</v>
      </c>
      <c r="B322" t="s">
        <v>1713</v>
      </c>
      <c r="C322" t="s">
        <v>1299</v>
      </c>
      <c r="D322" t="s">
        <v>1300</v>
      </c>
      <c r="E322" s="186" t="s">
        <v>1301</v>
      </c>
      <c r="F322" t="s">
        <v>2012</v>
      </c>
      <c r="G322" s="187">
        <v>45002</v>
      </c>
      <c r="H322" t="s">
        <v>1303</v>
      </c>
      <c r="I322" t="s">
        <v>1303</v>
      </c>
      <c r="J322" t="s">
        <v>1307</v>
      </c>
      <c r="K322" s="189" t="s">
        <v>1306</v>
      </c>
      <c r="L322" t="s">
        <v>1387</v>
      </c>
      <c r="M322" t="s">
        <v>1387</v>
      </c>
      <c r="N322">
        <v>12</v>
      </c>
      <c r="O322" t="s">
        <v>1397</v>
      </c>
      <c r="P322" s="188">
        <v>0</v>
      </c>
      <c r="Q322" t="s">
        <v>1309</v>
      </c>
      <c r="S322" s="188">
        <v>0</v>
      </c>
      <c r="T322" t="s">
        <v>1309</v>
      </c>
      <c r="U322" t="s">
        <v>1387</v>
      </c>
      <c r="V322" s="188" t="s">
        <v>1387</v>
      </c>
      <c r="W322" t="s">
        <v>1309</v>
      </c>
      <c r="X322" t="s">
        <v>1387</v>
      </c>
      <c r="Y322" s="188">
        <v>0</v>
      </c>
      <c r="Z322" t="s">
        <v>1309</v>
      </c>
      <c r="AB322" s="188" t="s">
        <v>1387</v>
      </c>
      <c r="AC322" t="s">
        <v>1309</v>
      </c>
      <c r="AD322" t="s">
        <v>1387</v>
      </c>
      <c r="AE322" t="s">
        <v>1387</v>
      </c>
      <c r="AF322" s="187" t="s">
        <v>1387</v>
      </c>
      <c r="AG322" t="s">
        <v>1387</v>
      </c>
      <c r="AH322" t="s">
        <v>1387</v>
      </c>
      <c r="AI322" s="187" t="s">
        <v>1387</v>
      </c>
      <c r="AJ322" t="s">
        <v>55</v>
      </c>
    </row>
    <row r="323" spans="1:36" x14ac:dyDescent="0.25">
      <c r="A323" t="s">
        <v>2100</v>
      </c>
      <c r="B323" t="s">
        <v>1713</v>
      </c>
      <c r="C323" t="s">
        <v>1299</v>
      </c>
      <c r="D323" t="s">
        <v>1300</v>
      </c>
      <c r="E323" s="186" t="s">
        <v>1301</v>
      </c>
      <c r="F323" t="s">
        <v>2012</v>
      </c>
      <c r="G323" s="187">
        <v>45002</v>
      </c>
      <c r="H323" t="s">
        <v>1303</v>
      </c>
      <c r="I323" t="s">
        <v>1303</v>
      </c>
      <c r="J323" t="s">
        <v>1307</v>
      </c>
      <c r="K323" s="189" t="s">
        <v>1306</v>
      </c>
      <c r="L323" t="s">
        <v>1387</v>
      </c>
      <c r="M323" t="s">
        <v>1387</v>
      </c>
      <c r="N323">
        <v>12</v>
      </c>
      <c r="O323" t="s">
        <v>1397</v>
      </c>
      <c r="P323" s="188">
        <v>0</v>
      </c>
      <c r="Q323" t="s">
        <v>1309</v>
      </c>
      <c r="S323" s="188">
        <v>0</v>
      </c>
      <c r="T323" t="s">
        <v>1309</v>
      </c>
      <c r="U323" t="s">
        <v>1387</v>
      </c>
      <c r="V323" s="188" t="s">
        <v>1387</v>
      </c>
      <c r="W323" t="s">
        <v>1309</v>
      </c>
      <c r="X323" t="s">
        <v>1387</v>
      </c>
      <c r="Y323" s="188">
        <v>0</v>
      </c>
      <c r="Z323" t="s">
        <v>1309</v>
      </c>
      <c r="AB323" s="188" t="s">
        <v>1387</v>
      </c>
      <c r="AC323" t="s">
        <v>1309</v>
      </c>
      <c r="AD323" t="s">
        <v>1387</v>
      </c>
      <c r="AE323" t="s">
        <v>1387</v>
      </c>
      <c r="AF323" s="187" t="s">
        <v>1387</v>
      </c>
      <c r="AG323" t="s">
        <v>1387</v>
      </c>
      <c r="AH323" t="s">
        <v>1387</v>
      </c>
      <c r="AI323" s="187" t="s">
        <v>1387</v>
      </c>
      <c r="AJ323" t="s">
        <v>55</v>
      </c>
    </row>
    <row r="324" spans="1:36" x14ac:dyDescent="0.25">
      <c r="A324" t="s">
        <v>2101</v>
      </c>
      <c r="B324" t="s">
        <v>1713</v>
      </c>
      <c r="C324" t="s">
        <v>1299</v>
      </c>
      <c r="D324" t="s">
        <v>1300</v>
      </c>
      <c r="E324" s="186" t="s">
        <v>1301</v>
      </c>
      <c r="F324" t="s">
        <v>2012</v>
      </c>
      <c r="G324" s="187">
        <v>45002</v>
      </c>
      <c r="H324" t="s">
        <v>1303</v>
      </c>
      <c r="I324" t="s">
        <v>1303</v>
      </c>
      <c r="J324" t="s">
        <v>1307</v>
      </c>
      <c r="K324" s="189" t="s">
        <v>1306</v>
      </c>
      <c r="L324" t="s">
        <v>1387</v>
      </c>
      <c r="M324" t="s">
        <v>1387</v>
      </c>
      <c r="N324">
        <v>12</v>
      </c>
      <c r="O324" t="s">
        <v>1397</v>
      </c>
      <c r="P324" s="188">
        <v>0</v>
      </c>
      <c r="Q324" t="s">
        <v>1309</v>
      </c>
      <c r="S324" s="188">
        <v>0</v>
      </c>
      <c r="T324" t="s">
        <v>1309</v>
      </c>
      <c r="U324" t="s">
        <v>1387</v>
      </c>
      <c r="V324" s="188" t="s">
        <v>1387</v>
      </c>
      <c r="W324" t="s">
        <v>1309</v>
      </c>
      <c r="X324" t="s">
        <v>1387</v>
      </c>
      <c r="Y324" s="188">
        <v>0</v>
      </c>
      <c r="Z324" t="s">
        <v>1309</v>
      </c>
      <c r="AB324" s="188" t="s">
        <v>1387</v>
      </c>
      <c r="AC324" t="s">
        <v>1309</v>
      </c>
      <c r="AD324" t="s">
        <v>1387</v>
      </c>
      <c r="AE324" t="s">
        <v>1387</v>
      </c>
      <c r="AF324" s="187" t="s">
        <v>1387</v>
      </c>
      <c r="AG324" t="s">
        <v>1387</v>
      </c>
      <c r="AH324" t="s">
        <v>1387</v>
      </c>
      <c r="AI324" s="187" t="s">
        <v>1387</v>
      </c>
      <c r="AJ324" t="s">
        <v>55</v>
      </c>
    </row>
    <row r="325" spans="1:36" x14ac:dyDescent="0.25">
      <c r="A325" t="s">
        <v>2102</v>
      </c>
      <c r="B325" t="s">
        <v>1298</v>
      </c>
      <c r="C325" t="s">
        <v>1299</v>
      </c>
      <c r="D325" t="s">
        <v>1300</v>
      </c>
      <c r="E325" s="186" t="s">
        <v>1301</v>
      </c>
      <c r="F325" t="s">
        <v>2012</v>
      </c>
      <c r="G325" s="187">
        <v>45168</v>
      </c>
      <c r="H325" t="s">
        <v>1303</v>
      </c>
      <c r="I325" t="s">
        <v>2103</v>
      </c>
      <c r="J325" t="s">
        <v>1353</v>
      </c>
      <c r="K325" s="189" t="s">
        <v>1306</v>
      </c>
      <c r="L325" t="s">
        <v>1306</v>
      </c>
      <c r="M325" t="s">
        <v>1307</v>
      </c>
      <c r="N325">
        <v>1</v>
      </c>
      <c r="O325" t="s">
        <v>1329</v>
      </c>
      <c r="P325" s="188">
        <v>310000</v>
      </c>
      <c r="Q325" t="s">
        <v>1309</v>
      </c>
      <c r="R325" t="s">
        <v>1310</v>
      </c>
      <c r="S325" s="188">
        <v>350000</v>
      </c>
      <c r="T325" t="s">
        <v>1309</v>
      </c>
      <c r="U325" t="s">
        <v>1311</v>
      </c>
      <c r="V325" s="188">
        <v>250000</v>
      </c>
      <c r="W325" t="s">
        <v>1312</v>
      </c>
      <c r="X325" t="s">
        <v>1342</v>
      </c>
      <c r="Y325" s="188">
        <v>0</v>
      </c>
      <c r="Z325" t="s">
        <v>1309</v>
      </c>
      <c r="AA325" t="s">
        <v>1314</v>
      </c>
      <c r="AB325" s="188">
        <v>0</v>
      </c>
      <c r="AC325" t="s">
        <v>1309</v>
      </c>
      <c r="AD325" t="s">
        <v>1314</v>
      </c>
      <c r="AE325" t="s">
        <v>2104</v>
      </c>
      <c r="AF325" s="187">
        <v>45258</v>
      </c>
      <c r="AG325" t="s">
        <v>2105</v>
      </c>
      <c r="AH325" t="s">
        <v>2106</v>
      </c>
      <c r="AI325" s="187">
        <v>45275</v>
      </c>
      <c r="AJ325" t="s">
        <v>55</v>
      </c>
    </row>
    <row r="326" spans="1:36" x14ac:dyDescent="0.25">
      <c r="A326" t="s">
        <v>2102</v>
      </c>
      <c r="B326" t="s">
        <v>1298</v>
      </c>
      <c r="C326" t="s">
        <v>1299</v>
      </c>
      <c r="D326" t="s">
        <v>1300</v>
      </c>
      <c r="E326" s="186" t="s">
        <v>1301</v>
      </c>
      <c r="F326" t="s">
        <v>2012</v>
      </c>
      <c r="G326" s="187">
        <v>45168</v>
      </c>
      <c r="H326" t="s">
        <v>1303</v>
      </c>
      <c r="I326" t="s">
        <v>2103</v>
      </c>
      <c r="J326" t="s">
        <v>1353</v>
      </c>
      <c r="K326" s="189" t="s">
        <v>1306</v>
      </c>
      <c r="L326" t="s">
        <v>1306</v>
      </c>
      <c r="M326" t="s">
        <v>1307</v>
      </c>
      <c r="N326">
        <v>1</v>
      </c>
      <c r="O326" t="s">
        <v>1329</v>
      </c>
      <c r="P326" s="188">
        <v>290000</v>
      </c>
      <c r="Q326" t="s">
        <v>1309</v>
      </c>
      <c r="R326" t="s">
        <v>1559</v>
      </c>
      <c r="S326" s="188">
        <v>250000</v>
      </c>
      <c r="T326" t="s">
        <v>1312</v>
      </c>
      <c r="U326" t="s">
        <v>1342</v>
      </c>
      <c r="V326" s="188">
        <v>270000</v>
      </c>
      <c r="W326" t="s">
        <v>1309</v>
      </c>
      <c r="X326" t="s">
        <v>1364</v>
      </c>
      <c r="Y326" s="188">
        <v>0</v>
      </c>
      <c r="Z326" t="s">
        <v>1309</v>
      </c>
      <c r="AA326" t="s">
        <v>1319</v>
      </c>
      <c r="AB326" s="188">
        <v>0</v>
      </c>
      <c r="AC326" t="s">
        <v>1309</v>
      </c>
      <c r="AD326" t="s">
        <v>1314</v>
      </c>
      <c r="AE326" t="s">
        <v>2107</v>
      </c>
      <c r="AF326" s="187">
        <v>45233</v>
      </c>
      <c r="AG326" t="s">
        <v>2105</v>
      </c>
      <c r="AH326" t="s">
        <v>2106</v>
      </c>
      <c r="AI326" s="187">
        <v>45275</v>
      </c>
      <c r="AJ326" t="s">
        <v>55</v>
      </c>
    </row>
    <row r="327" spans="1:36" x14ac:dyDescent="0.25">
      <c r="A327" t="s">
        <v>2102</v>
      </c>
      <c r="B327" t="s">
        <v>1298</v>
      </c>
      <c r="C327" t="s">
        <v>1299</v>
      </c>
      <c r="D327" t="s">
        <v>1300</v>
      </c>
      <c r="E327" s="186" t="s">
        <v>1301</v>
      </c>
      <c r="F327" t="s">
        <v>2012</v>
      </c>
      <c r="G327" s="187">
        <v>45168</v>
      </c>
      <c r="H327" t="s">
        <v>1303</v>
      </c>
      <c r="I327" t="s">
        <v>2108</v>
      </c>
      <c r="J327" t="s">
        <v>1355</v>
      </c>
      <c r="K327" s="189" t="s">
        <v>1306</v>
      </c>
      <c r="L327" t="s">
        <v>1306</v>
      </c>
      <c r="M327" t="s">
        <v>1307</v>
      </c>
      <c r="N327">
        <v>1</v>
      </c>
      <c r="O327" t="s">
        <v>1341</v>
      </c>
      <c r="P327" s="188">
        <v>60000</v>
      </c>
      <c r="Q327" t="s">
        <v>1309</v>
      </c>
      <c r="R327" t="s">
        <v>1310</v>
      </c>
      <c r="S327" s="188">
        <v>50000</v>
      </c>
      <c r="T327" t="s">
        <v>1309</v>
      </c>
      <c r="U327" t="s">
        <v>1311</v>
      </c>
      <c r="V327" s="188">
        <v>45000</v>
      </c>
      <c r="W327" t="s">
        <v>1312</v>
      </c>
      <c r="X327" t="s">
        <v>1342</v>
      </c>
      <c r="Y327" s="188">
        <v>0</v>
      </c>
      <c r="Z327" t="s">
        <v>1309</v>
      </c>
      <c r="AA327" t="s">
        <v>1314</v>
      </c>
      <c r="AB327" s="188">
        <v>0</v>
      </c>
      <c r="AC327" t="s">
        <v>1309</v>
      </c>
      <c r="AD327" t="s">
        <v>1314</v>
      </c>
      <c r="AE327" t="s">
        <v>2104</v>
      </c>
      <c r="AF327" s="187">
        <v>45258</v>
      </c>
      <c r="AG327" t="s">
        <v>2105</v>
      </c>
      <c r="AH327" t="s">
        <v>2106</v>
      </c>
      <c r="AI327" s="187">
        <v>45275</v>
      </c>
      <c r="AJ327" t="s">
        <v>55</v>
      </c>
    </row>
    <row r="328" spans="1:36" x14ac:dyDescent="0.25">
      <c r="A328" t="s">
        <v>2102</v>
      </c>
      <c r="B328" t="s">
        <v>1298</v>
      </c>
      <c r="C328" t="s">
        <v>1299</v>
      </c>
      <c r="D328" t="s">
        <v>1300</v>
      </c>
      <c r="E328" s="186" t="s">
        <v>1301</v>
      </c>
      <c r="F328" t="s">
        <v>2012</v>
      </c>
      <c r="G328" s="187">
        <v>45168</v>
      </c>
      <c r="H328" t="s">
        <v>1303</v>
      </c>
      <c r="I328" t="s">
        <v>2108</v>
      </c>
      <c r="J328" t="s">
        <v>1355</v>
      </c>
      <c r="K328" s="189" t="s">
        <v>1306</v>
      </c>
      <c r="L328" t="s">
        <v>1306</v>
      </c>
      <c r="M328" t="s">
        <v>1307</v>
      </c>
      <c r="N328">
        <v>1</v>
      </c>
      <c r="O328" t="s">
        <v>1341</v>
      </c>
      <c r="P328" s="188">
        <v>33000</v>
      </c>
      <c r="Q328" t="s">
        <v>1309</v>
      </c>
      <c r="R328" t="s">
        <v>1320</v>
      </c>
      <c r="S328" s="188">
        <v>30000</v>
      </c>
      <c r="T328" t="s">
        <v>1312</v>
      </c>
      <c r="U328" t="s">
        <v>1559</v>
      </c>
      <c r="V328" s="188">
        <v>0</v>
      </c>
      <c r="W328" t="s">
        <v>1309</v>
      </c>
      <c r="X328" t="s">
        <v>2109</v>
      </c>
      <c r="Y328" s="188">
        <v>40000</v>
      </c>
      <c r="Z328" t="s">
        <v>1309</v>
      </c>
      <c r="AA328" t="s">
        <v>1319</v>
      </c>
      <c r="AB328" s="188">
        <v>0</v>
      </c>
      <c r="AC328" t="s">
        <v>1309</v>
      </c>
      <c r="AD328" t="s">
        <v>1314</v>
      </c>
      <c r="AE328" t="s">
        <v>2110</v>
      </c>
      <c r="AF328" s="187">
        <v>45239</v>
      </c>
      <c r="AG328" t="s">
        <v>2105</v>
      </c>
      <c r="AH328" t="s">
        <v>2106</v>
      </c>
      <c r="AI328" s="187">
        <v>45275</v>
      </c>
      <c r="AJ328" t="s">
        <v>55</v>
      </c>
    </row>
    <row r="329" spans="1:36" x14ac:dyDescent="0.25">
      <c r="A329" t="s">
        <v>2102</v>
      </c>
      <c r="B329" t="s">
        <v>1298</v>
      </c>
      <c r="C329" t="s">
        <v>1299</v>
      </c>
      <c r="D329" t="s">
        <v>1300</v>
      </c>
      <c r="E329" s="186" t="s">
        <v>1301</v>
      </c>
      <c r="F329" t="s">
        <v>2012</v>
      </c>
      <c r="G329" s="187">
        <v>45168</v>
      </c>
      <c r="H329" t="s">
        <v>1303</v>
      </c>
      <c r="I329" t="s">
        <v>2111</v>
      </c>
      <c r="J329" t="s">
        <v>1334</v>
      </c>
      <c r="K329" s="189" t="s">
        <v>1306</v>
      </c>
      <c r="L329" t="s">
        <v>1306</v>
      </c>
      <c r="M329" t="s">
        <v>1307</v>
      </c>
      <c r="N329">
        <v>1</v>
      </c>
      <c r="O329" t="s">
        <v>1329</v>
      </c>
      <c r="P329" s="188">
        <v>450000</v>
      </c>
      <c r="Q329" t="s">
        <v>1312</v>
      </c>
      <c r="R329" t="s">
        <v>1311</v>
      </c>
      <c r="S329" s="188">
        <v>660000</v>
      </c>
      <c r="T329" t="s">
        <v>1309</v>
      </c>
      <c r="U329" t="s">
        <v>1310</v>
      </c>
      <c r="V329" s="188">
        <v>650000</v>
      </c>
      <c r="W329" t="s">
        <v>1309</v>
      </c>
      <c r="X329" t="s">
        <v>1597</v>
      </c>
      <c r="Y329" s="188">
        <v>0</v>
      </c>
      <c r="Z329" t="s">
        <v>1309</v>
      </c>
      <c r="AA329" t="s">
        <v>1314</v>
      </c>
      <c r="AB329" s="188">
        <v>0</v>
      </c>
      <c r="AC329" t="s">
        <v>1309</v>
      </c>
      <c r="AD329" t="s">
        <v>1314</v>
      </c>
      <c r="AE329" t="s">
        <v>2112</v>
      </c>
      <c r="AF329" s="187">
        <v>45268</v>
      </c>
      <c r="AG329" t="s">
        <v>2113</v>
      </c>
      <c r="AH329" t="s">
        <v>2114</v>
      </c>
      <c r="AI329" s="187">
        <v>45306</v>
      </c>
      <c r="AJ329" t="s">
        <v>55</v>
      </c>
    </row>
    <row r="330" spans="1:36" x14ac:dyDescent="0.25">
      <c r="A330" t="s">
        <v>2102</v>
      </c>
      <c r="B330" t="s">
        <v>1298</v>
      </c>
      <c r="C330" t="s">
        <v>1299</v>
      </c>
      <c r="D330" t="s">
        <v>1300</v>
      </c>
      <c r="E330" s="186" t="s">
        <v>1301</v>
      </c>
      <c r="F330" t="s">
        <v>2012</v>
      </c>
      <c r="G330" s="187">
        <v>45168</v>
      </c>
      <c r="H330" t="s">
        <v>1303</v>
      </c>
      <c r="I330" t="s">
        <v>2111</v>
      </c>
      <c r="J330" t="s">
        <v>1334</v>
      </c>
      <c r="K330" s="189" t="s">
        <v>1306</v>
      </c>
      <c r="L330" t="s">
        <v>1306</v>
      </c>
      <c r="M330" t="s">
        <v>1307</v>
      </c>
      <c r="N330">
        <v>1</v>
      </c>
      <c r="O330" t="s">
        <v>1329</v>
      </c>
      <c r="P330" s="188">
        <v>701250</v>
      </c>
      <c r="Q330" t="s">
        <v>1309</v>
      </c>
      <c r="R330" t="s">
        <v>1320</v>
      </c>
      <c r="S330" s="188">
        <v>635000</v>
      </c>
      <c r="T330" t="s">
        <v>1312</v>
      </c>
      <c r="U330" t="s">
        <v>1559</v>
      </c>
      <c r="V330" s="188">
        <v>0</v>
      </c>
      <c r="W330" t="s">
        <v>1309</v>
      </c>
      <c r="X330" t="s">
        <v>2109</v>
      </c>
      <c r="Y330" s="188">
        <v>750000</v>
      </c>
      <c r="Z330" t="s">
        <v>1309</v>
      </c>
      <c r="AA330" t="s">
        <v>1319</v>
      </c>
      <c r="AB330" s="188">
        <v>0</v>
      </c>
      <c r="AC330" t="s">
        <v>1309</v>
      </c>
      <c r="AD330" t="s">
        <v>1314</v>
      </c>
      <c r="AE330" t="s">
        <v>2110</v>
      </c>
      <c r="AF330" s="187">
        <v>45239</v>
      </c>
      <c r="AG330" t="s">
        <v>2113</v>
      </c>
      <c r="AH330" t="s">
        <v>2114</v>
      </c>
      <c r="AI330" s="187">
        <v>45306</v>
      </c>
      <c r="AJ330" t="s">
        <v>55</v>
      </c>
    </row>
    <row r="331" spans="1:36" x14ac:dyDescent="0.25">
      <c r="A331" t="s">
        <v>2102</v>
      </c>
      <c r="B331" t="s">
        <v>1298</v>
      </c>
      <c r="C331" t="s">
        <v>1299</v>
      </c>
      <c r="D331" t="s">
        <v>1300</v>
      </c>
      <c r="E331" s="186" t="s">
        <v>1301</v>
      </c>
      <c r="F331" t="s">
        <v>2012</v>
      </c>
      <c r="G331" s="187">
        <v>45168</v>
      </c>
      <c r="H331" t="s">
        <v>1303</v>
      </c>
      <c r="I331" t="s">
        <v>2111</v>
      </c>
      <c r="J331" t="s">
        <v>1334</v>
      </c>
      <c r="K331" s="189" t="s">
        <v>1306</v>
      </c>
      <c r="L331" t="s">
        <v>1306</v>
      </c>
      <c r="M331" t="s">
        <v>1307</v>
      </c>
      <c r="N331">
        <v>1</v>
      </c>
      <c r="O331" t="s">
        <v>1329</v>
      </c>
      <c r="P331" s="188">
        <v>660000</v>
      </c>
      <c r="Q331" t="s">
        <v>1309</v>
      </c>
      <c r="R331" t="s">
        <v>1310</v>
      </c>
      <c r="S331" s="188">
        <v>750000</v>
      </c>
      <c r="T331" t="s">
        <v>1309</v>
      </c>
      <c r="U331" t="s">
        <v>1335</v>
      </c>
      <c r="V331" s="188">
        <v>450000</v>
      </c>
      <c r="W331" t="s">
        <v>1312</v>
      </c>
      <c r="X331" t="s">
        <v>1311</v>
      </c>
      <c r="Y331" s="188">
        <v>0</v>
      </c>
      <c r="Z331" t="s">
        <v>1309</v>
      </c>
      <c r="AA331" t="s">
        <v>1314</v>
      </c>
      <c r="AB331" s="188">
        <v>0</v>
      </c>
      <c r="AC331" t="s">
        <v>1309</v>
      </c>
      <c r="AD331" t="s">
        <v>1314</v>
      </c>
      <c r="AE331" t="s">
        <v>2115</v>
      </c>
      <c r="AF331" s="187">
        <v>45266</v>
      </c>
      <c r="AG331" t="s">
        <v>2113</v>
      </c>
      <c r="AH331" t="s">
        <v>2114</v>
      </c>
      <c r="AI331" s="187">
        <v>45306</v>
      </c>
      <c r="AJ331" t="s">
        <v>55</v>
      </c>
    </row>
    <row r="332" spans="1:36" x14ac:dyDescent="0.25">
      <c r="A332" t="s">
        <v>2102</v>
      </c>
      <c r="B332" t="s">
        <v>1298</v>
      </c>
      <c r="C332" t="s">
        <v>1299</v>
      </c>
      <c r="D332" t="s">
        <v>1300</v>
      </c>
      <c r="E332" s="186" t="s">
        <v>1301</v>
      </c>
      <c r="F332" t="s">
        <v>2012</v>
      </c>
      <c r="G332" s="187">
        <v>45168</v>
      </c>
      <c r="H332" t="s">
        <v>1303</v>
      </c>
      <c r="I332" t="s">
        <v>1777</v>
      </c>
      <c r="J332" t="s">
        <v>1328</v>
      </c>
      <c r="K332" s="189" t="s">
        <v>1306</v>
      </c>
      <c r="L332" t="s">
        <v>1306</v>
      </c>
      <c r="M332" t="s">
        <v>1307</v>
      </c>
      <c r="N332">
        <v>1</v>
      </c>
      <c r="O332" t="s">
        <v>1329</v>
      </c>
      <c r="P332" s="188">
        <v>360000</v>
      </c>
      <c r="Q332" t="s">
        <v>1309</v>
      </c>
      <c r="R332" t="s">
        <v>1310</v>
      </c>
      <c r="S332" s="188">
        <v>345000</v>
      </c>
      <c r="T332" t="s">
        <v>1309</v>
      </c>
      <c r="U332" t="s">
        <v>1311</v>
      </c>
      <c r="V332" s="188">
        <v>275000</v>
      </c>
      <c r="W332" t="s">
        <v>1312</v>
      </c>
      <c r="X332" t="s">
        <v>1364</v>
      </c>
      <c r="Y332" s="188">
        <v>0</v>
      </c>
      <c r="Z332" t="s">
        <v>1309</v>
      </c>
      <c r="AA332" t="s">
        <v>1314</v>
      </c>
      <c r="AB332" s="188">
        <v>0</v>
      </c>
      <c r="AC332" t="s">
        <v>1309</v>
      </c>
      <c r="AD332" t="s">
        <v>1314</v>
      </c>
      <c r="AE332" t="s">
        <v>2116</v>
      </c>
      <c r="AF332" s="187">
        <v>45258</v>
      </c>
      <c r="AG332" t="s">
        <v>2117</v>
      </c>
      <c r="AH332" t="s">
        <v>2118</v>
      </c>
      <c r="AI332" s="187">
        <v>45278</v>
      </c>
      <c r="AJ332" t="s">
        <v>55</v>
      </c>
    </row>
    <row r="333" spans="1:36" x14ac:dyDescent="0.25">
      <c r="A333" t="s">
        <v>2102</v>
      </c>
      <c r="B333" t="s">
        <v>1298</v>
      </c>
      <c r="C333" t="s">
        <v>1299</v>
      </c>
      <c r="D333" t="s">
        <v>1300</v>
      </c>
      <c r="E333" s="186" t="s">
        <v>1301</v>
      </c>
      <c r="F333" t="s">
        <v>2012</v>
      </c>
      <c r="G333" s="187">
        <v>45168</v>
      </c>
      <c r="H333" t="s">
        <v>1303</v>
      </c>
      <c r="I333" t="s">
        <v>1777</v>
      </c>
      <c r="J333" t="s">
        <v>1328</v>
      </c>
      <c r="K333" s="189" t="s">
        <v>1306</v>
      </c>
      <c r="L333" t="s">
        <v>1306</v>
      </c>
      <c r="M333" t="s">
        <v>1307</v>
      </c>
      <c r="N333">
        <v>1</v>
      </c>
      <c r="O333" t="s">
        <v>1329</v>
      </c>
      <c r="P333" s="188">
        <v>310000</v>
      </c>
      <c r="Q333" t="s">
        <v>1309</v>
      </c>
      <c r="R333" t="s">
        <v>1559</v>
      </c>
      <c r="S333" s="188">
        <v>0</v>
      </c>
      <c r="T333" t="s">
        <v>1309</v>
      </c>
      <c r="U333" t="s">
        <v>1342</v>
      </c>
      <c r="V333" s="188">
        <v>275000</v>
      </c>
      <c r="W333" t="s">
        <v>1312</v>
      </c>
      <c r="X333" t="s">
        <v>1364</v>
      </c>
      <c r="Y333" s="188">
        <v>300000</v>
      </c>
      <c r="Z333" t="s">
        <v>1309</v>
      </c>
      <c r="AA333" t="s">
        <v>1319</v>
      </c>
      <c r="AB333" s="188">
        <v>0</v>
      </c>
      <c r="AC333" t="s">
        <v>1309</v>
      </c>
      <c r="AD333" t="s">
        <v>1314</v>
      </c>
      <c r="AE333" t="s">
        <v>2107</v>
      </c>
      <c r="AF333" s="187">
        <v>45233</v>
      </c>
      <c r="AG333" t="s">
        <v>2117</v>
      </c>
      <c r="AH333" t="s">
        <v>2118</v>
      </c>
      <c r="AI333" s="187">
        <v>45278</v>
      </c>
      <c r="AJ333" t="s">
        <v>55</v>
      </c>
    </row>
    <row r="334" spans="1:36" x14ac:dyDescent="0.25">
      <c r="A334" t="s">
        <v>2102</v>
      </c>
      <c r="B334" t="s">
        <v>1298</v>
      </c>
      <c r="C334" t="s">
        <v>1299</v>
      </c>
      <c r="D334" t="s">
        <v>1300</v>
      </c>
      <c r="E334" s="186" t="s">
        <v>1301</v>
      </c>
      <c r="F334" t="s">
        <v>2012</v>
      </c>
      <c r="G334" s="187">
        <v>45168</v>
      </c>
      <c r="H334" t="s">
        <v>1303</v>
      </c>
      <c r="I334" t="s">
        <v>2119</v>
      </c>
      <c r="J334" t="s">
        <v>1867</v>
      </c>
      <c r="K334" s="189" t="s">
        <v>1306</v>
      </c>
      <c r="L334" t="s">
        <v>1306</v>
      </c>
      <c r="M334" t="s">
        <v>1307</v>
      </c>
      <c r="N334">
        <v>1</v>
      </c>
      <c r="O334" t="s">
        <v>1329</v>
      </c>
      <c r="P334" s="188">
        <v>550000</v>
      </c>
      <c r="Q334" t="s">
        <v>1309</v>
      </c>
      <c r="R334" t="s">
        <v>1311</v>
      </c>
      <c r="S334" s="188">
        <v>400000</v>
      </c>
      <c r="T334" t="s">
        <v>1312</v>
      </c>
      <c r="U334" t="s">
        <v>1310</v>
      </c>
      <c r="V334" s="188">
        <v>508000</v>
      </c>
      <c r="W334" t="s">
        <v>1309</v>
      </c>
      <c r="X334" t="s">
        <v>1335</v>
      </c>
      <c r="Y334" s="188">
        <v>0</v>
      </c>
      <c r="Z334" t="s">
        <v>1309</v>
      </c>
      <c r="AA334" t="s">
        <v>1314</v>
      </c>
      <c r="AB334" s="188">
        <v>0</v>
      </c>
      <c r="AC334" t="s">
        <v>1309</v>
      </c>
      <c r="AD334" t="s">
        <v>1314</v>
      </c>
      <c r="AE334" t="s">
        <v>2120</v>
      </c>
      <c r="AF334" s="187">
        <v>45258</v>
      </c>
      <c r="AG334" t="s">
        <v>2121</v>
      </c>
      <c r="AH334" t="s">
        <v>2122</v>
      </c>
      <c r="AI334" s="187">
        <v>45280</v>
      </c>
      <c r="AJ334" t="s">
        <v>55</v>
      </c>
    </row>
    <row r="335" spans="1:36" x14ac:dyDescent="0.25">
      <c r="A335" t="s">
        <v>2102</v>
      </c>
      <c r="B335" t="s">
        <v>1298</v>
      </c>
      <c r="C335" t="s">
        <v>1299</v>
      </c>
      <c r="D335" t="s">
        <v>1300</v>
      </c>
      <c r="E335" s="186" t="s">
        <v>1301</v>
      </c>
      <c r="F335" t="s">
        <v>2012</v>
      </c>
      <c r="G335" s="187">
        <v>45168</v>
      </c>
      <c r="H335" t="s">
        <v>1303</v>
      </c>
      <c r="I335" t="s">
        <v>2119</v>
      </c>
      <c r="J335" t="s">
        <v>1867</v>
      </c>
      <c r="K335" s="189" t="s">
        <v>1306</v>
      </c>
      <c r="L335" t="s">
        <v>1306</v>
      </c>
      <c r="M335" t="s">
        <v>1307</v>
      </c>
      <c r="N335">
        <v>1</v>
      </c>
      <c r="O335" t="s">
        <v>1329</v>
      </c>
      <c r="P335" s="188">
        <v>317625</v>
      </c>
      <c r="Q335" t="s">
        <v>1309</v>
      </c>
      <c r="R335" t="s">
        <v>1320</v>
      </c>
      <c r="S335" s="188">
        <v>250000</v>
      </c>
      <c r="T335" t="s">
        <v>1312</v>
      </c>
      <c r="U335" t="s">
        <v>1559</v>
      </c>
      <c r="V335" s="188">
        <v>425000</v>
      </c>
      <c r="W335" t="s">
        <v>1309</v>
      </c>
      <c r="X335" t="s">
        <v>2109</v>
      </c>
      <c r="Y335" s="188">
        <v>0</v>
      </c>
      <c r="Z335" t="s">
        <v>1309</v>
      </c>
      <c r="AA335" t="s">
        <v>1319</v>
      </c>
      <c r="AB335" s="188">
        <v>0</v>
      </c>
      <c r="AC335" t="s">
        <v>1309</v>
      </c>
      <c r="AD335" t="s">
        <v>1314</v>
      </c>
      <c r="AE335" t="s">
        <v>2110</v>
      </c>
      <c r="AF335" s="187">
        <v>45239</v>
      </c>
      <c r="AG335" t="s">
        <v>2121</v>
      </c>
      <c r="AH335" t="s">
        <v>2122</v>
      </c>
      <c r="AI335" s="187">
        <v>45280</v>
      </c>
      <c r="AJ335" t="s">
        <v>55</v>
      </c>
    </row>
    <row r="336" spans="1:36" x14ac:dyDescent="0.25">
      <c r="A336" t="s">
        <v>2123</v>
      </c>
      <c r="B336" t="s">
        <v>1298</v>
      </c>
      <c r="C336" t="s">
        <v>1299</v>
      </c>
      <c r="D336" t="s">
        <v>1363</v>
      </c>
      <c r="E336" s="186" t="s">
        <v>1301</v>
      </c>
      <c r="F336" t="s">
        <v>2012</v>
      </c>
      <c r="G336" s="187">
        <v>45476</v>
      </c>
      <c r="H336" t="s">
        <v>1303</v>
      </c>
      <c r="I336" t="s">
        <v>2124</v>
      </c>
      <c r="J336" t="s">
        <v>1658</v>
      </c>
      <c r="K336" s="189" t="s">
        <v>1306</v>
      </c>
      <c r="L336" t="s">
        <v>1306</v>
      </c>
      <c r="M336" t="s">
        <v>1307</v>
      </c>
      <c r="N336">
        <v>1</v>
      </c>
      <c r="O336" t="s">
        <v>1329</v>
      </c>
      <c r="P336" s="188">
        <v>1000000</v>
      </c>
      <c r="Q336" t="s">
        <v>1312</v>
      </c>
      <c r="R336" t="s">
        <v>1660</v>
      </c>
      <c r="S336" s="188">
        <v>1250000</v>
      </c>
      <c r="T336" t="s">
        <v>1309</v>
      </c>
      <c r="U336" t="s">
        <v>1661</v>
      </c>
      <c r="V336" s="188">
        <v>1150000</v>
      </c>
      <c r="W336" t="s">
        <v>1309</v>
      </c>
      <c r="X336" t="s">
        <v>1659</v>
      </c>
      <c r="Y336" s="188">
        <v>0</v>
      </c>
      <c r="Z336" t="s">
        <v>1309</v>
      </c>
      <c r="AA336" t="s">
        <v>1314</v>
      </c>
      <c r="AB336" s="188">
        <v>0</v>
      </c>
      <c r="AC336" t="s">
        <v>1309</v>
      </c>
      <c r="AD336" t="s">
        <v>1314</v>
      </c>
      <c r="AE336" t="s">
        <v>2125</v>
      </c>
      <c r="AF336" s="187">
        <v>45506</v>
      </c>
      <c r="AG336" t="s">
        <v>2126</v>
      </c>
      <c r="AH336" t="s">
        <v>2127</v>
      </c>
      <c r="AI336" s="187">
        <v>45526</v>
      </c>
      <c r="AJ336" t="s">
        <v>55</v>
      </c>
    </row>
    <row r="337" spans="1:36" x14ac:dyDescent="0.25">
      <c r="A337" t="s">
        <v>2123</v>
      </c>
      <c r="B337" t="s">
        <v>1298</v>
      </c>
      <c r="C337" t="s">
        <v>1299</v>
      </c>
      <c r="D337" t="s">
        <v>1363</v>
      </c>
      <c r="E337" s="186" t="s">
        <v>1301</v>
      </c>
      <c r="F337" t="s">
        <v>2012</v>
      </c>
      <c r="G337" s="187">
        <v>45476</v>
      </c>
      <c r="H337" t="s">
        <v>1303</v>
      </c>
      <c r="I337" t="s">
        <v>2128</v>
      </c>
      <c r="J337" t="s">
        <v>1666</v>
      </c>
      <c r="K337" s="189" t="s">
        <v>1306</v>
      </c>
      <c r="L337" t="s">
        <v>1306</v>
      </c>
      <c r="M337" t="s">
        <v>1307</v>
      </c>
      <c r="N337">
        <v>1</v>
      </c>
      <c r="O337" t="s">
        <v>1329</v>
      </c>
      <c r="P337" s="188">
        <v>340000</v>
      </c>
      <c r="Q337" t="s">
        <v>1312</v>
      </c>
      <c r="R337" t="s">
        <v>1660</v>
      </c>
      <c r="S337" s="188">
        <v>350000</v>
      </c>
      <c r="T337" t="s">
        <v>1309</v>
      </c>
      <c r="U337" t="s">
        <v>1661</v>
      </c>
      <c r="V337" s="188">
        <v>400000</v>
      </c>
      <c r="W337" t="s">
        <v>1309</v>
      </c>
      <c r="X337" t="s">
        <v>1659</v>
      </c>
      <c r="Y337" s="188">
        <v>0</v>
      </c>
      <c r="Z337" t="s">
        <v>1309</v>
      </c>
      <c r="AA337" t="s">
        <v>1314</v>
      </c>
      <c r="AB337" s="188">
        <v>0</v>
      </c>
      <c r="AC337" t="s">
        <v>1309</v>
      </c>
      <c r="AD337" t="s">
        <v>1314</v>
      </c>
      <c r="AE337" t="s">
        <v>2125</v>
      </c>
      <c r="AF337" s="187">
        <v>45506</v>
      </c>
      <c r="AG337" t="s">
        <v>2126</v>
      </c>
      <c r="AH337" t="s">
        <v>2127</v>
      </c>
      <c r="AI337" s="187">
        <v>45526</v>
      </c>
      <c r="AJ337" t="s">
        <v>55</v>
      </c>
    </row>
    <row r="338" spans="1:36" x14ac:dyDescent="0.25">
      <c r="A338" t="s">
        <v>2129</v>
      </c>
      <c r="B338" t="s">
        <v>1298</v>
      </c>
      <c r="C338" t="s">
        <v>1299</v>
      </c>
      <c r="D338" t="s">
        <v>1363</v>
      </c>
      <c r="E338" s="186" t="s">
        <v>1301</v>
      </c>
      <c r="F338" t="s">
        <v>2012</v>
      </c>
      <c r="G338" s="187">
        <v>45442</v>
      </c>
      <c r="H338" t="s">
        <v>1303</v>
      </c>
      <c r="I338" t="s">
        <v>1790</v>
      </c>
      <c r="J338" t="s">
        <v>2130</v>
      </c>
      <c r="K338" s="189" t="s">
        <v>1306</v>
      </c>
      <c r="L338" t="s">
        <v>1306</v>
      </c>
      <c r="M338" t="s">
        <v>1307</v>
      </c>
      <c r="N338">
        <v>1</v>
      </c>
      <c r="O338" t="s">
        <v>1358</v>
      </c>
      <c r="P338" s="188">
        <v>1900000</v>
      </c>
      <c r="Q338" t="s">
        <v>1312</v>
      </c>
      <c r="R338" t="s">
        <v>1342</v>
      </c>
      <c r="S338" s="188">
        <v>2100000</v>
      </c>
      <c r="T338" t="s">
        <v>1309</v>
      </c>
      <c r="U338" t="s">
        <v>2131</v>
      </c>
      <c r="V338" s="188">
        <v>1925000</v>
      </c>
      <c r="W338" t="s">
        <v>1309</v>
      </c>
      <c r="X338" t="s">
        <v>1364</v>
      </c>
      <c r="Y338" s="188">
        <v>0</v>
      </c>
      <c r="Z338" t="s">
        <v>1309</v>
      </c>
      <c r="AA338" t="s">
        <v>1314</v>
      </c>
      <c r="AB338" s="188">
        <v>0</v>
      </c>
      <c r="AC338" t="s">
        <v>1309</v>
      </c>
      <c r="AD338" t="s">
        <v>1314</v>
      </c>
      <c r="AE338" t="s">
        <v>2132</v>
      </c>
      <c r="AF338" s="187">
        <v>45463</v>
      </c>
      <c r="AG338" t="s">
        <v>2133</v>
      </c>
      <c r="AH338" t="s">
        <v>2134</v>
      </c>
      <c r="AI338" s="187">
        <v>45475</v>
      </c>
      <c r="AJ338" t="s">
        <v>55</v>
      </c>
    </row>
    <row r="339" spans="1:36" x14ac:dyDescent="0.25">
      <c r="A339" t="s">
        <v>2129</v>
      </c>
      <c r="B339" t="s">
        <v>1298</v>
      </c>
      <c r="C339" t="s">
        <v>1299</v>
      </c>
      <c r="D339" t="s">
        <v>1363</v>
      </c>
      <c r="E339" s="186" t="s">
        <v>1301</v>
      </c>
      <c r="F339" t="s">
        <v>2012</v>
      </c>
      <c r="G339" s="187">
        <v>45442</v>
      </c>
      <c r="H339" t="s">
        <v>1303</v>
      </c>
      <c r="I339" t="s">
        <v>1322</v>
      </c>
      <c r="J339" t="s">
        <v>2135</v>
      </c>
      <c r="K339" s="189" t="s">
        <v>1306</v>
      </c>
      <c r="L339" t="s">
        <v>1306</v>
      </c>
      <c r="M339" t="s">
        <v>1307</v>
      </c>
      <c r="N339">
        <v>12</v>
      </c>
      <c r="O339" t="s">
        <v>1308</v>
      </c>
      <c r="P339" s="188">
        <v>40000</v>
      </c>
      <c r="Q339" t="s">
        <v>1312</v>
      </c>
      <c r="R339" t="s">
        <v>1342</v>
      </c>
      <c r="S339" s="188">
        <v>65000</v>
      </c>
      <c r="T339" t="s">
        <v>1309</v>
      </c>
      <c r="U339" t="s">
        <v>2131</v>
      </c>
      <c r="V339" s="188">
        <v>50000</v>
      </c>
      <c r="W339" t="s">
        <v>1309</v>
      </c>
      <c r="X339" t="s">
        <v>1364</v>
      </c>
      <c r="Y339" s="188">
        <v>0</v>
      </c>
      <c r="Z339" t="s">
        <v>1309</v>
      </c>
      <c r="AA339" t="s">
        <v>1314</v>
      </c>
      <c r="AB339" s="188">
        <v>0</v>
      </c>
      <c r="AC339" t="s">
        <v>1309</v>
      </c>
      <c r="AD339" t="s">
        <v>1314</v>
      </c>
      <c r="AE339" t="s">
        <v>2132</v>
      </c>
      <c r="AF339" s="187">
        <v>45463</v>
      </c>
      <c r="AG339" t="s">
        <v>2133</v>
      </c>
      <c r="AH339" t="s">
        <v>2134</v>
      </c>
      <c r="AI339" s="187">
        <v>45475</v>
      </c>
      <c r="AJ339" t="s">
        <v>55</v>
      </c>
    </row>
    <row r="340" spans="1:36" x14ac:dyDescent="0.25">
      <c r="A340" t="s">
        <v>2136</v>
      </c>
      <c r="B340" t="s">
        <v>1298</v>
      </c>
      <c r="C340" t="s">
        <v>1299</v>
      </c>
      <c r="D340" t="s">
        <v>1363</v>
      </c>
      <c r="E340" s="186" t="s">
        <v>1301</v>
      </c>
      <c r="F340" t="s">
        <v>2012</v>
      </c>
      <c r="G340" s="187">
        <v>45476</v>
      </c>
      <c r="H340" t="s">
        <v>1303</v>
      </c>
      <c r="I340" t="s">
        <v>2137</v>
      </c>
      <c r="J340" t="s">
        <v>1913</v>
      </c>
      <c r="K340" s="189" t="s">
        <v>1306</v>
      </c>
      <c r="L340" t="s">
        <v>1306</v>
      </c>
      <c r="M340" t="s">
        <v>1307</v>
      </c>
      <c r="N340">
        <v>1</v>
      </c>
      <c r="O340" t="s">
        <v>1329</v>
      </c>
      <c r="P340" s="188">
        <v>2900000</v>
      </c>
      <c r="Q340" t="s">
        <v>1312</v>
      </c>
      <c r="R340" t="s">
        <v>1914</v>
      </c>
      <c r="S340" s="188">
        <v>0</v>
      </c>
      <c r="T340" t="s">
        <v>1309</v>
      </c>
      <c r="U340" t="s">
        <v>1314</v>
      </c>
      <c r="V340" s="188">
        <v>0</v>
      </c>
      <c r="W340" t="s">
        <v>1309</v>
      </c>
      <c r="X340" t="s">
        <v>1314</v>
      </c>
      <c r="Y340" s="188">
        <v>0</v>
      </c>
      <c r="Z340" t="s">
        <v>1309</v>
      </c>
      <c r="AA340" t="s">
        <v>1314</v>
      </c>
      <c r="AB340" s="188">
        <v>0</v>
      </c>
      <c r="AC340" t="s">
        <v>1309</v>
      </c>
      <c r="AD340" t="s">
        <v>1314</v>
      </c>
      <c r="AE340" t="s">
        <v>2138</v>
      </c>
      <c r="AF340" s="187">
        <v>45495</v>
      </c>
      <c r="AG340" t="s">
        <v>2139</v>
      </c>
      <c r="AH340" t="s">
        <v>2140</v>
      </c>
      <c r="AI340" s="187">
        <v>45513</v>
      </c>
      <c r="AJ340" t="s">
        <v>55</v>
      </c>
    </row>
    <row r="341" spans="1:36" x14ac:dyDescent="0.25">
      <c r="A341" t="s">
        <v>2141</v>
      </c>
      <c r="B341" t="s">
        <v>1298</v>
      </c>
      <c r="C341" t="s">
        <v>1299</v>
      </c>
      <c r="D341" t="s">
        <v>1363</v>
      </c>
      <c r="E341" s="186" t="s">
        <v>1301</v>
      </c>
      <c r="F341" t="s">
        <v>2012</v>
      </c>
      <c r="G341" s="187">
        <v>45617</v>
      </c>
      <c r="H341" t="s">
        <v>1303</v>
      </c>
      <c r="I341" t="s">
        <v>2142</v>
      </c>
      <c r="J341" t="s">
        <v>2143</v>
      </c>
      <c r="K341" s="189" t="s">
        <v>1306</v>
      </c>
      <c r="L341" t="s">
        <v>1306</v>
      </c>
      <c r="M341" t="s">
        <v>1307</v>
      </c>
      <c r="N341">
        <v>4</v>
      </c>
      <c r="O341" t="s">
        <v>1341</v>
      </c>
      <c r="P341" s="188">
        <v>0</v>
      </c>
      <c r="Q341" t="s">
        <v>1309</v>
      </c>
      <c r="R341" t="s">
        <v>1342</v>
      </c>
      <c r="S341" s="188">
        <v>28000</v>
      </c>
      <c r="T341" t="s">
        <v>1312</v>
      </c>
      <c r="U341" t="s">
        <v>1371</v>
      </c>
      <c r="V341" s="188">
        <v>41400</v>
      </c>
      <c r="W341" t="s">
        <v>1309</v>
      </c>
      <c r="X341" t="s">
        <v>1372</v>
      </c>
      <c r="Y341" s="188">
        <v>45000</v>
      </c>
      <c r="Z341" t="s">
        <v>1309</v>
      </c>
      <c r="AA341" t="s">
        <v>2144</v>
      </c>
      <c r="AB341" s="188">
        <v>0</v>
      </c>
      <c r="AC341" t="s">
        <v>1309</v>
      </c>
      <c r="AD341" t="s">
        <v>1314</v>
      </c>
      <c r="AE341" t="s">
        <v>2145</v>
      </c>
      <c r="AF341" s="187">
        <v>45672</v>
      </c>
      <c r="AG341" t="s">
        <v>2146</v>
      </c>
      <c r="AH341" t="s">
        <v>2147</v>
      </c>
      <c r="AI341" s="187">
        <v>45688</v>
      </c>
      <c r="AJ341" t="s">
        <v>55</v>
      </c>
    </row>
    <row r="342" spans="1:36" x14ac:dyDescent="0.25">
      <c r="A342" t="s">
        <v>2148</v>
      </c>
      <c r="B342" t="s">
        <v>1298</v>
      </c>
      <c r="C342" t="s">
        <v>1299</v>
      </c>
      <c r="D342" t="s">
        <v>1363</v>
      </c>
      <c r="E342" s="186" t="s">
        <v>1301</v>
      </c>
      <c r="F342" t="s">
        <v>2012</v>
      </c>
      <c r="G342" s="187">
        <v>45588</v>
      </c>
      <c r="H342" t="s">
        <v>1303</v>
      </c>
      <c r="I342" t="s">
        <v>1327</v>
      </c>
      <c r="J342" t="s">
        <v>1831</v>
      </c>
      <c r="K342" s="189" t="s">
        <v>1306</v>
      </c>
      <c r="L342" t="s">
        <v>1306</v>
      </c>
      <c r="M342" t="s">
        <v>1307</v>
      </c>
      <c r="N342">
        <v>1</v>
      </c>
      <c r="O342" t="s">
        <v>1329</v>
      </c>
      <c r="P342" s="188">
        <v>22000000</v>
      </c>
      <c r="Q342" t="s">
        <v>1312</v>
      </c>
      <c r="R342" t="s">
        <v>1693</v>
      </c>
      <c r="S342" s="188">
        <v>29750000</v>
      </c>
      <c r="T342" t="s">
        <v>1309</v>
      </c>
      <c r="U342" t="s">
        <v>1833</v>
      </c>
      <c r="V342" s="188">
        <v>28740000</v>
      </c>
      <c r="W342" t="s">
        <v>1309</v>
      </c>
      <c r="X342" t="s">
        <v>1832</v>
      </c>
      <c r="Y342" s="188">
        <v>0</v>
      </c>
      <c r="Z342" t="s">
        <v>1309</v>
      </c>
      <c r="AA342" t="s">
        <v>1314</v>
      </c>
      <c r="AB342" s="188">
        <v>0</v>
      </c>
      <c r="AC342" t="s">
        <v>1309</v>
      </c>
      <c r="AD342" t="s">
        <v>1314</v>
      </c>
      <c r="AE342" t="s">
        <v>2149</v>
      </c>
      <c r="AF342" s="187">
        <v>45614</v>
      </c>
      <c r="AG342" t="s">
        <v>2150</v>
      </c>
      <c r="AH342" t="s">
        <v>2151</v>
      </c>
      <c r="AI342" s="187">
        <v>45630</v>
      </c>
      <c r="AJ342" t="s">
        <v>55</v>
      </c>
    </row>
    <row r="343" spans="1:36" x14ac:dyDescent="0.25">
      <c r="A343" t="s">
        <v>2141</v>
      </c>
      <c r="B343" t="s">
        <v>1298</v>
      </c>
      <c r="C343" t="s">
        <v>1299</v>
      </c>
      <c r="D343" t="s">
        <v>1363</v>
      </c>
      <c r="E343" s="186" t="s">
        <v>1301</v>
      </c>
      <c r="F343" t="s">
        <v>2012</v>
      </c>
      <c r="G343" s="187">
        <v>45617</v>
      </c>
      <c r="H343" t="s">
        <v>1303</v>
      </c>
      <c r="I343" t="s">
        <v>1790</v>
      </c>
      <c r="J343" t="s">
        <v>2130</v>
      </c>
      <c r="K343" s="189" t="s">
        <v>1306</v>
      </c>
      <c r="L343" t="s">
        <v>1306</v>
      </c>
      <c r="M343" t="s">
        <v>1307</v>
      </c>
      <c r="N343">
        <v>2</v>
      </c>
      <c r="O343" t="s">
        <v>1358</v>
      </c>
      <c r="P343" s="188">
        <v>1935000</v>
      </c>
      <c r="Q343" t="s">
        <v>1312</v>
      </c>
      <c r="R343" t="s">
        <v>1342</v>
      </c>
      <c r="S343" s="188">
        <v>0</v>
      </c>
      <c r="T343" t="s">
        <v>1309</v>
      </c>
      <c r="U343" t="s">
        <v>1371</v>
      </c>
      <c r="V343" s="188">
        <v>0</v>
      </c>
      <c r="W343" t="s">
        <v>1309</v>
      </c>
      <c r="X343" t="s">
        <v>1372</v>
      </c>
      <c r="Y343" s="188">
        <v>0</v>
      </c>
      <c r="Z343" t="s">
        <v>1309</v>
      </c>
      <c r="AA343" t="s">
        <v>2144</v>
      </c>
      <c r="AB343" s="188">
        <v>0</v>
      </c>
      <c r="AC343" t="s">
        <v>1309</v>
      </c>
      <c r="AD343" t="s">
        <v>1314</v>
      </c>
      <c r="AE343" t="s">
        <v>2145</v>
      </c>
      <c r="AF343" s="187">
        <v>45672</v>
      </c>
      <c r="AG343" t="s">
        <v>2152</v>
      </c>
      <c r="AH343" t="s">
        <v>2153</v>
      </c>
      <c r="AI343" s="187">
        <v>45678</v>
      </c>
      <c r="AJ343" t="s">
        <v>55</v>
      </c>
    </row>
    <row r="344" spans="1:36" x14ac:dyDescent="0.25">
      <c r="A344" t="s">
        <v>2154</v>
      </c>
      <c r="B344" t="s">
        <v>1713</v>
      </c>
      <c r="C344" t="s">
        <v>1299</v>
      </c>
      <c r="D344" t="s">
        <v>1363</v>
      </c>
      <c r="E344" s="186" t="s">
        <v>1301</v>
      </c>
      <c r="F344" t="s">
        <v>2012</v>
      </c>
      <c r="G344" s="187">
        <v>45764</v>
      </c>
      <c r="H344" t="s">
        <v>1303</v>
      </c>
      <c r="I344" t="s">
        <v>2092</v>
      </c>
      <c r="J344" t="s">
        <v>1382</v>
      </c>
      <c r="K344" s="189" t="s">
        <v>1306</v>
      </c>
      <c r="L344" t="s">
        <v>1306</v>
      </c>
      <c r="M344" t="s">
        <v>1307</v>
      </c>
      <c r="N344">
        <v>4</v>
      </c>
      <c r="O344" t="s">
        <v>1329</v>
      </c>
      <c r="P344" s="188">
        <v>9000000</v>
      </c>
      <c r="Q344" t="s">
        <v>1312</v>
      </c>
      <c r="R344" t="s">
        <v>1222</v>
      </c>
      <c r="S344" s="188">
        <v>0</v>
      </c>
      <c r="T344" t="s">
        <v>1309</v>
      </c>
      <c r="U344" t="s">
        <v>1314</v>
      </c>
      <c r="V344" s="188">
        <v>0</v>
      </c>
      <c r="W344" t="s">
        <v>1309</v>
      </c>
      <c r="X344" t="s">
        <v>1314</v>
      </c>
      <c r="Y344" s="188">
        <v>0</v>
      </c>
      <c r="Z344" t="s">
        <v>1309</v>
      </c>
      <c r="AA344" t="s">
        <v>1314</v>
      </c>
      <c r="AB344" s="188">
        <v>0</v>
      </c>
      <c r="AC344" t="s">
        <v>1309</v>
      </c>
      <c r="AD344" t="s">
        <v>1314</v>
      </c>
      <c r="AE344" t="s">
        <v>2155</v>
      </c>
      <c r="AF344" s="187">
        <v>45798</v>
      </c>
      <c r="AG344" t="s">
        <v>2156</v>
      </c>
      <c r="AH344" t="s">
        <v>1387</v>
      </c>
      <c r="AI344" s="187" t="s">
        <v>1387</v>
      </c>
      <c r="AJ344" t="s">
        <v>55</v>
      </c>
    </row>
    <row r="345" spans="1:36" x14ac:dyDescent="0.25">
      <c r="A345" t="s">
        <v>2154</v>
      </c>
      <c r="B345" t="s">
        <v>1713</v>
      </c>
      <c r="C345" t="s">
        <v>1299</v>
      </c>
      <c r="D345" t="s">
        <v>1363</v>
      </c>
      <c r="E345" s="186" t="s">
        <v>1301</v>
      </c>
      <c r="F345" t="s">
        <v>2012</v>
      </c>
      <c r="G345" s="187">
        <v>45764</v>
      </c>
      <c r="H345" t="s">
        <v>1303</v>
      </c>
      <c r="I345" t="s">
        <v>2157</v>
      </c>
      <c r="J345" t="s">
        <v>1386</v>
      </c>
      <c r="K345" s="189" t="s">
        <v>1306</v>
      </c>
      <c r="L345" t="s">
        <v>1306</v>
      </c>
      <c r="M345" t="s">
        <v>1307</v>
      </c>
      <c r="N345">
        <v>1</v>
      </c>
      <c r="O345" t="s">
        <v>1329</v>
      </c>
      <c r="P345" s="188">
        <v>11950000</v>
      </c>
      <c r="Q345" t="s">
        <v>1312</v>
      </c>
      <c r="R345" t="s">
        <v>1222</v>
      </c>
      <c r="S345" s="188">
        <v>0</v>
      </c>
      <c r="T345" t="s">
        <v>1309</v>
      </c>
      <c r="U345" t="s">
        <v>1314</v>
      </c>
      <c r="V345" s="188">
        <v>0</v>
      </c>
      <c r="W345" t="s">
        <v>1309</v>
      </c>
      <c r="X345" t="s">
        <v>1314</v>
      </c>
      <c r="Y345" s="188">
        <v>0</v>
      </c>
      <c r="Z345" t="s">
        <v>1309</v>
      </c>
      <c r="AA345" t="s">
        <v>1314</v>
      </c>
      <c r="AB345" s="188">
        <v>0</v>
      </c>
      <c r="AC345" t="s">
        <v>1309</v>
      </c>
      <c r="AD345" t="s">
        <v>1314</v>
      </c>
      <c r="AE345" t="s">
        <v>2155</v>
      </c>
      <c r="AF345" s="187">
        <v>45798</v>
      </c>
      <c r="AG345" t="s">
        <v>2156</v>
      </c>
      <c r="AH345" t="s">
        <v>1387</v>
      </c>
      <c r="AI345" s="187" t="s">
        <v>1387</v>
      </c>
      <c r="AJ345" t="s">
        <v>55</v>
      </c>
    </row>
    <row r="346" spans="1:36" x14ac:dyDescent="0.25">
      <c r="A346" t="s">
        <v>2158</v>
      </c>
      <c r="B346" t="s">
        <v>1494</v>
      </c>
      <c r="C346" t="s">
        <v>1299</v>
      </c>
      <c r="D346" t="s">
        <v>1299</v>
      </c>
      <c r="E346" s="186" t="s">
        <v>1301</v>
      </c>
      <c r="F346" t="s">
        <v>2159</v>
      </c>
      <c r="G346" s="187">
        <v>45799</v>
      </c>
      <c r="H346" t="s">
        <v>1303</v>
      </c>
      <c r="I346" t="s">
        <v>1303</v>
      </c>
      <c r="J346" t="s">
        <v>1307</v>
      </c>
      <c r="K346" s="189" t="s">
        <v>1306</v>
      </c>
      <c r="L346" t="s">
        <v>1387</v>
      </c>
      <c r="M346" t="s">
        <v>1387</v>
      </c>
      <c r="N346">
        <v>1</v>
      </c>
      <c r="O346" t="s">
        <v>1391</v>
      </c>
      <c r="P346" s="188">
        <v>0</v>
      </c>
      <c r="Q346" t="s">
        <v>1309</v>
      </c>
      <c r="S346" s="188">
        <v>0</v>
      </c>
      <c r="T346" t="s">
        <v>1309</v>
      </c>
      <c r="U346" t="s">
        <v>1387</v>
      </c>
      <c r="V346" s="188" t="s">
        <v>1387</v>
      </c>
      <c r="W346" t="s">
        <v>1309</v>
      </c>
      <c r="X346" t="s">
        <v>1387</v>
      </c>
      <c r="Y346" s="188">
        <v>0</v>
      </c>
      <c r="Z346" t="s">
        <v>1309</v>
      </c>
      <c r="AB346" s="188" t="s">
        <v>1387</v>
      </c>
      <c r="AC346" t="s">
        <v>1309</v>
      </c>
      <c r="AD346" t="s">
        <v>1387</v>
      </c>
      <c r="AE346" t="s">
        <v>1387</v>
      </c>
      <c r="AF346" s="187" t="s">
        <v>1387</v>
      </c>
      <c r="AG346" t="s">
        <v>1387</v>
      </c>
      <c r="AH346" t="s">
        <v>1387</v>
      </c>
      <c r="AI346" s="187" t="s">
        <v>1387</v>
      </c>
      <c r="AJ346" t="s">
        <v>55</v>
      </c>
    </row>
    <row r="347" spans="1:36" x14ac:dyDescent="0.25">
      <c r="A347" t="s">
        <v>2160</v>
      </c>
      <c r="B347" t="s">
        <v>1494</v>
      </c>
      <c r="C347" t="s">
        <v>1299</v>
      </c>
      <c r="D347" t="s">
        <v>1299</v>
      </c>
      <c r="E347" s="186" t="s">
        <v>1301</v>
      </c>
      <c r="F347" t="s">
        <v>2159</v>
      </c>
      <c r="G347" s="187">
        <v>45804</v>
      </c>
      <c r="H347" t="s">
        <v>1303</v>
      </c>
      <c r="I347" t="s">
        <v>1303</v>
      </c>
      <c r="J347" t="s">
        <v>1307</v>
      </c>
      <c r="K347" s="189" t="s">
        <v>1306</v>
      </c>
      <c r="L347" t="s">
        <v>1387</v>
      </c>
      <c r="M347" t="s">
        <v>1387</v>
      </c>
      <c r="N347">
        <v>1</v>
      </c>
      <c r="O347" t="s">
        <v>1391</v>
      </c>
      <c r="P347" s="188">
        <v>0</v>
      </c>
      <c r="Q347" t="s">
        <v>1309</v>
      </c>
      <c r="S347" s="188">
        <v>0</v>
      </c>
      <c r="T347" t="s">
        <v>1309</v>
      </c>
      <c r="U347" t="s">
        <v>1387</v>
      </c>
      <c r="V347" s="188" t="s">
        <v>1387</v>
      </c>
      <c r="W347" t="s">
        <v>1309</v>
      </c>
      <c r="X347" t="s">
        <v>1387</v>
      </c>
      <c r="Y347" s="188">
        <v>0</v>
      </c>
      <c r="Z347" t="s">
        <v>1309</v>
      </c>
      <c r="AB347" s="188" t="s">
        <v>1387</v>
      </c>
      <c r="AC347" t="s">
        <v>1309</v>
      </c>
      <c r="AD347" t="s">
        <v>1387</v>
      </c>
      <c r="AE347" t="s">
        <v>1387</v>
      </c>
      <c r="AF347" s="187" t="s">
        <v>1387</v>
      </c>
      <c r="AG347" t="s">
        <v>1387</v>
      </c>
      <c r="AH347" t="s">
        <v>1387</v>
      </c>
      <c r="AI347" s="187" t="s">
        <v>1387</v>
      </c>
      <c r="AJ347" t="s">
        <v>55</v>
      </c>
    </row>
    <row r="348" spans="1:36" x14ac:dyDescent="0.25">
      <c r="A348" t="s">
        <v>2161</v>
      </c>
      <c r="B348" t="s">
        <v>2162</v>
      </c>
      <c r="C348" t="s">
        <v>1299</v>
      </c>
      <c r="D348" t="s">
        <v>2163</v>
      </c>
      <c r="E348" s="186" t="s">
        <v>1301</v>
      </c>
      <c r="F348" t="s">
        <v>2159</v>
      </c>
      <c r="G348" s="187">
        <v>45807</v>
      </c>
      <c r="H348" t="s">
        <v>1303</v>
      </c>
      <c r="I348" t="s">
        <v>1303</v>
      </c>
      <c r="J348" t="s">
        <v>1307</v>
      </c>
      <c r="K348" s="189" t="s">
        <v>1306</v>
      </c>
      <c r="L348" t="s">
        <v>1387</v>
      </c>
      <c r="M348" t="s">
        <v>1387</v>
      </c>
      <c r="N348">
        <v>12</v>
      </c>
      <c r="O348" t="s">
        <v>1397</v>
      </c>
      <c r="P348" s="188">
        <v>0</v>
      </c>
      <c r="Q348" t="s">
        <v>1309</v>
      </c>
      <c r="S348" s="188">
        <v>0</v>
      </c>
      <c r="T348" t="s">
        <v>1309</v>
      </c>
      <c r="U348" t="s">
        <v>1387</v>
      </c>
      <c r="V348" s="188" t="s">
        <v>1387</v>
      </c>
      <c r="W348" t="s">
        <v>1309</v>
      </c>
      <c r="X348" t="s">
        <v>1387</v>
      </c>
      <c r="Y348" s="188">
        <v>0</v>
      </c>
      <c r="Z348" t="s">
        <v>1309</v>
      </c>
      <c r="AB348" s="188" t="s">
        <v>1387</v>
      </c>
      <c r="AC348" t="s">
        <v>1309</v>
      </c>
      <c r="AD348" t="s">
        <v>1387</v>
      </c>
      <c r="AE348" t="s">
        <v>1387</v>
      </c>
      <c r="AF348" s="187" t="s">
        <v>1387</v>
      </c>
      <c r="AG348" t="s">
        <v>1387</v>
      </c>
      <c r="AH348" t="s">
        <v>1387</v>
      </c>
      <c r="AI348" s="187" t="s">
        <v>1387</v>
      </c>
      <c r="AJ348" t="s">
        <v>55</v>
      </c>
    </row>
    <row r="349" spans="1:36" x14ac:dyDescent="0.25">
      <c r="A349" t="s">
        <v>2164</v>
      </c>
      <c r="B349" t="s">
        <v>1298</v>
      </c>
      <c r="C349" t="s">
        <v>2165</v>
      </c>
      <c r="D349" t="s">
        <v>2166</v>
      </c>
      <c r="E349" s="186" t="s">
        <v>1301</v>
      </c>
      <c r="F349" t="s">
        <v>2167</v>
      </c>
      <c r="G349" s="187">
        <v>44925</v>
      </c>
      <c r="H349" t="s">
        <v>1303</v>
      </c>
      <c r="I349" t="s">
        <v>2168</v>
      </c>
      <c r="J349" t="s">
        <v>2169</v>
      </c>
      <c r="K349" s="189" t="s">
        <v>1306</v>
      </c>
      <c r="L349" t="s">
        <v>1306</v>
      </c>
      <c r="M349" t="s">
        <v>1307</v>
      </c>
      <c r="N349">
        <v>60</v>
      </c>
      <c r="O349" t="s">
        <v>2170</v>
      </c>
      <c r="P349" s="188">
        <v>0</v>
      </c>
      <c r="Q349" t="s">
        <v>1312</v>
      </c>
      <c r="R349" t="s">
        <v>2171</v>
      </c>
      <c r="S349" s="188">
        <v>0</v>
      </c>
      <c r="T349" t="s">
        <v>1309</v>
      </c>
      <c r="U349" t="s">
        <v>1314</v>
      </c>
      <c r="V349" s="188">
        <v>0</v>
      </c>
      <c r="W349" t="s">
        <v>1309</v>
      </c>
      <c r="X349" t="s">
        <v>1314</v>
      </c>
      <c r="Y349" s="188">
        <v>0</v>
      </c>
      <c r="Z349" t="s">
        <v>1309</v>
      </c>
      <c r="AA349" t="s">
        <v>1314</v>
      </c>
      <c r="AB349" s="188">
        <v>0</v>
      </c>
      <c r="AC349" t="s">
        <v>1309</v>
      </c>
      <c r="AD349" t="s">
        <v>1314</v>
      </c>
      <c r="AE349" t="s">
        <v>2172</v>
      </c>
      <c r="AF349" s="187">
        <v>44942</v>
      </c>
      <c r="AG349" t="s">
        <v>2173</v>
      </c>
      <c r="AH349" t="s">
        <v>2174</v>
      </c>
      <c r="AI349" s="187">
        <v>44970</v>
      </c>
      <c r="AJ349" t="s">
        <v>55</v>
      </c>
    </row>
    <row r="350" spans="1:36" x14ac:dyDescent="0.25">
      <c r="A350" t="s">
        <v>2175</v>
      </c>
      <c r="B350" t="s">
        <v>1298</v>
      </c>
      <c r="C350" t="s">
        <v>2165</v>
      </c>
      <c r="D350" t="s">
        <v>2166</v>
      </c>
      <c r="E350" s="186" t="s">
        <v>1301</v>
      </c>
      <c r="F350" t="s">
        <v>2167</v>
      </c>
      <c r="G350" s="187">
        <v>45203</v>
      </c>
      <c r="H350" t="s">
        <v>1303</v>
      </c>
      <c r="I350" t="s">
        <v>2176</v>
      </c>
      <c r="J350" t="s">
        <v>2177</v>
      </c>
      <c r="K350" s="189" t="s">
        <v>1306</v>
      </c>
      <c r="L350" t="s">
        <v>1306</v>
      </c>
      <c r="M350" t="s">
        <v>1307</v>
      </c>
      <c r="N350">
        <v>63</v>
      </c>
      <c r="O350" t="s">
        <v>2170</v>
      </c>
      <c r="P350" s="188">
        <v>0</v>
      </c>
      <c r="Q350" t="s">
        <v>1312</v>
      </c>
      <c r="R350" t="s">
        <v>2178</v>
      </c>
      <c r="S350" s="188">
        <v>0</v>
      </c>
      <c r="T350" t="s">
        <v>1309</v>
      </c>
      <c r="U350" t="s">
        <v>1314</v>
      </c>
      <c r="V350" s="188">
        <v>0</v>
      </c>
      <c r="W350" t="s">
        <v>1309</v>
      </c>
      <c r="X350" t="s">
        <v>1314</v>
      </c>
      <c r="Y350" s="188">
        <v>0</v>
      </c>
      <c r="Z350" t="s">
        <v>1309</v>
      </c>
      <c r="AA350" t="s">
        <v>1314</v>
      </c>
      <c r="AB350" s="188">
        <v>0</v>
      </c>
      <c r="AC350" t="s">
        <v>1309</v>
      </c>
      <c r="AD350" t="s">
        <v>1314</v>
      </c>
      <c r="AE350" t="s">
        <v>2179</v>
      </c>
      <c r="AF350" s="187">
        <v>45216</v>
      </c>
      <c r="AG350" t="s">
        <v>2180</v>
      </c>
      <c r="AH350" t="s">
        <v>2181</v>
      </c>
      <c r="AI350" s="187">
        <v>45264</v>
      </c>
      <c r="AJ350" t="s">
        <v>55</v>
      </c>
    </row>
    <row r="351" spans="1:36" x14ac:dyDescent="0.25">
      <c r="A351" t="s">
        <v>2182</v>
      </c>
      <c r="B351" t="s">
        <v>1298</v>
      </c>
      <c r="C351" t="s">
        <v>2165</v>
      </c>
      <c r="D351" t="s">
        <v>2166</v>
      </c>
      <c r="E351" s="186" t="s">
        <v>1301</v>
      </c>
      <c r="F351" t="s">
        <v>2167</v>
      </c>
      <c r="G351" s="187">
        <v>45194</v>
      </c>
      <c r="H351" t="s">
        <v>1303</v>
      </c>
      <c r="I351" t="s">
        <v>2168</v>
      </c>
      <c r="J351" t="s">
        <v>2169</v>
      </c>
      <c r="K351" s="189" t="s">
        <v>1306</v>
      </c>
      <c r="L351" t="s">
        <v>1306</v>
      </c>
      <c r="M351" t="s">
        <v>1307</v>
      </c>
      <c r="N351">
        <v>44</v>
      </c>
      <c r="O351" t="s">
        <v>2170</v>
      </c>
      <c r="P351" s="188">
        <v>0</v>
      </c>
      <c r="Q351" t="s">
        <v>1312</v>
      </c>
      <c r="R351" t="s">
        <v>1174</v>
      </c>
      <c r="S351" s="188">
        <v>0</v>
      </c>
      <c r="T351" t="s">
        <v>1309</v>
      </c>
      <c r="U351" t="s">
        <v>1314</v>
      </c>
      <c r="V351" s="188">
        <v>0</v>
      </c>
      <c r="W351" t="s">
        <v>1309</v>
      </c>
      <c r="X351" t="s">
        <v>1314</v>
      </c>
      <c r="Y351" s="188">
        <v>0</v>
      </c>
      <c r="Z351" t="s">
        <v>1309</v>
      </c>
      <c r="AA351" t="s">
        <v>1314</v>
      </c>
      <c r="AB351" s="188">
        <v>0</v>
      </c>
      <c r="AC351" t="s">
        <v>1309</v>
      </c>
      <c r="AD351" t="s">
        <v>1314</v>
      </c>
      <c r="AE351" t="s">
        <v>2183</v>
      </c>
      <c r="AF351" s="187">
        <v>45210</v>
      </c>
      <c r="AG351" t="s">
        <v>2184</v>
      </c>
      <c r="AH351" t="s">
        <v>2185</v>
      </c>
      <c r="AI351" s="187">
        <v>45267</v>
      </c>
      <c r="AJ351" t="s">
        <v>55</v>
      </c>
    </row>
    <row r="352" spans="1:36" x14ac:dyDescent="0.25">
      <c r="A352" t="s">
        <v>2186</v>
      </c>
      <c r="B352" t="s">
        <v>1298</v>
      </c>
      <c r="C352" t="s">
        <v>2165</v>
      </c>
      <c r="D352" t="s">
        <v>2166</v>
      </c>
      <c r="E352" s="186" t="s">
        <v>1301</v>
      </c>
      <c r="F352" t="s">
        <v>2167</v>
      </c>
      <c r="G352" s="187">
        <v>45526</v>
      </c>
      <c r="H352" t="s">
        <v>1303</v>
      </c>
      <c r="I352" t="s">
        <v>2187</v>
      </c>
      <c r="J352" t="s">
        <v>1658</v>
      </c>
      <c r="K352" s="189" t="s">
        <v>1306</v>
      </c>
      <c r="L352" t="s">
        <v>1306</v>
      </c>
      <c r="M352" t="s">
        <v>1307</v>
      </c>
      <c r="N352">
        <v>1</v>
      </c>
      <c r="O352" t="s">
        <v>2188</v>
      </c>
      <c r="P352" s="188">
        <v>0</v>
      </c>
      <c r="Q352" t="s">
        <v>1312</v>
      </c>
      <c r="R352" t="s">
        <v>2189</v>
      </c>
      <c r="S352" s="188">
        <v>0</v>
      </c>
      <c r="T352" t="s">
        <v>1309</v>
      </c>
      <c r="U352" t="s">
        <v>1314</v>
      </c>
      <c r="V352" s="188">
        <v>0</v>
      </c>
      <c r="W352" t="s">
        <v>1309</v>
      </c>
      <c r="X352" t="s">
        <v>1314</v>
      </c>
      <c r="Y352" s="188">
        <v>0</v>
      </c>
      <c r="Z352" t="s">
        <v>1309</v>
      </c>
      <c r="AA352" t="s">
        <v>1314</v>
      </c>
      <c r="AB352" s="188">
        <v>0</v>
      </c>
      <c r="AC352" t="s">
        <v>1309</v>
      </c>
      <c r="AD352" t="s">
        <v>1314</v>
      </c>
      <c r="AE352" t="s">
        <v>2190</v>
      </c>
      <c r="AF352" s="187">
        <v>45541</v>
      </c>
      <c r="AG352" t="s">
        <v>2191</v>
      </c>
      <c r="AH352" t="s">
        <v>2192</v>
      </c>
      <c r="AI352" s="187">
        <v>45553</v>
      </c>
      <c r="AJ352" t="s">
        <v>55</v>
      </c>
    </row>
    <row r="353" spans="1:36" x14ac:dyDescent="0.25">
      <c r="A353" t="s">
        <v>2186</v>
      </c>
      <c r="B353" t="s">
        <v>1298</v>
      </c>
      <c r="C353" t="s">
        <v>2165</v>
      </c>
      <c r="D353" t="s">
        <v>2166</v>
      </c>
      <c r="E353" s="186" t="s">
        <v>1301</v>
      </c>
      <c r="F353" t="s">
        <v>2167</v>
      </c>
      <c r="G353" s="187">
        <v>45526</v>
      </c>
      <c r="H353" t="s">
        <v>1303</v>
      </c>
      <c r="I353" t="s">
        <v>2193</v>
      </c>
      <c r="J353" t="s">
        <v>1666</v>
      </c>
      <c r="K353" s="189" t="s">
        <v>1306</v>
      </c>
      <c r="L353" t="s">
        <v>1306</v>
      </c>
      <c r="M353" t="s">
        <v>1307</v>
      </c>
      <c r="N353">
        <v>1</v>
      </c>
      <c r="O353" t="s">
        <v>2188</v>
      </c>
      <c r="P353" s="188">
        <v>0</v>
      </c>
      <c r="Q353" t="s">
        <v>1312</v>
      </c>
      <c r="R353" t="s">
        <v>2189</v>
      </c>
      <c r="S353" s="188">
        <v>0</v>
      </c>
      <c r="T353" t="s">
        <v>1309</v>
      </c>
      <c r="U353" t="s">
        <v>1314</v>
      </c>
      <c r="V353" s="188">
        <v>0</v>
      </c>
      <c r="W353" t="s">
        <v>1309</v>
      </c>
      <c r="X353" t="s">
        <v>1314</v>
      </c>
      <c r="Y353" s="188">
        <v>0</v>
      </c>
      <c r="Z353" t="s">
        <v>1309</v>
      </c>
      <c r="AA353" t="s">
        <v>1314</v>
      </c>
      <c r="AB353" s="188">
        <v>0</v>
      </c>
      <c r="AC353" t="s">
        <v>1309</v>
      </c>
      <c r="AD353" t="s">
        <v>1314</v>
      </c>
      <c r="AE353" t="s">
        <v>2190</v>
      </c>
      <c r="AF353" s="187">
        <v>45541</v>
      </c>
      <c r="AG353" t="s">
        <v>2191</v>
      </c>
      <c r="AH353" t="s">
        <v>2192</v>
      </c>
      <c r="AI353" s="187">
        <v>45553</v>
      </c>
      <c r="AJ353" t="s">
        <v>55</v>
      </c>
    </row>
    <row r="354" spans="1:36" x14ac:dyDescent="0.25">
      <c r="A354" t="s">
        <v>2186</v>
      </c>
      <c r="B354" t="s">
        <v>1298</v>
      </c>
      <c r="C354" t="s">
        <v>2165</v>
      </c>
      <c r="D354" t="s">
        <v>2166</v>
      </c>
      <c r="E354" s="186" t="s">
        <v>1301</v>
      </c>
      <c r="F354" t="s">
        <v>2167</v>
      </c>
      <c r="G354" s="187">
        <v>45526</v>
      </c>
      <c r="H354" t="s">
        <v>1303</v>
      </c>
      <c r="I354" t="s">
        <v>2194</v>
      </c>
      <c r="J354" t="s">
        <v>2195</v>
      </c>
      <c r="K354" s="189" t="s">
        <v>1306</v>
      </c>
      <c r="L354" t="s">
        <v>1306</v>
      </c>
      <c r="M354" t="s">
        <v>1307</v>
      </c>
      <c r="N354">
        <v>1</v>
      </c>
      <c r="O354" t="s">
        <v>2188</v>
      </c>
      <c r="P354" s="188">
        <v>0</v>
      </c>
      <c r="Q354" t="s">
        <v>1312</v>
      </c>
      <c r="R354" t="s">
        <v>2189</v>
      </c>
      <c r="S354" s="188">
        <v>0</v>
      </c>
      <c r="T354" t="s">
        <v>1309</v>
      </c>
      <c r="U354" t="s">
        <v>1314</v>
      </c>
      <c r="V354" s="188">
        <v>0</v>
      </c>
      <c r="W354" t="s">
        <v>1309</v>
      </c>
      <c r="X354" t="s">
        <v>1314</v>
      </c>
      <c r="Y354" s="188">
        <v>0</v>
      </c>
      <c r="Z354" t="s">
        <v>1309</v>
      </c>
      <c r="AA354" t="s">
        <v>1314</v>
      </c>
      <c r="AB354" s="188">
        <v>0</v>
      </c>
      <c r="AC354" t="s">
        <v>1309</v>
      </c>
      <c r="AD354" t="s">
        <v>1314</v>
      </c>
      <c r="AE354" t="s">
        <v>2190</v>
      </c>
      <c r="AF354" s="187">
        <v>45541</v>
      </c>
      <c r="AG354" t="s">
        <v>2191</v>
      </c>
      <c r="AH354" t="s">
        <v>2192</v>
      </c>
      <c r="AI354" s="187">
        <v>45553</v>
      </c>
      <c r="AJ354" t="s">
        <v>55</v>
      </c>
    </row>
    <row r="355" spans="1:36" x14ac:dyDescent="0.25">
      <c r="A355" t="s">
        <v>2196</v>
      </c>
      <c r="B355" t="s">
        <v>1298</v>
      </c>
      <c r="C355" t="s">
        <v>2165</v>
      </c>
      <c r="D355" t="s">
        <v>2166</v>
      </c>
      <c r="E355" s="186" t="s">
        <v>1301</v>
      </c>
      <c r="F355" t="s">
        <v>2167</v>
      </c>
      <c r="G355" s="187">
        <v>45526</v>
      </c>
      <c r="H355" t="s">
        <v>1303</v>
      </c>
      <c r="I355" t="s">
        <v>2197</v>
      </c>
      <c r="J355" t="s">
        <v>1913</v>
      </c>
      <c r="K355" s="189" t="s">
        <v>1306</v>
      </c>
      <c r="L355" t="s">
        <v>1306</v>
      </c>
      <c r="M355" t="s">
        <v>1307</v>
      </c>
      <c r="N355">
        <v>1</v>
      </c>
      <c r="O355" t="s">
        <v>2188</v>
      </c>
      <c r="P355" s="188">
        <v>0</v>
      </c>
      <c r="Q355" t="s">
        <v>1312</v>
      </c>
      <c r="R355" t="s">
        <v>2189</v>
      </c>
      <c r="S355" s="188">
        <v>0</v>
      </c>
      <c r="T355" t="s">
        <v>1309</v>
      </c>
      <c r="U355" t="s">
        <v>1314</v>
      </c>
      <c r="V355" s="188">
        <v>0</v>
      </c>
      <c r="W355" t="s">
        <v>1309</v>
      </c>
      <c r="X355" t="s">
        <v>1314</v>
      </c>
      <c r="Y355" s="188">
        <v>0</v>
      </c>
      <c r="Z355" t="s">
        <v>1309</v>
      </c>
      <c r="AA355" t="s">
        <v>1314</v>
      </c>
      <c r="AB355" s="188">
        <v>0</v>
      </c>
      <c r="AC355" t="s">
        <v>1309</v>
      </c>
      <c r="AD355" t="s">
        <v>1314</v>
      </c>
      <c r="AE355" t="s">
        <v>2198</v>
      </c>
      <c r="AF355" s="187">
        <v>45541</v>
      </c>
      <c r="AG355" t="s">
        <v>2199</v>
      </c>
      <c r="AH355" t="s">
        <v>2200</v>
      </c>
      <c r="AI355" s="187">
        <v>45553</v>
      </c>
      <c r="AJ355" t="s">
        <v>55</v>
      </c>
    </row>
    <row r="356" spans="1:36" x14ac:dyDescent="0.25">
      <c r="A356" t="s">
        <v>115</v>
      </c>
      <c r="B356" t="s">
        <v>1298</v>
      </c>
      <c r="C356" t="s">
        <v>2165</v>
      </c>
      <c r="D356" t="s">
        <v>2201</v>
      </c>
      <c r="E356" s="186" t="s">
        <v>1301</v>
      </c>
      <c r="F356" t="s">
        <v>2167</v>
      </c>
      <c r="G356" s="187">
        <v>45706</v>
      </c>
      <c r="H356" t="s">
        <v>1303</v>
      </c>
      <c r="I356" t="s">
        <v>2202</v>
      </c>
      <c r="J356" t="s">
        <v>2203</v>
      </c>
      <c r="K356" s="189" t="s">
        <v>1306</v>
      </c>
      <c r="L356" t="s">
        <v>1306</v>
      </c>
      <c r="M356" t="s">
        <v>1307</v>
      </c>
      <c r="N356">
        <v>1</v>
      </c>
      <c r="O356" t="s">
        <v>2188</v>
      </c>
      <c r="P356" s="188">
        <v>0</v>
      </c>
      <c r="Q356" t="s">
        <v>1309</v>
      </c>
      <c r="R356" t="s">
        <v>2204</v>
      </c>
      <c r="S356" s="188">
        <v>0</v>
      </c>
      <c r="T356" t="s">
        <v>1312</v>
      </c>
      <c r="U356" t="s">
        <v>1174</v>
      </c>
      <c r="V356" s="188">
        <v>0</v>
      </c>
      <c r="W356" t="s">
        <v>1309</v>
      </c>
      <c r="X356" t="s">
        <v>2205</v>
      </c>
      <c r="Y356" s="188">
        <v>0</v>
      </c>
      <c r="Z356" t="s">
        <v>1309</v>
      </c>
      <c r="AA356" t="s">
        <v>1314</v>
      </c>
      <c r="AB356" s="188">
        <v>0</v>
      </c>
      <c r="AC356" t="s">
        <v>1309</v>
      </c>
      <c r="AD356" t="s">
        <v>1314</v>
      </c>
      <c r="AE356" t="s">
        <v>2206</v>
      </c>
      <c r="AF356" s="187">
        <v>45741</v>
      </c>
      <c r="AG356" t="s">
        <v>1173</v>
      </c>
      <c r="AH356" t="s">
        <v>2207</v>
      </c>
      <c r="AI356" s="187">
        <v>45743</v>
      </c>
      <c r="AJ356" t="s">
        <v>55</v>
      </c>
    </row>
    <row r="357" spans="1:36" x14ac:dyDescent="0.25">
      <c r="A357" t="s">
        <v>2208</v>
      </c>
      <c r="B357" t="s">
        <v>1298</v>
      </c>
      <c r="C357" t="s">
        <v>2165</v>
      </c>
      <c r="D357" t="s">
        <v>2201</v>
      </c>
      <c r="E357" s="186" t="s">
        <v>1301</v>
      </c>
      <c r="F357" t="s">
        <v>2167</v>
      </c>
      <c r="G357" s="187">
        <v>45594</v>
      </c>
      <c r="H357" t="s">
        <v>1303</v>
      </c>
      <c r="I357" t="s">
        <v>2209</v>
      </c>
      <c r="J357" t="s">
        <v>2210</v>
      </c>
      <c r="K357" s="189" t="s">
        <v>1306</v>
      </c>
      <c r="L357" t="s">
        <v>1306</v>
      </c>
      <c r="M357" t="s">
        <v>1307</v>
      </c>
      <c r="N357">
        <v>1</v>
      </c>
      <c r="O357" t="s">
        <v>2211</v>
      </c>
      <c r="P357" s="188">
        <v>0</v>
      </c>
      <c r="Q357" t="s">
        <v>1312</v>
      </c>
      <c r="R357" t="s">
        <v>1178</v>
      </c>
      <c r="S357" s="188">
        <v>0</v>
      </c>
      <c r="T357" t="s">
        <v>1309</v>
      </c>
      <c r="U357" t="s">
        <v>1314</v>
      </c>
      <c r="V357" s="188">
        <v>0</v>
      </c>
      <c r="W357" t="s">
        <v>1309</v>
      </c>
      <c r="X357" t="s">
        <v>1314</v>
      </c>
      <c r="Y357" s="188">
        <v>0</v>
      </c>
      <c r="Z357" t="s">
        <v>1309</v>
      </c>
      <c r="AA357" t="s">
        <v>1314</v>
      </c>
      <c r="AB357" s="188">
        <v>0</v>
      </c>
      <c r="AC357" t="s">
        <v>1309</v>
      </c>
      <c r="AD357" t="s">
        <v>1314</v>
      </c>
      <c r="AE357" t="s">
        <v>2212</v>
      </c>
      <c r="AF357" s="187">
        <v>45630</v>
      </c>
      <c r="AG357" t="s">
        <v>2213</v>
      </c>
      <c r="AH357" t="s">
        <v>2214</v>
      </c>
      <c r="AI357" s="187">
        <v>45761</v>
      </c>
      <c r="AJ357" t="s">
        <v>55</v>
      </c>
    </row>
    <row r="358" spans="1:36" x14ac:dyDescent="0.25">
      <c r="A358" t="s">
        <v>2215</v>
      </c>
      <c r="B358" t="s">
        <v>1298</v>
      </c>
      <c r="C358" t="s">
        <v>2165</v>
      </c>
      <c r="D358" t="s">
        <v>2166</v>
      </c>
      <c r="E358" s="186" t="s">
        <v>1301</v>
      </c>
      <c r="F358" t="s">
        <v>2167</v>
      </c>
      <c r="G358" s="187">
        <v>45057</v>
      </c>
      <c r="H358" t="s">
        <v>1303</v>
      </c>
      <c r="I358" t="s">
        <v>1303</v>
      </c>
      <c r="J358" t="s">
        <v>1307</v>
      </c>
      <c r="K358" s="189" t="s">
        <v>1306</v>
      </c>
      <c r="L358" t="s">
        <v>2216</v>
      </c>
      <c r="M358" t="s">
        <v>2217</v>
      </c>
      <c r="N358">
        <v>1</v>
      </c>
      <c r="O358" t="s">
        <v>2211</v>
      </c>
      <c r="P358" s="188">
        <v>0</v>
      </c>
      <c r="Q358" t="s">
        <v>1312</v>
      </c>
      <c r="R358" t="s">
        <v>2218</v>
      </c>
      <c r="S358" s="188">
        <v>0</v>
      </c>
      <c r="T358" t="s">
        <v>1309</v>
      </c>
      <c r="U358" t="s">
        <v>1314</v>
      </c>
      <c r="V358" s="188">
        <v>0</v>
      </c>
      <c r="W358" t="s">
        <v>1309</v>
      </c>
      <c r="X358" t="s">
        <v>1314</v>
      </c>
      <c r="Y358" s="188">
        <v>0</v>
      </c>
      <c r="Z358" t="s">
        <v>1309</v>
      </c>
      <c r="AA358" t="s">
        <v>1314</v>
      </c>
      <c r="AB358" s="188">
        <v>0</v>
      </c>
      <c r="AC358" t="s">
        <v>1309</v>
      </c>
      <c r="AD358" t="s">
        <v>1314</v>
      </c>
      <c r="AE358" t="s">
        <v>2219</v>
      </c>
      <c r="AF358" s="187">
        <v>45091</v>
      </c>
      <c r="AG358" t="s">
        <v>1387</v>
      </c>
      <c r="AH358" t="s">
        <v>1387</v>
      </c>
      <c r="AI358" s="187" t="s">
        <v>1387</v>
      </c>
      <c r="AJ358" t="s">
        <v>55</v>
      </c>
    </row>
    <row r="359" spans="1:36" x14ac:dyDescent="0.25">
      <c r="A359" t="s">
        <v>2220</v>
      </c>
      <c r="B359" t="s">
        <v>1298</v>
      </c>
      <c r="C359" t="s">
        <v>2165</v>
      </c>
      <c r="D359" t="s">
        <v>2166</v>
      </c>
      <c r="E359" s="186" t="s">
        <v>1301</v>
      </c>
      <c r="F359" t="s">
        <v>2167</v>
      </c>
      <c r="G359" s="187">
        <v>44846</v>
      </c>
      <c r="H359" t="s">
        <v>1303</v>
      </c>
      <c r="I359" t="s">
        <v>1303</v>
      </c>
      <c r="J359" t="s">
        <v>1307</v>
      </c>
      <c r="K359" s="189" t="s">
        <v>1306</v>
      </c>
      <c r="L359" t="s">
        <v>2221</v>
      </c>
      <c r="M359" t="s">
        <v>2222</v>
      </c>
      <c r="N359">
        <v>1</v>
      </c>
      <c r="O359" t="s">
        <v>1397</v>
      </c>
      <c r="P359" s="188">
        <v>0</v>
      </c>
      <c r="Q359" t="s">
        <v>1312</v>
      </c>
      <c r="R359" t="s">
        <v>2171</v>
      </c>
      <c r="S359" s="188">
        <v>0</v>
      </c>
      <c r="T359" t="s">
        <v>1309</v>
      </c>
      <c r="U359" t="s">
        <v>2223</v>
      </c>
      <c r="V359" s="188">
        <v>0</v>
      </c>
      <c r="W359" t="s">
        <v>1309</v>
      </c>
      <c r="X359" t="s">
        <v>1314</v>
      </c>
      <c r="Y359" s="188">
        <v>0</v>
      </c>
      <c r="Z359" t="s">
        <v>1309</v>
      </c>
      <c r="AA359" t="s">
        <v>1314</v>
      </c>
      <c r="AB359" s="188">
        <v>0</v>
      </c>
      <c r="AC359" t="s">
        <v>1309</v>
      </c>
      <c r="AD359" t="s">
        <v>1314</v>
      </c>
      <c r="AE359" t="s">
        <v>2224</v>
      </c>
      <c r="AF359" s="187">
        <v>44886</v>
      </c>
      <c r="AG359" t="s">
        <v>1399</v>
      </c>
      <c r="AH359" t="s">
        <v>1387</v>
      </c>
      <c r="AI359" s="187" t="s">
        <v>1387</v>
      </c>
      <c r="AJ359" t="s">
        <v>2225</v>
      </c>
    </row>
    <row r="360" spans="1:36" x14ac:dyDescent="0.25">
      <c r="A360" t="s">
        <v>2226</v>
      </c>
      <c r="B360" t="s">
        <v>1298</v>
      </c>
      <c r="C360" t="s">
        <v>2165</v>
      </c>
      <c r="D360" t="s">
        <v>2166</v>
      </c>
      <c r="E360" s="186" t="s">
        <v>1301</v>
      </c>
      <c r="F360" t="s">
        <v>2167</v>
      </c>
      <c r="G360" s="187">
        <v>44734</v>
      </c>
      <c r="H360" t="s">
        <v>1303</v>
      </c>
      <c r="I360" t="s">
        <v>1303</v>
      </c>
      <c r="J360" t="s">
        <v>1307</v>
      </c>
      <c r="K360" s="189" t="s">
        <v>1306</v>
      </c>
      <c r="L360" t="s">
        <v>2227</v>
      </c>
      <c r="M360" t="s">
        <v>2228</v>
      </c>
      <c r="N360">
        <v>3</v>
      </c>
      <c r="O360" t="s">
        <v>1397</v>
      </c>
      <c r="P360" s="188">
        <v>0</v>
      </c>
      <c r="Q360" t="s">
        <v>1312</v>
      </c>
      <c r="R360" t="s">
        <v>2229</v>
      </c>
      <c r="S360" s="188">
        <v>0</v>
      </c>
      <c r="T360" t="s">
        <v>1309</v>
      </c>
      <c r="U360" t="s">
        <v>1314</v>
      </c>
      <c r="V360" s="188">
        <v>0</v>
      </c>
      <c r="W360" t="s">
        <v>1309</v>
      </c>
      <c r="X360" t="s">
        <v>1314</v>
      </c>
      <c r="Y360" s="188">
        <v>0</v>
      </c>
      <c r="Z360" t="s">
        <v>1309</v>
      </c>
      <c r="AA360" t="s">
        <v>1314</v>
      </c>
      <c r="AB360" s="188">
        <v>0</v>
      </c>
      <c r="AC360" t="s">
        <v>1309</v>
      </c>
      <c r="AD360" t="s">
        <v>1314</v>
      </c>
      <c r="AE360" t="s">
        <v>2230</v>
      </c>
      <c r="AF360" s="187">
        <v>44742</v>
      </c>
      <c r="AG360" t="s">
        <v>1399</v>
      </c>
      <c r="AH360" t="s">
        <v>1387</v>
      </c>
      <c r="AI360" s="187" t="s">
        <v>1387</v>
      </c>
      <c r="AJ360" t="s">
        <v>2231</v>
      </c>
    </row>
    <row r="361" spans="1:36" x14ac:dyDescent="0.25">
      <c r="A361" t="s">
        <v>2232</v>
      </c>
      <c r="B361" t="s">
        <v>1298</v>
      </c>
      <c r="C361" t="s">
        <v>2165</v>
      </c>
      <c r="D361" t="s">
        <v>2166</v>
      </c>
      <c r="E361" s="186" t="s">
        <v>1301</v>
      </c>
      <c r="F361" t="s">
        <v>2167</v>
      </c>
      <c r="G361" s="187">
        <v>44743</v>
      </c>
      <c r="H361" t="s">
        <v>1303</v>
      </c>
      <c r="I361" t="s">
        <v>1303</v>
      </c>
      <c r="J361" t="s">
        <v>1307</v>
      </c>
      <c r="K361" s="189" t="s">
        <v>1306</v>
      </c>
      <c r="L361" t="s">
        <v>2216</v>
      </c>
      <c r="M361" t="s">
        <v>2217</v>
      </c>
      <c r="N361">
        <v>1</v>
      </c>
      <c r="O361" t="s">
        <v>1397</v>
      </c>
      <c r="P361" s="188">
        <v>0</v>
      </c>
      <c r="Q361" t="s">
        <v>1312</v>
      </c>
      <c r="R361" t="s">
        <v>2233</v>
      </c>
      <c r="S361" s="188">
        <v>0</v>
      </c>
      <c r="T361" t="s">
        <v>1309</v>
      </c>
      <c r="U361" t="s">
        <v>1314</v>
      </c>
      <c r="V361" s="188">
        <v>0</v>
      </c>
      <c r="W361" t="s">
        <v>1309</v>
      </c>
      <c r="X361" t="s">
        <v>1314</v>
      </c>
      <c r="Y361" s="188">
        <v>0</v>
      </c>
      <c r="Z361" t="s">
        <v>1309</v>
      </c>
      <c r="AA361" t="s">
        <v>1314</v>
      </c>
      <c r="AB361" s="188">
        <v>0</v>
      </c>
      <c r="AC361" t="s">
        <v>1309</v>
      </c>
      <c r="AD361" t="s">
        <v>1314</v>
      </c>
      <c r="AE361" t="s">
        <v>2234</v>
      </c>
      <c r="AF361" s="187">
        <v>44820</v>
      </c>
      <c r="AG361" t="s">
        <v>1399</v>
      </c>
      <c r="AH361" t="s">
        <v>1387</v>
      </c>
      <c r="AI361" s="187" t="s">
        <v>1387</v>
      </c>
      <c r="AJ361" t="s">
        <v>2235</v>
      </c>
    </row>
    <row r="362" spans="1:36" x14ac:dyDescent="0.25">
      <c r="A362" t="s">
        <v>2236</v>
      </c>
      <c r="B362" t="s">
        <v>1298</v>
      </c>
      <c r="C362" t="s">
        <v>2165</v>
      </c>
      <c r="D362" t="s">
        <v>2166</v>
      </c>
      <c r="E362" s="186" t="s">
        <v>1301</v>
      </c>
      <c r="F362" t="s">
        <v>2167</v>
      </c>
      <c r="G362" s="187">
        <v>44746</v>
      </c>
      <c r="H362" t="s">
        <v>1303</v>
      </c>
      <c r="I362" t="s">
        <v>1303</v>
      </c>
      <c r="J362" t="s">
        <v>1307</v>
      </c>
      <c r="K362" s="189" t="s">
        <v>1306</v>
      </c>
      <c r="L362" t="s">
        <v>2227</v>
      </c>
      <c r="M362" t="s">
        <v>2228</v>
      </c>
      <c r="N362">
        <v>9</v>
      </c>
      <c r="O362" t="s">
        <v>1397</v>
      </c>
      <c r="P362" s="188">
        <v>0</v>
      </c>
      <c r="Q362" t="s">
        <v>1312</v>
      </c>
      <c r="R362" t="s">
        <v>2229</v>
      </c>
      <c r="S362" s="188">
        <v>0</v>
      </c>
      <c r="T362" t="s">
        <v>1309</v>
      </c>
      <c r="U362" t="s">
        <v>1314</v>
      </c>
      <c r="V362" s="188">
        <v>0</v>
      </c>
      <c r="W362" t="s">
        <v>1309</v>
      </c>
      <c r="X362" t="s">
        <v>1314</v>
      </c>
      <c r="Y362" s="188">
        <v>0</v>
      </c>
      <c r="Z362" t="s">
        <v>1309</v>
      </c>
      <c r="AA362" t="s">
        <v>1314</v>
      </c>
      <c r="AB362" s="188">
        <v>0</v>
      </c>
      <c r="AC362" t="s">
        <v>1309</v>
      </c>
      <c r="AD362" t="s">
        <v>1314</v>
      </c>
      <c r="AE362" t="s">
        <v>2237</v>
      </c>
      <c r="AF362" s="187">
        <v>44781</v>
      </c>
      <c r="AG362" t="s">
        <v>1399</v>
      </c>
      <c r="AH362" t="s">
        <v>1387</v>
      </c>
      <c r="AI362" s="187" t="s">
        <v>1387</v>
      </c>
      <c r="AJ362" t="s">
        <v>2238</v>
      </c>
    </row>
    <row r="363" spans="1:36" x14ac:dyDescent="0.25">
      <c r="A363" t="s">
        <v>2239</v>
      </c>
      <c r="B363" t="s">
        <v>1298</v>
      </c>
      <c r="C363" t="s">
        <v>2165</v>
      </c>
      <c r="D363" t="s">
        <v>2166</v>
      </c>
      <c r="E363" s="186" t="s">
        <v>1301</v>
      </c>
      <c r="F363" t="s">
        <v>2167</v>
      </c>
      <c r="G363" s="187">
        <v>44607</v>
      </c>
      <c r="H363" t="s">
        <v>1303</v>
      </c>
      <c r="I363" t="s">
        <v>1303</v>
      </c>
      <c r="J363" t="s">
        <v>1307</v>
      </c>
      <c r="K363" s="189" t="s">
        <v>1306</v>
      </c>
      <c r="L363" t="s">
        <v>2221</v>
      </c>
      <c r="M363" t="s">
        <v>2222</v>
      </c>
      <c r="N363">
        <v>1</v>
      </c>
      <c r="O363" t="s">
        <v>2211</v>
      </c>
      <c r="P363" s="188">
        <v>0</v>
      </c>
      <c r="Q363" t="s">
        <v>1312</v>
      </c>
      <c r="R363" t="s">
        <v>2171</v>
      </c>
      <c r="S363" s="188">
        <v>0</v>
      </c>
      <c r="T363" t="s">
        <v>1309</v>
      </c>
      <c r="U363" t="s">
        <v>1314</v>
      </c>
      <c r="V363" s="188">
        <v>0</v>
      </c>
      <c r="W363" t="s">
        <v>1309</v>
      </c>
      <c r="X363" t="s">
        <v>1314</v>
      </c>
      <c r="Y363" s="188">
        <v>0</v>
      </c>
      <c r="Z363" t="s">
        <v>1309</v>
      </c>
      <c r="AA363" t="s">
        <v>1314</v>
      </c>
      <c r="AB363" s="188">
        <v>0</v>
      </c>
      <c r="AC363" t="s">
        <v>1309</v>
      </c>
      <c r="AD363" t="s">
        <v>1314</v>
      </c>
      <c r="AE363" t="s">
        <v>2240</v>
      </c>
      <c r="AF363" s="187">
        <v>44706</v>
      </c>
      <c r="AG363" t="s">
        <v>1399</v>
      </c>
      <c r="AH363" t="s">
        <v>1387</v>
      </c>
      <c r="AI363" s="187" t="s">
        <v>1387</v>
      </c>
      <c r="AJ363" t="s">
        <v>2241</v>
      </c>
    </row>
    <row r="364" spans="1:36" x14ac:dyDescent="0.25">
      <c r="A364" t="s">
        <v>2242</v>
      </c>
      <c r="B364" t="s">
        <v>1298</v>
      </c>
      <c r="C364" t="s">
        <v>2165</v>
      </c>
      <c r="D364" t="s">
        <v>2166</v>
      </c>
      <c r="E364" s="186" t="s">
        <v>1301</v>
      </c>
      <c r="F364" t="s">
        <v>2167</v>
      </c>
      <c r="G364" s="187">
        <v>45134</v>
      </c>
      <c r="H364" t="s">
        <v>1303</v>
      </c>
      <c r="I364" t="s">
        <v>1303</v>
      </c>
      <c r="J364" t="s">
        <v>1307</v>
      </c>
      <c r="K364" s="189" t="s">
        <v>1306</v>
      </c>
      <c r="L364" t="s">
        <v>2243</v>
      </c>
      <c r="M364" t="s">
        <v>2244</v>
      </c>
      <c r="N364">
        <v>63</v>
      </c>
      <c r="O364" t="s">
        <v>2188</v>
      </c>
      <c r="P364" s="188">
        <v>0</v>
      </c>
      <c r="Q364" t="s">
        <v>1312</v>
      </c>
      <c r="R364" t="s">
        <v>2178</v>
      </c>
      <c r="S364" s="188">
        <v>0</v>
      </c>
      <c r="T364" t="s">
        <v>1309</v>
      </c>
      <c r="U364" t="s">
        <v>1314</v>
      </c>
      <c r="V364" s="188">
        <v>0</v>
      </c>
      <c r="W364" t="s">
        <v>1309</v>
      </c>
      <c r="X364" t="s">
        <v>1314</v>
      </c>
      <c r="Y364" s="188">
        <v>0</v>
      </c>
      <c r="Z364" t="s">
        <v>1309</v>
      </c>
      <c r="AA364" t="s">
        <v>1314</v>
      </c>
      <c r="AB364" s="188">
        <v>0</v>
      </c>
      <c r="AC364" t="s">
        <v>1309</v>
      </c>
      <c r="AD364" t="s">
        <v>1314</v>
      </c>
      <c r="AE364" t="s">
        <v>2245</v>
      </c>
      <c r="AF364" s="187">
        <v>45159</v>
      </c>
      <c r="AG364" t="s">
        <v>1399</v>
      </c>
      <c r="AH364" t="s">
        <v>1387</v>
      </c>
      <c r="AI364" s="187" t="s">
        <v>1387</v>
      </c>
      <c r="AJ364" t="s">
        <v>2246</v>
      </c>
    </row>
    <row r="365" spans="1:36" x14ac:dyDescent="0.25">
      <c r="A365" t="s">
        <v>110</v>
      </c>
      <c r="B365" t="s">
        <v>1298</v>
      </c>
      <c r="C365" t="s">
        <v>2165</v>
      </c>
      <c r="D365" t="s">
        <v>2201</v>
      </c>
      <c r="E365" s="186" t="s">
        <v>1301</v>
      </c>
      <c r="F365" t="s">
        <v>2167</v>
      </c>
      <c r="G365" s="187">
        <v>45625</v>
      </c>
      <c r="H365" t="s">
        <v>1303</v>
      </c>
      <c r="I365" t="s">
        <v>1303</v>
      </c>
      <c r="J365" t="s">
        <v>1307</v>
      </c>
      <c r="K365" s="189" t="s">
        <v>1306</v>
      </c>
      <c r="L365" t="s">
        <v>2247</v>
      </c>
      <c r="M365" t="s">
        <v>2248</v>
      </c>
      <c r="N365">
        <v>12</v>
      </c>
      <c r="O365" t="s">
        <v>1397</v>
      </c>
      <c r="P365" s="188">
        <v>0</v>
      </c>
      <c r="Q365" t="s">
        <v>1312</v>
      </c>
      <c r="R365" t="s">
        <v>1192</v>
      </c>
      <c r="S365" s="188">
        <v>0</v>
      </c>
      <c r="T365" t="s">
        <v>1309</v>
      </c>
      <c r="U365" t="s">
        <v>2249</v>
      </c>
      <c r="V365" s="188">
        <v>0</v>
      </c>
      <c r="W365" t="s">
        <v>1309</v>
      </c>
      <c r="X365" t="s">
        <v>1314</v>
      </c>
      <c r="Y365" s="188">
        <v>0</v>
      </c>
      <c r="Z365" t="s">
        <v>1309</v>
      </c>
      <c r="AA365" t="s">
        <v>1314</v>
      </c>
      <c r="AB365" s="188">
        <v>0</v>
      </c>
      <c r="AC365" t="s">
        <v>1309</v>
      </c>
      <c r="AD365" t="s">
        <v>1314</v>
      </c>
      <c r="AE365" t="s">
        <v>2250</v>
      </c>
      <c r="AF365" s="187">
        <v>45644</v>
      </c>
      <c r="AG365" t="s">
        <v>1399</v>
      </c>
      <c r="AH365" t="s">
        <v>1387</v>
      </c>
      <c r="AI365" s="187" t="s">
        <v>1387</v>
      </c>
      <c r="AJ365" t="s">
        <v>1158</v>
      </c>
    </row>
    <row r="366" spans="1:36" x14ac:dyDescent="0.25">
      <c r="A366" t="s">
        <v>113</v>
      </c>
      <c r="B366" t="s">
        <v>1298</v>
      </c>
      <c r="C366" t="s">
        <v>2165</v>
      </c>
      <c r="D366" t="s">
        <v>2201</v>
      </c>
      <c r="E366" s="186" t="s">
        <v>1301</v>
      </c>
      <c r="F366" t="s">
        <v>2167</v>
      </c>
      <c r="G366" s="187">
        <v>45610</v>
      </c>
      <c r="H366" t="s">
        <v>1303</v>
      </c>
      <c r="I366" t="s">
        <v>1303</v>
      </c>
      <c r="J366" t="s">
        <v>1307</v>
      </c>
      <c r="K366" s="189" t="s">
        <v>1306</v>
      </c>
      <c r="L366" t="s">
        <v>1565</v>
      </c>
      <c r="M366" t="s">
        <v>2251</v>
      </c>
      <c r="N366">
        <v>12</v>
      </c>
      <c r="O366" t="s">
        <v>1397</v>
      </c>
      <c r="P366" s="188">
        <v>0</v>
      </c>
      <c r="Q366" t="s">
        <v>1312</v>
      </c>
      <c r="R366" t="s">
        <v>1189</v>
      </c>
      <c r="S366" s="188">
        <v>0</v>
      </c>
      <c r="T366" t="s">
        <v>1309</v>
      </c>
      <c r="U366" t="s">
        <v>1314</v>
      </c>
      <c r="V366" s="188">
        <v>0</v>
      </c>
      <c r="W366" t="s">
        <v>1309</v>
      </c>
      <c r="X366" t="s">
        <v>1314</v>
      </c>
      <c r="Y366" s="188">
        <v>0</v>
      </c>
      <c r="Z366" t="s">
        <v>1309</v>
      </c>
      <c r="AA366" t="s">
        <v>1314</v>
      </c>
      <c r="AB366" s="188">
        <v>0</v>
      </c>
      <c r="AC366" t="s">
        <v>1309</v>
      </c>
      <c r="AD366" t="s">
        <v>1314</v>
      </c>
      <c r="AE366" t="s">
        <v>2252</v>
      </c>
      <c r="AF366" s="187">
        <v>45722</v>
      </c>
      <c r="AG366" t="s">
        <v>1399</v>
      </c>
      <c r="AH366" t="s">
        <v>1387</v>
      </c>
      <c r="AI366" s="187" t="s">
        <v>1387</v>
      </c>
      <c r="AJ366" t="s">
        <v>1149</v>
      </c>
    </row>
    <row r="367" spans="1:36" x14ac:dyDescent="0.25">
      <c r="A367" t="s">
        <v>2253</v>
      </c>
      <c r="B367" t="s">
        <v>1298</v>
      </c>
      <c r="C367" t="s">
        <v>2165</v>
      </c>
      <c r="D367" t="s">
        <v>2166</v>
      </c>
      <c r="E367" s="186" t="s">
        <v>1301</v>
      </c>
      <c r="F367" t="s">
        <v>2167</v>
      </c>
      <c r="G367" s="187">
        <v>45257</v>
      </c>
      <c r="H367" t="s">
        <v>1303</v>
      </c>
      <c r="I367" t="s">
        <v>1303</v>
      </c>
      <c r="J367" t="s">
        <v>1307</v>
      </c>
      <c r="K367" s="189" t="s">
        <v>1306</v>
      </c>
      <c r="L367" t="s">
        <v>1565</v>
      </c>
      <c r="M367" t="s">
        <v>2251</v>
      </c>
      <c r="N367">
        <v>12</v>
      </c>
      <c r="O367" t="s">
        <v>1397</v>
      </c>
      <c r="P367" s="188">
        <v>0</v>
      </c>
      <c r="Q367" t="s">
        <v>1312</v>
      </c>
      <c r="R367" t="s">
        <v>2218</v>
      </c>
      <c r="S367" s="188">
        <v>0</v>
      </c>
      <c r="T367" t="s">
        <v>1309</v>
      </c>
      <c r="U367" t="s">
        <v>1314</v>
      </c>
      <c r="V367" s="188">
        <v>0</v>
      </c>
      <c r="W367" t="s">
        <v>1309</v>
      </c>
      <c r="X367" t="s">
        <v>1314</v>
      </c>
      <c r="Y367" s="188">
        <v>0</v>
      </c>
      <c r="Z367" t="s">
        <v>1309</v>
      </c>
      <c r="AA367" t="s">
        <v>1314</v>
      </c>
      <c r="AB367" s="188">
        <v>0</v>
      </c>
      <c r="AC367" t="s">
        <v>1309</v>
      </c>
      <c r="AD367" t="s">
        <v>1314</v>
      </c>
      <c r="AE367" t="s">
        <v>2254</v>
      </c>
      <c r="AF367" s="187">
        <v>45296</v>
      </c>
      <c r="AG367" t="s">
        <v>1399</v>
      </c>
      <c r="AH367" t="s">
        <v>1387</v>
      </c>
      <c r="AI367" s="187" t="s">
        <v>1387</v>
      </c>
      <c r="AJ367" t="s">
        <v>1143</v>
      </c>
    </row>
    <row r="368" spans="1:36" x14ac:dyDescent="0.25">
      <c r="A368" t="s">
        <v>2255</v>
      </c>
      <c r="B368" t="s">
        <v>1298</v>
      </c>
      <c r="C368" t="s">
        <v>2165</v>
      </c>
      <c r="D368" t="s">
        <v>2166</v>
      </c>
      <c r="E368" s="186" t="s">
        <v>1301</v>
      </c>
      <c r="F368" t="s">
        <v>2167</v>
      </c>
      <c r="G368" s="187">
        <v>45058</v>
      </c>
      <c r="H368" t="s">
        <v>1303</v>
      </c>
      <c r="I368" t="s">
        <v>1303</v>
      </c>
      <c r="J368" t="s">
        <v>1307</v>
      </c>
      <c r="K368" s="189" t="s">
        <v>1306</v>
      </c>
      <c r="L368" t="s">
        <v>2216</v>
      </c>
      <c r="M368" t="s">
        <v>2217</v>
      </c>
      <c r="N368">
        <v>1</v>
      </c>
      <c r="O368" t="s">
        <v>2211</v>
      </c>
      <c r="P368" s="188">
        <v>0</v>
      </c>
      <c r="Q368" t="s">
        <v>1312</v>
      </c>
      <c r="R368" t="s">
        <v>2233</v>
      </c>
      <c r="S368" s="188">
        <v>0</v>
      </c>
      <c r="T368" t="s">
        <v>1309</v>
      </c>
      <c r="U368" t="s">
        <v>1314</v>
      </c>
      <c r="V368" s="188">
        <v>0</v>
      </c>
      <c r="W368" t="s">
        <v>1309</v>
      </c>
      <c r="X368" t="s">
        <v>1314</v>
      </c>
      <c r="Y368" s="188">
        <v>0</v>
      </c>
      <c r="Z368" t="s">
        <v>1309</v>
      </c>
      <c r="AA368" t="s">
        <v>1314</v>
      </c>
      <c r="AB368" s="188">
        <v>0</v>
      </c>
      <c r="AC368" t="s">
        <v>1309</v>
      </c>
      <c r="AD368" t="s">
        <v>1314</v>
      </c>
      <c r="AE368" t="s">
        <v>2256</v>
      </c>
      <c r="AF368" s="187">
        <v>45121</v>
      </c>
      <c r="AG368" t="s">
        <v>1399</v>
      </c>
      <c r="AH368" t="s">
        <v>1387</v>
      </c>
      <c r="AI368" s="187" t="s">
        <v>1387</v>
      </c>
      <c r="AJ368" t="s">
        <v>2257</v>
      </c>
    </row>
    <row r="369" spans="1:36" x14ac:dyDescent="0.25">
      <c r="A369" t="s">
        <v>2258</v>
      </c>
      <c r="B369" t="s">
        <v>1298</v>
      </c>
      <c r="C369" t="s">
        <v>2165</v>
      </c>
      <c r="D369" t="s">
        <v>2166</v>
      </c>
      <c r="E369" s="186" t="s">
        <v>1301</v>
      </c>
      <c r="F369" t="s">
        <v>2167</v>
      </c>
      <c r="G369" s="187">
        <v>45075</v>
      </c>
      <c r="H369" t="s">
        <v>1303</v>
      </c>
      <c r="I369" t="s">
        <v>1303</v>
      </c>
      <c r="J369" t="s">
        <v>1307</v>
      </c>
      <c r="K369" s="189" t="s">
        <v>1306</v>
      </c>
      <c r="L369" t="s">
        <v>1565</v>
      </c>
      <c r="M369" t="s">
        <v>2251</v>
      </c>
      <c r="N369">
        <v>12</v>
      </c>
      <c r="O369" t="s">
        <v>1397</v>
      </c>
      <c r="P369" s="188">
        <v>0</v>
      </c>
      <c r="Q369" t="s">
        <v>1312</v>
      </c>
      <c r="R369" t="s">
        <v>2218</v>
      </c>
      <c r="S369" s="188">
        <v>0</v>
      </c>
      <c r="T369" t="s">
        <v>1309</v>
      </c>
      <c r="U369" t="s">
        <v>1314</v>
      </c>
      <c r="V369" s="188">
        <v>0</v>
      </c>
      <c r="W369" t="s">
        <v>1309</v>
      </c>
      <c r="X369" t="s">
        <v>1314</v>
      </c>
      <c r="Y369" s="188">
        <v>0</v>
      </c>
      <c r="Z369" t="s">
        <v>1309</v>
      </c>
      <c r="AA369" t="s">
        <v>1314</v>
      </c>
      <c r="AB369" s="188">
        <v>0</v>
      </c>
      <c r="AC369" t="s">
        <v>1309</v>
      </c>
      <c r="AD369" t="s">
        <v>1314</v>
      </c>
      <c r="AE369" t="s">
        <v>2259</v>
      </c>
      <c r="AF369" s="187">
        <v>45118</v>
      </c>
      <c r="AG369" t="s">
        <v>1399</v>
      </c>
      <c r="AH369" t="s">
        <v>1387</v>
      </c>
      <c r="AI369" s="187" t="s">
        <v>1387</v>
      </c>
      <c r="AJ369" t="s">
        <v>2260</v>
      </c>
    </row>
    <row r="370" spans="1:36" x14ac:dyDescent="0.25">
      <c r="A370" t="s">
        <v>2261</v>
      </c>
      <c r="B370" t="s">
        <v>1298</v>
      </c>
      <c r="C370" t="s">
        <v>2165</v>
      </c>
      <c r="D370" t="s">
        <v>2166</v>
      </c>
      <c r="E370" s="186" t="s">
        <v>1301</v>
      </c>
      <c r="F370" t="s">
        <v>2167</v>
      </c>
      <c r="G370" s="187">
        <v>45429</v>
      </c>
      <c r="H370" t="s">
        <v>1303</v>
      </c>
      <c r="I370" t="s">
        <v>1303</v>
      </c>
      <c r="J370" t="s">
        <v>1307</v>
      </c>
      <c r="K370" s="189" t="s">
        <v>1306</v>
      </c>
      <c r="L370" t="s">
        <v>2216</v>
      </c>
      <c r="M370" t="s">
        <v>2217</v>
      </c>
      <c r="N370">
        <v>1</v>
      </c>
      <c r="O370" t="s">
        <v>2211</v>
      </c>
      <c r="P370" s="188">
        <v>0</v>
      </c>
      <c r="Q370" t="s">
        <v>1312</v>
      </c>
      <c r="R370" t="s">
        <v>2233</v>
      </c>
      <c r="S370" s="188">
        <v>0</v>
      </c>
      <c r="T370" t="s">
        <v>1309</v>
      </c>
      <c r="U370" t="s">
        <v>1314</v>
      </c>
      <c r="V370" s="188">
        <v>0</v>
      </c>
      <c r="W370" t="s">
        <v>1309</v>
      </c>
      <c r="X370" t="s">
        <v>1314</v>
      </c>
      <c r="Y370" s="188">
        <v>0</v>
      </c>
      <c r="Z370" t="s">
        <v>1309</v>
      </c>
      <c r="AA370" t="s">
        <v>1314</v>
      </c>
      <c r="AB370" s="188">
        <v>0</v>
      </c>
      <c r="AC370" t="s">
        <v>1309</v>
      </c>
      <c r="AD370" t="s">
        <v>1314</v>
      </c>
      <c r="AE370" t="s">
        <v>2262</v>
      </c>
      <c r="AF370" s="187">
        <v>45474</v>
      </c>
      <c r="AG370" t="s">
        <v>1399</v>
      </c>
      <c r="AH370" t="s">
        <v>1387</v>
      </c>
      <c r="AI370" s="187" t="s">
        <v>1387</v>
      </c>
      <c r="AJ370" t="s">
        <v>2263</v>
      </c>
    </row>
    <row r="371" spans="1:36" x14ac:dyDescent="0.25">
      <c r="A371" t="s">
        <v>2261</v>
      </c>
      <c r="B371" t="s">
        <v>1298</v>
      </c>
      <c r="C371" t="s">
        <v>2165</v>
      </c>
      <c r="D371" t="s">
        <v>2166</v>
      </c>
      <c r="E371" s="186" t="s">
        <v>1301</v>
      </c>
      <c r="F371" t="s">
        <v>2167</v>
      </c>
      <c r="G371" s="187">
        <v>45429</v>
      </c>
      <c r="H371" t="s">
        <v>1303</v>
      </c>
      <c r="I371" t="s">
        <v>1303</v>
      </c>
      <c r="J371" t="s">
        <v>1307</v>
      </c>
      <c r="K371" s="189" t="s">
        <v>1306</v>
      </c>
      <c r="L371" t="s">
        <v>2216</v>
      </c>
      <c r="M371" t="s">
        <v>2217</v>
      </c>
      <c r="N371">
        <v>1</v>
      </c>
      <c r="O371" t="s">
        <v>2211</v>
      </c>
      <c r="P371" s="188">
        <v>0</v>
      </c>
      <c r="Q371" t="s">
        <v>1312</v>
      </c>
      <c r="R371" t="s">
        <v>2233</v>
      </c>
      <c r="S371" s="188">
        <v>0</v>
      </c>
      <c r="T371" t="s">
        <v>1309</v>
      </c>
      <c r="U371" t="s">
        <v>1314</v>
      </c>
      <c r="V371" s="188">
        <v>0</v>
      </c>
      <c r="W371" t="s">
        <v>1309</v>
      </c>
      <c r="X371" t="s">
        <v>1314</v>
      </c>
      <c r="Y371" s="188">
        <v>0</v>
      </c>
      <c r="Z371" t="s">
        <v>1309</v>
      </c>
      <c r="AA371" t="s">
        <v>1314</v>
      </c>
      <c r="AB371" s="188">
        <v>0</v>
      </c>
      <c r="AC371" t="s">
        <v>1309</v>
      </c>
      <c r="AD371" t="s">
        <v>1314</v>
      </c>
      <c r="AE371" t="s">
        <v>2262</v>
      </c>
      <c r="AF371" s="187">
        <v>45474</v>
      </c>
      <c r="AG371" t="s">
        <v>1399</v>
      </c>
      <c r="AH371" t="s">
        <v>1387</v>
      </c>
      <c r="AI371" s="187" t="s">
        <v>1387</v>
      </c>
      <c r="AJ371" t="s">
        <v>2264</v>
      </c>
    </row>
    <row r="372" spans="1:36" x14ac:dyDescent="0.25">
      <c r="A372" t="s">
        <v>2261</v>
      </c>
      <c r="B372" t="s">
        <v>1298</v>
      </c>
      <c r="C372" t="s">
        <v>2165</v>
      </c>
      <c r="D372" t="s">
        <v>2166</v>
      </c>
      <c r="E372" s="186" t="s">
        <v>1301</v>
      </c>
      <c r="F372" t="s">
        <v>2167</v>
      </c>
      <c r="G372" s="187">
        <v>45429</v>
      </c>
      <c r="H372" t="s">
        <v>1303</v>
      </c>
      <c r="I372" t="s">
        <v>1303</v>
      </c>
      <c r="J372" t="s">
        <v>1307</v>
      </c>
      <c r="K372" s="189" t="s">
        <v>1306</v>
      </c>
      <c r="L372" t="s">
        <v>2216</v>
      </c>
      <c r="M372" t="s">
        <v>2217</v>
      </c>
      <c r="N372">
        <v>1</v>
      </c>
      <c r="O372" t="s">
        <v>2211</v>
      </c>
      <c r="P372" s="188">
        <v>0</v>
      </c>
      <c r="Q372" t="s">
        <v>1312</v>
      </c>
      <c r="R372" t="s">
        <v>2233</v>
      </c>
      <c r="S372" s="188">
        <v>0</v>
      </c>
      <c r="T372" t="s">
        <v>1309</v>
      </c>
      <c r="U372" t="s">
        <v>1314</v>
      </c>
      <c r="V372" s="188">
        <v>0</v>
      </c>
      <c r="W372" t="s">
        <v>1309</v>
      </c>
      <c r="X372" t="s">
        <v>1314</v>
      </c>
      <c r="Y372" s="188">
        <v>0</v>
      </c>
      <c r="Z372" t="s">
        <v>1309</v>
      </c>
      <c r="AA372" t="s">
        <v>1314</v>
      </c>
      <c r="AB372" s="188">
        <v>0</v>
      </c>
      <c r="AC372" t="s">
        <v>1309</v>
      </c>
      <c r="AD372" t="s">
        <v>1314</v>
      </c>
      <c r="AE372" t="s">
        <v>2262</v>
      </c>
      <c r="AF372" s="187">
        <v>45474</v>
      </c>
      <c r="AG372" t="s">
        <v>1399</v>
      </c>
      <c r="AH372" t="s">
        <v>1387</v>
      </c>
      <c r="AI372" s="187" t="s">
        <v>1387</v>
      </c>
      <c r="AJ372" t="s">
        <v>2263</v>
      </c>
    </row>
    <row r="373" spans="1:36" x14ac:dyDescent="0.25">
      <c r="A373" t="s">
        <v>2261</v>
      </c>
      <c r="B373" t="s">
        <v>1298</v>
      </c>
      <c r="C373" t="s">
        <v>2165</v>
      </c>
      <c r="D373" t="s">
        <v>2166</v>
      </c>
      <c r="E373" s="186" t="s">
        <v>1301</v>
      </c>
      <c r="F373" t="s">
        <v>2167</v>
      </c>
      <c r="G373" s="187">
        <v>45429</v>
      </c>
      <c r="H373" t="s">
        <v>1303</v>
      </c>
      <c r="I373" t="s">
        <v>1303</v>
      </c>
      <c r="J373" t="s">
        <v>1307</v>
      </c>
      <c r="K373" s="189" t="s">
        <v>1306</v>
      </c>
      <c r="L373" t="s">
        <v>2216</v>
      </c>
      <c r="M373" t="s">
        <v>2217</v>
      </c>
      <c r="N373">
        <v>1</v>
      </c>
      <c r="O373" t="s">
        <v>2211</v>
      </c>
      <c r="P373" s="188">
        <v>0</v>
      </c>
      <c r="Q373" t="s">
        <v>1312</v>
      </c>
      <c r="R373" t="s">
        <v>2233</v>
      </c>
      <c r="S373" s="188">
        <v>0</v>
      </c>
      <c r="T373" t="s">
        <v>1309</v>
      </c>
      <c r="U373" t="s">
        <v>1314</v>
      </c>
      <c r="V373" s="188">
        <v>0</v>
      </c>
      <c r="W373" t="s">
        <v>1309</v>
      </c>
      <c r="X373" t="s">
        <v>1314</v>
      </c>
      <c r="Y373" s="188">
        <v>0</v>
      </c>
      <c r="Z373" t="s">
        <v>1309</v>
      </c>
      <c r="AA373" t="s">
        <v>1314</v>
      </c>
      <c r="AB373" s="188">
        <v>0</v>
      </c>
      <c r="AC373" t="s">
        <v>1309</v>
      </c>
      <c r="AD373" t="s">
        <v>1314</v>
      </c>
      <c r="AE373" t="s">
        <v>2262</v>
      </c>
      <c r="AF373" s="187">
        <v>45474</v>
      </c>
      <c r="AG373" t="s">
        <v>1399</v>
      </c>
      <c r="AH373" t="s">
        <v>1387</v>
      </c>
      <c r="AI373" s="187" t="s">
        <v>1387</v>
      </c>
      <c r="AJ373" t="s">
        <v>2264</v>
      </c>
    </row>
    <row r="374" spans="1:36" x14ac:dyDescent="0.25">
      <c r="A374" t="s">
        <v>127</v>
      </c>
      <c r="B374" t="s">
        <v>1298</v>
      </c>
      <c r="C374" t="s">
        <v>2165</v>
      </c>
      <c r="D374" t="s">
        <v>2201</v>
      </c>
      <c r="E374" s="186" t="s">
        <v>1301</v>
      </c>
      <c r="F374" t="s">
        <v>2167</v>
      </c>
      <c r="G374" s="187">
        <v>45696</v>
      </c>
      <c r="H374" t="s">
        <v>1303</v>
      </c>
      <c r="I374" t="s">
        <v>1303</v>
      </c>
      <c r="J374" t="s">
        <v>1307</v>
      </c>
      <c r="K374" s="189" t="s">
        <v>1306</v>
      </c>
      <c r="L374" t="s">
        <v>2265</v>
      </c>
      <c r="M374" t="s">
        <v>1958</v>
      </c>
      <c r="N374">
        <v>12</v>
      </c>
      <c r="O374" t="s">
        <v>1397</v>
      </c>
      <c r="P374" s="188">
        <v>0</v>
      </c>
      <c r="Q374" t="s">
        <v>1312</v>
      </c>
      <c r="R374" t="s">
        <v>1178</v>
      </c>
      <c r="S374" s="188">
        <v>0</v>
      </c>
      <c r="T374" t="s">
        <v>1309</v>
      </c>
      <c r="U374" t="s">
        <v>2266</v>
      </c>
      <c r="V374" s="188">
        <v>0</v>
      </c>
      <c r="W374" t="s">
        <v>1309</v>
      </c>
      <c r="X374" t="s">
        <v>2267</v>
      </c>
      <c r="Y374" s="188">
        <v>0</v>
      </c>
      <c r="Z374" t="s">
        <v>1309</v>
      </c>
      <c r="AA374" t="s">
        <v>1314</v>
      </c>
      <c r="AB374" s="188">
        <v>0</v>
      </c>
      <c r="AC374" t="s">
        <v>1309</v>
      </c>
      <c r="AD374" t="s">
        <v>1314</v>
      </c>
      <c r="AE374" t="s">
        <v>2268</v>
      </c>
      <c r="AF374" s="187">
        <v>45785</v>
      </c>
      <c r="AG374" t="s">
        <v>1399</v>
      </c>
      <c r="AH374" t="s">
        <v>1387</v>
      </c>
      <c r="AI374" s="187" t="s">
        <v>1387</v>
      </c>
      <c r="AJ374" t="s">
        <v>1177</v>
      </c>
    </row>
    <row r="375" spans="1:36" x14ac:dyDescent="0.25">
      <c r="A375" t="s">
        <v>2269</v>
      </c>
      <c r="B375" t="s">
        <v>1481</v>
      </c>
      <c r="C375" t="s">
        <v>2165</v>
      </c>
      <c r="D375" t="s">
        <v>2165</v>
      </c>
      <c r="E375" s="186" t="s">
        <v>1301</v>
      </c>
      <c r="F375" t="s">
        <v>2167</v>
      </c>
      <c r="G375" s="187">
        <v>45030</v>
      </c>
      <c r="H375" t="s">
        <v>1303</v>
      </c>
      <c r="I375" t="s">
        <v>1303</v>
      </c>
      <c r="J375" t="s">
        <v>1307</v>
      </c>
      <c r="K375" s="189" t="s">
        <v>1306</v>
      </c>
      <c r="L375" t="s">
        <v>1387</v>
      </c>
      <c r="M375" t="s">
        <v>1387</v>
      </c>
      <c r="N375">
        <v>1</v>
      </c>
      <c r="O375" t="s">
        <v>1397</v>
      </c>
      <c r="P375" s="188">
        <v>0</v>
      </c>
      <c r="Q375" t="s">
        <v>1309</v>
      </c>
      <c r="S375" s="188">
        <v>0</v>
      </c>
      <c r="T375" t="s">
        <v>1309</v>
      </c>
      <c r="U375" t="s">
        <v>1387</v>
      </c>
      <c r="V375" s="188" t="s">
        <v>1387</v>
      </c>
      <c r="W375" t="s">
        <v>1309</v>
      </c>
      <c r="X375" t="s">
        <v>1387</v>
      </c>
      <c r="Y375" s="188">
        <v>0</v>
      </c>
      <c r="Z375" t="s">
        <v>1309</v>
      </c>
      <c r="AB375" s="188" t="s">
        <v>1387</v>
      </c>
      <c r="AC375" t="s">
        <v>1309</v>
      </c>
      <c r="AD375" t="s">
        <v>1387</v>
      </c>
      <c r="AE375" t="s">
        <v>1387</v>
      </c>
      <c r="AF375" s="187" t="s">
        <v>1387</v>
      </c>
      <c r="AG375" t="s">
        <v>1387</v>
      </c>
      <c r="AH375" t="s">
        <v>1387</v>
      </c>
      <c r="AI375" s="187" t="s">
        <v>1387</v>
      </c>
      <c r="AJ375" t="s">
        <v>55</v>
      </c>
    </row>
    <row r="376" spans="1:36" x14ac:dyDescent="0.25">
      <c r="A376" t="s">
        <v>2270</v>
      </c>
      <c r="B376" t="s">
        <v>1298</v>
      </c>
      <c r="C376" t="s">
        <v>2165</v>
      </c>
      <c r="D376" t="s">
        <v>2166</v>
      </c>
      <c r="E376" s="186" t="s">
        <v>1301</v>
      </c>
      <c r="F376" t="s">
        <v>2167</v>
      </c>
      <c r="G376" s="187">
        <v>44904</v>
      </c>
      <c r="H376" t="s">
        <v>1303</v>
      </c>
      <c r="I376" t="s">
        <v>2168</v>
      </c>
      <c r="J376" t="s">
        <v>2169</v>
      </c>
      <c r="K376" s="189" t="s">
        <v>1306</v>
      </c>
      <c r="L376" t="s">
        <v>1387</v>
      </c>
      <c r="M376" t="s">
        <v>1387</v>
      </c>
      <c r="N376">
        <v>1</v>
      </c>
      <c r="O376" t="s">
        <v>2170</v>
      </c>
      <c r="P376" s="188">
        <v>0</v>
      </c>
      <c r="Q376" t="s">
        <v>1309</v>
      </c>
      <c r="S376" s="188">
        <v>0</v>
      </c>
      <c r="T376" t="s">
        <v>1309</v>
      </c>
      <c r="U376" t="s">
        <v>1387</v>
      </c>
      <c r="V376" s="188" t="s">
        <v>1387</v>
      </c>
      <c r="W376" t="s">
        <v>1309</v>
      </c>
      <c r="X376" t="s">
        <v>1387</v>
      </c>
      <c r="Y376" s="188">
        <v>0</v>
      </c>
      <c r="Z376" t="s">
        <v>1309</v>
      </c>
      <c r="AB376" s="188" t="s">
        <v>1387</v>
      </c>
      <c r="AC376" t="s">
        <v>1309</v>
      </c>
      <c r="AD376" t="s">
        <v>1387</v>
      </c>
      <c r="AE376" t="s">
        <v>1387</v>
      </c>
      <c r="AF376" s="187" t="s">
        <v>1387</v>
      </c>
      <c r="AG376" t="s">
        <v>1387</v>
      </c>
      <c r="AH376" t="s">
        <v>1387</v>
      </c>
      <c r="AI376" s="187" t="s">
        <v>1387</v>
      </c>
      <c r="AJ376" t="s">
        <v>55</v>
      </c>
    </row>
    <row r="377" spans="1:36" x14ac:dyDescent="0.25">
      <c r="A377" t="s">
        <v>2271</v>
      </c>
      <c r="B377" t="s">
        <v>1494</v>
      </c>
      <c r="C377" t="s">
        <v>2165</v>
      </c>
      <c r="D377" t="s">
        <v>2165</v>
      </c>
      <c r="E377" s="186" t="s">
        <v>1301</v>
      </c>
      <c r="F377" t="s">
        <v>2167</v>
      </c>
      <c r="G377" s="187">
        <v>45777</v>
      </c>
      <c r="H377" t="s">
        <v>1303</v>
      </c>
      <c r="I377" t="s">
        <v>2272</v>
      </c>
      <c r="J377" t="s">
        <v>2273</v>
      </c>
      <c r="K377" s="189" t="s">
        <v>1306</v>
      </c>
      <c r="L377" t="s">
        <v>1387</v>
      </c>
      <c r="M377" t="s">
        <v>1387</v>
      </c>
      <c r="N377">
        <v>1</v>
      </c>
      <c r="O377" t="s">
        <v>2188</v>
      </c>
      <c r="P377" s="188">
        <v>0</v>
      </c>
      <c r="Q377" t="s">
        <v>1309</v>
      </c>
      <c r="S377" s="188">
        <v>0</v>
      </c>
      <c r="T377" t="s">
        <v>1309</v>
      </c>
      <c r="U377" t="s">
        <v>1387</v>
      </c>
      <c r="V377" s="188" t="s">
        <v>1387</v>
      </c>
      <c r="W377" t="s">
        <v>1309</v>
      </c>
      <c r="X377" t="s">
        <v>1387</v>
      </c>
      <c r="Y377" s="188">
        <v>0</v>
      </c>
      <c r="Z377" t="s">
        <v>1309</v>
      </c>
      <c r="AB377" s="188" t="s">
        <v>1387</v>
      </c>
      <c r="AC377" t="s">
        <v>1309</v>
      </c>
      <c r="AD377" t="s">
        <v>1387</v>
      </c>
      <c r="AE377" t="s">
        <v>1387</v>
      </c>
      <c r="AF377" s="187" t="s">
        <v>1387</v>
      </c>
      <c r="AG377" t="s">
        <v>1387</v>
      </c>
      <c r="AH377" t="s">
        <v>1387</v>
      </c>
      <c r="AI377" s="187" t="s">
        <v>1387</v>
      </c>
      <c r="AJ377" t="s">
        <v>55</v>
      </c>
    </row>
    <row r="378" spans="1:36" x14ac:dyDescent="0.25">
      <c r="A378" t="s">
        <v>125</v>
      </c>
      <c r="B378" t="s">
        <v>2274</v>
      </c>
      <c r="C378" t="s">
        <v>2165</v>
      </c>
      <c r="D378" t="s">
        <v>2275</v>
      </c>
      <c r="E378" s="186" t="s">
        <v>1301</v>
      </c>
      <c r="F378" t="s">
        <v>2167</v>
      </c>
      <c r="G378" s="187">
        <v>45784</v>
      </c>
      <c r="H378" t="s">
        <v>1303</v>
      </c>
      <c r="I378" t="s">
        <v>2276</v>
      </c>
      <c r="J378" t="s">
        <v>2277</v>
      </c>
      <c r="K378" s="189" t="s">
        <v>1306</v>
      </c>
      <c r="L378" t="s">
        <v>1387</v>
      </c>
      <c r="M378" t="s">
        <v>1387</v>
      </c>
      <c r="N378">
        <v>1</v>
      </c>
      <c r="O378" t="s">
        <v>2188</v>
      </c>
      <c r="P378" s="188">
        <v>0</v>
      </c>
      <c r="Q378" t="s">
        <v>1309</v>
      </c>
      <c r="S378" s="188">
        <v>0</v>
      </c>
      <c r="T378" t="s">
        <v>1309</v>
      </c>
      <c r="U378" t="s">
        <v>1387</v>
      </c>
      <c r="V378" s="188" t="s">
        <v>1387</v>
      </c>
      <c r="W378" t="s">
        <v>1309</v>
      </c>
      <c r="X378" t="s">
        <v>1387</v>
      </c>
      <c r="Y378" s="188">
        <v>0</v>
      </c>
      <c r="Z378" t="s">
        <v>1309</v>
      </c>
      <c r="AB378" s="188" t="s">
        <v>1387</v>
      </c>
      <c r="AC378" t="s">
        <v>1309</v>
      </c>
      <c r="AD378" t="s">
        <v>1387</v>
      </c>
      <c r="AE378" t="s">
        <v>1387</v>
      </c>
      <c r="AF378" s="187" t="s">
        <v>1387</v>
      </c>
      <c r="AG378" t="s">
        <v>1387</v>
      </c>
      <c r="AH378" t="s">
        <v>1387</v>
      </c>
      <c r="AI378" s="187" t="s">
        <v>1387</v>
      </c>
      <c r="AJ378" t="s">
        <v>55</v>
      </c>
    </row>
    <row r="379" spans="1:36" x14ac:dyDescent="0.25">
      <c r="A379" t="s">
        <v>2278</v>
      </c>
      <c r="B379" t="s">
        <v>1713</v>
      </c>
      <c r="C379" t="s">
        <v>2165</v>
      </c>
      <c r="D379" t="s">
        <v>2166</v>
      </c>
      <c r="E379" s="186" t="s">
        <v>1301</v>
      </c>
      <c r="F379" t="s">
        <v>2167</v>
      </c>
      <c r="G379" s="187">
        <v>44727</v>
      </c>
      <c r="H379" t="s">
        <v>1303</v>
      </c>
      <c r="I379" t="s">
        <v>1303</v>
      </c>
      <c r="J379" t="s">
        <v>1307</v>
      </c>
      <c r="K379" s="189" t="s">
        <v>1306</v>
      </c>
      <c r="L379" t="s">
        <v>1387</v>
      </c>
      <c r="M379" t="s">
        <v>1387</v>
      </c>
      <c r="N379">
        <v>1</v>
      </c>
      <c r="O379" t="s">
        <v>2211</v>
      </c>
      <c r="P379" s="188">
        <v>0</v>
      </c>
      <c r="Q379" t="s">
        <v>1309</v>
      </c>
      <c r="S379" s="188">
        <v>0</v>
      </c>
      <c r="T379" t="s">
        <v>1309</v>
      </c>
      <c r="U379" t="s">
        <v>1387</v>
      </c>
      <c r="V379" s="188" t="s">
        <v>1387</v>
      </c>
      <c r="W379" t="s">
        <v>1309</v>
      </c>
      <c r="X379" t="s">
        <v>1387</v>
      </c>
      <c r="Y379" s="188">
        <v>0</v>
      </c>
      <c r="Z379" t="s">
        <v>1309</v>
      </c>
      <c r="AB379" s="188" t="s">
        <v>1387</v>
      </c>
      <c r="AC379" t="s">
        <v>1309</v>
      </c>
      <c r="AD379" t="s">
        <v>1387</v>
      </c>
      <c r="AE379" t="s">
        <v>1387</v>
      </c>
      <c r="AF379" s="187" t="s">
        <v>1387</v>
      </c>
      <c r="AG379" t="s">
        <v>1387</v>
      </c>
      <c r="AH379" t="s">
        <v>1387</v>
      </c>
      <c r="AI379" s="187" t="s">
        <v>1387</v>
      </c>
      <c r="AJ379" t="s">
        <v>55</v>
      </c>
    </row>
    <row r="380" spans="1:36" x14ac:dyDescent="0.25">
      <c r="A380" t="s">
        <v>142</v>
      </c>
      <c r="B380" t="s">
        <v>1298</v>
      </c>
      <c r="C380" t="s">
        <v>2165</v>
      </c>
      <c r="D380" t="s">
        <v>2201</v>
      </c>
      <c r="E380" s="186" t="s">
        <v>1301</v>
      </c>
      <c r="F380" t="s">
        <v>2279</v>
      </c>
      <c r="G380" s="187">
        <v>45700</v>
      </c>
      <c r="H380" t="s">
        <v>1303</v>
      </c>
      <c r="I380" t="s">
        <v>1303</v>
      </c>
      <c r="J380" t="s">
        <v>1307</v>
      </c>
      <c r="K380" s="189" t="s">
        <v>1306</v>
      </c>
      <c r="L380" t="s">
        <v>2247</v>
      </c>
      <c r="M380" t="s">
        <v>2280</v>
      </c>
      <c r="N380">
        <v>36</v>
      </c>
      <c r="O380" t="s">
        <v>1397</v>
      </c>
      <c r="P380" s="188">
        <v>2481600</v>
      </c>
      <c r="Q380" t="s">
        <v>1312</v>
      </c>
      <c r="R380" t="s">
        <v>871</v>
      </c>
      <c r="S380" s="188">
        <v>4336000</v>
      </c>
      <c r="T380" t="s">
        <v>1309</v>
      </c>
      <c r="U380" t="s">
        <v>2281</v>
      </c>
      <c r="V380" s="188">
        <v>2524000</v>
      </c>
      <c r="W380" t="s">
        <v>1309</v>
      </c>
      <c r="X380" t="s">
        <v>1971</v>
      </c>
      <c r="Y380" s="188">
        <v>0</v>
      </c>
      <c r="Z380" t="s">
        <v>1309</v>
      </c>
      <c r="AA380" t="s">
        <v>1314</v>
      </c>
      <c r="AB380" s="188">
        <v>0</v>
      </c>
      <c r="AC380" t="s">
        <v>1309</v>
      </c>
      <c r="AD380" t="s">
        <v>1314</v>
      </c>
      <c r="AE380" t="s">
        <v>2282</v>
      </c>
      <c r="AF380" s="187">
        <v>45782</v>
      </c>
      <c r="AG380" t="s">
        <v>1399</v>
      </c>
      <c r="AH380" t="s">
        <v>1387</v>
      </c>
      <c r="AI380" s="187" t="s">
        <v>1387</v>
      </c>
      <c r="AJ380" t="s">
        <v>870</v>
      </c>
    </row>
    <row r="381" spans="1:36" x14ac:dyDescent="0.25">
      <c r="A381" t="s">
        <v>180</v>
      </c>
      <c r="B381" t="s">
        <v>1298</v>
      </c>
      <c r="C381" t="s">
        <v>2165</v>
      </c>
      <c r="D381" t="s">
        <v>2201</v>
      </c>
      <c r="E381" s="186" t="s">
        <v>1301</v>
      </c>
      <c r="F381" t="s">
        <v>2279</v>
      </c>
      <c r="G381" s="187">
        <v>45706</v>
      </c>
      <c r="H381" t="s">
        <v>1303</v>
      </c>
      <c r="I381" t="s">
        <v>1303</v>
      </c>
      <c r="J381" t="s">
        <v>1307</v>
      </c>
      <c r="K381" s="189" t="s">
        <v>1306</v>
      </c>
      <c r="L381" t="s">
        <v>1402</v>
      </c>
      <c r="M381" t="s">
        <v>2283</v>
      </c>
      <c r="N381">
        <v>1</v>
      </c>
      <c r="O381" t="s">
        <v>1391</v>
      </c>
      <c r="P381" s="188">
        <v>75810000</v>
      </c>
      <c r="Q381" t="s">
        <v>1312</v>
      </c>
      <c r="R381" t="s">
        <v>855</v>
      </c>
      <c r="S381" s="188">
        <v>0</v>
      </c>
      <c r="T381" t="s">
        <v>1309</v>
      </c>
      <c r="U381" t="s">
        <v>1314</v>
      </c>
      <c r="V381" s="188">
        <v>0</v>
      </c>
      <c r="W381" t="s">
        <v>1309</v>
      </c>
      <c r="X381" t="s">
        <v>1314</v>
      </c>
      <c r="Y381" s="188">
        <v>0</v>
      </c>
      <c r="Z381" t="s">
        <v>1309</v>
      </c>
      <c r="AA381" t="s">
        <v>1314</v>
      </c>
      <c r="AB381" s="188">
        <v>0</v>
      </c>
      <c r="AC381" t="s">
        <v>1309</v>
      </c>
      <c r="AD381" t="s">
        <v>1314</v>
      </c>
      <c r="AE381" t="s">
        <v>2284</v>
      </c>
      <c r="AF381" s="187">
        <v>45756</v>
      </c>
      <c r="AG381" t="s">
        <v>1399</v>
      </c>
      <c r="AH381" t="s">
        <v>1387</v>
      </c>
      <c r="AI381" s="187" t="s">
        <v>1387</v>
      </c>
      <c r="AJ381" t="s">
        <v>854</v>
      </c>
    </row>
    <row r="382" spans="1:36" x14ac:dyDescent="0.25">
      <c r="A382" t="s">
        <v>142</v>
      </c>
      <c r="B382" t="s">
        <v>1298</v>
      </c>
      <c r="C382" t="s">
        <v>2165</v>
      </c>
      <c r="D382" t="s">
        <v>2201</v>
      </c>
      <c r="E382" s="186" t="s">
        <v>1301</v>
      </c>
      <c r="F382" t="s">
        <v>2279</v>
      </c>
      <c r="G382" s="187">
        <v>45700</v>
      </c>
      <c r="H382" t="s">
        <v>1303</v>
      </c>
      <c r="I382" t="s">
        <v>1303</v>
      </c>
      <c r="J382" t="s">
        <v>1307</v>
      </c>
      <c r="K382" s="189" t="s">
        <v>1306</v>
      </c>
      <c r="L382" t="s">
        <v>2247</v>
      </c>
      <c r="M382" t="s">
        <v>2280</v>
      </c>
      <c r="N382">
        <v>36</v>
      </c>
      <c r="O382" t="s">
        <v>1397</v>
      </c>
      <c r="P382" s="188">
        <v>2360985</v>
      </c>
      <c r="Q382" t="s">
        <v>1312</v>
      </c>
      <c r="R382" t="s">
        <v>871</v>
      </c>
      <c r="S382" s="188">
        <v>2390000</v>
      </c>
      <c r="T382" t="s">
        <v>1309</v>
      </c>
      <c r="U382" t="s">
        <v>1971</v>
      </c>
      <c r="V382" s="188">
        <v>4135000</v>
      </c>
      <c r="W382" t="s">
        <v>1309</v>
      </c>
      <c r="X382" t="s">
        <v>2281</v>
      </c>
      <c r="Y382" s="188">
        <v>0</v>
      </c>
      <c r="Z382" t="s">
        <v>1309</v>
      </c>
      <c r="AA382" t="s">
        <v>1314</v>
      </c>
      <c r="AB382" s="188">
        <v>0</v>
      </c>
      <c r="AC382" t="s">
        <v>1309</v>
      </c>
      <c r="AD382" t="s">
        <v>1314</v>
      </c>
      <c r="AE382" t="s">
        <v>2285</v>
      </c>
      <c r="AF382" s="187">
        <v>45776</v>
      </c>
      <c r="AG382" t="s">
        <v>1399</v>
      </c>
      <c r="AH382" t="s">
        <v>1387</v>
      </c>
      <c r="AI382" s="187" t="s">
        <v>1387</v>
      </c>
      <c r="AJ382" t="s">
        <v>870</v>
      </c>
    </row>
    <row r="383" spans="1:36" x14ac:dyDescent="0.25">
      <c r="A383" t="s">
        <v>131</v>
      </c>
      <c r="B383" t="s">
        <v>1298</v>
      </c>
      <c r="C383" t="s">
        <v>2165</v>
      </c>
      <c r="D383" t="s">
        <v>2201</v>
      </c>
      <c r="E383" s="186" t="s">
        <v>1301</v>
      </c>
      <c r="F383" t="s">
        <v>2279</v>
      </c>
      <c r="G383" s="187">
        <v>45700</v>
      </c>
      <c r="H383" t="s">
        <v>1303</v>
      </c>
      <c r="I383" t="s">
        <v>1303</v>
      </c>
      <c r="J383" t="s">
        <v>1307</v>
      </c>
      <c r="K383" s="189" t="s">
        <v>1306</v>
      </c>
      <c r="L383" t="s">
        <v>1387</v>
      </c>
      <c r="M383" t="s">
        <v>1387</v>
      </c>
      <c r="N383">
        <v>8</v>
      </c>
      <c r="O383" t="s">
        <v>1391</v>
      </c>
      <c r="P383" s="188">
        <v>0</v>
      </c>
      <c r="Q383" t="s">
        <v>1309</v>
      </c>
      <c r="S383" s="188">
        <v>0</v>
      </c>
      <c r="T383" t="s">
        <v>1309</v>
      </c>
      <c r="U383" t="s">
        <v>1387</v>
      </c>
      <c r="V383" s="188" t="s">
        <v>1387</v>
      </c>
      <c r="W383" t="s">
        <v>1309</v>
      </c>
      <c r="X383" t="s">
        <v>1387</v>
      </c>
      <c r="Y383" s="188">
        <v>0</v>
      </c>
      <c r="Z383" t="s">
        <v>1309</v>
      </c>
      <c r="AB383" s="188" t="s">
        <v>1387</v>
      </c>
      <c r="AC383" t="s">
        <v>1309</v>
      </c>
      <c r="AD383" t="s">
        <v>1387</v>
      </c>
      <c r="AE383" t="s">
        <v>1387</v>
      </c>
      <c r="AF383" s="187" t="s">
        <v>1387</v>
      </c>
      <c r="AG383" t="s">
        <v>1387</v>
      </c>
      <c r="AH383" t="s">
        <v>1387</v>
      </c>
      <c r="AI383" s="187" t="s">
        <v>1387</v>
      </c>
      <c r="AJ383" t="s">
        <v>55</v>
      </c>
    </row>
    <row r="384" spans="1:36" x14ac:dyDescent="0.25">
      <c r="A384" t="s">
        <v>2286</v>
      </c>
      <c r="B384" t="s">
        <v>1481</v>
      </c>
      <c r="C384" t="s">
        <v>2165</v>
      </c>
      <c r="D384" t="s">
        <v>2287</v>
      </c>
      <c r="E384" s="186" t="s">
        <v>1301</v>
      </c>
      <c r="F384" t="s">
        <v>2279</v>
      </c>
      <c r="G384" s="187">
        <v>45798</v>
      </c>
      <c r="H384" t="s">
        <v>1303</v>
      </c>
      <c r="I384" t="s">
        <v>1982</v>
      </c>
      <c r="J384" t="s">
        <v>2288</v>
      </c>
      <c r="K384" s="189" t="s">
        <v>1306</v>
      </c>
      <c r="L384" t="s">
        <v>1387</v>
      </c>
      <c r="M384" t="s">
        <v>1387</v>
      </c>
      <c r="N384">
        <v>2</v>
      </c>
      <c r="O384" t="s">
        <v>1329</v>
      </c>
      <c r="P384" s="188">
        <v>0</v>
      </c>
      <c r="Q384" t="s">
        <v>1309</v>
      </c>
      <c r="S384" s="188">
        <v>0</v>
      </c>
      <c r="T384" t="s">
        <v>1309</v>
      </c>
      <c r="U384" t="s">
        <v>1387</v>
      </c>
      <c r="V384" s="188" t="s">
        <v>1387</v>
      </c>
      <c r="W384" t="s">
        <v>1309</v>
      </c>
      <c r="X384" t="s">
        <v>1387</v>
      </c>
      <c r="Y384" s="188">
        <v>0</v>
      </c>
      <c r="Z384" t="s">
        <v>1309</v>
      </c>
      <c r="AB384" s="188" t="s">
        <v>1387</v>
      </c>
      <c r="AC384" t="s">
        <v>1309</v>
      </c>
      <c r="AD384" t="s">
        <v>1387</v>
      </c>
      <c r="AE384" t="s">
        <v>1387</v>
      </c>
      <c r="AF384" s="187" t="s">
        <v>1387</v>
      </c>
      <c r="AG384" t="s">
        <v>1387</v>
      </c>
      <c r="AH384" t="s">
        <v>1387</v>
      </c>
      <c r="AI384" s="187" t="s">
        <v>1387</v>
      </c>
      <c r="AJ384" t="s">
        <v>55</v>
      </c>
    </row>
    <row r="385" spans="1:36" x14ac:dyDescent="0.25">
      <c r="A385" t="s">
        <v>177</v>
      </c>
      <c r="B385" t="s">
        <v>1298</v>
      </c>
      <c r="C385" t="s">
        <v>2165</v>
      </c>
      <c r="D385" t="s">
        <v>2201</v>
      </c>
      <c r="E385" s="186" t="s">
        <v>1301</v>
      </c>
      <c r="F385" t="s">
        <v>2289</v>
      </c>
      <c r="G385" s="187">
        <v>45706</v>
      </c>
      <c r="H385" t="s">
        <v>1303</v>
      </c>
      <c r="I385" t="s">
        <v>1303</v>
      </c>
      <c r="J385" t="s">
        <v>1307</v>
      </c>
      <c r="K385" s="189" t="s">
        <v>1306</v>
      </c>
      <c r="L385" t="s">
        <v>1402</v>
      </c>
      <c r="M385" t="s">
        <v>2283</v>
      </c>
      <c r="N385">
        <v>1</v>
      </c>
      <c r="O385" t="s">
        <v>1391</v>
      </c>
      <c r="P385" s="188">
        <v>75810000</v>
      </c>
      <c r="Q385" t="s">
        <v>1312</v>
      </c>
      <c r="R385" t="s">
        <v>855</v>
      </c>
      <c r="S385" s="188">
        <v>0</v>
      </c>
      <c r="T385" t="s">
        <v>1309</v>
      </c>
      <c r="U385" t="s">
        <v>1314</v>
      </c>
      <c r="V385" s="188">
        <v>0</v>
      </c>
      <c r="W385" t="s">
        <v>1309</v>
      </c>
      <c r="X385" t="s">
        <v>1314</v>
      </c>
      <c r="Y385" s="188">
        <v>0</v>
      </c>
      <c r="Z385" t="s">
        <v>1309</v>
      </c>
      <c r="AA385" t="s">
        <v>1314</v>
      </c>
      <c r="AB385" s="188">
        <v>0</v>
      </c>
      <c r="AC385" t="s">
        <v>1309</v>
      </c>
      <c r="AD385" t="s">
        <v>1314</v>
      </c>
      <c r="AE385" t="s">
        <v>2290</v>
      </c>
      <c r="AF385" s="187">
        <v>45756</v>
      </c>
      <c r="AG385" t="s">
        <v>1399</v>
      </c>
      <c r="AH385" t="s">
        <v>1387</v>
      </c>
      <c r="AI385" s="187" t="s">
        <v>1387</v>
      </c>
      <c r="AJ385" t="s">
        <v>1032</v>
      </c>
    </row>
    <row r="386" spans="1:36" x14ac:dyDescent="0.25">
      <c r="A386" t="s">
        <v>112</v>
      </c>
      <c r="B386" t="s">
        <v>1298</v>
      </c>
      <c r="C386" t="s">
        <v>2165</v>
      </c>
      <c r="D386" t="s">
        <v>2201</v>
      </c>
      <c r="E386" s="186" t="s">
        <v>1301</v>
      </c>
      <c r="F386" t="s">
        <v>2289</v>
      </c>
      <c r="G386" s="187">
        <v>45700</v>
      </c>
      <c r="H386" t="s">
        <v>1303</v>
      </c>
      <c r="I386" t="s">
        <v>1303</v>
      </c>
      <c r="J386" t="s">
        <v>1307</v>
      </c>
      <c r="K386" s="189" t="s">
        <v>1306</v>
      </c>
      <c r="L386" t="s">
        <v>2247</v>
      </c>
      <c r="M386" t="s">
        <v>2280</v>
      </c>
      <c r="N386">
        <v>36</v>
      </c>
      <c r="O386" t="s">
        <v>1397</v>
      </c>
      <c r="P386" s="188">
        <v>2224500</v>
      </c>
      <c r="Q386" t="s">
        <v>1312</v>
      </c>
      <c r="R386" t="s">
        <v>871</v>
      </c>
      <c r="S386" s="188">
        <v>2238333</v>
      </c>
      <c r="T386" t="s">
        <v>1309</v>
      </c>
      <c r="U386" t="s">
        <v>1971</v>
      </c>
      <c r="V386" s="188">
        <v>3907500</v>
      </c>
      <c r="W386" t="s">
        <v>1309</v>
      </c>
      <c r="X386" t="s">
        <v>2281</v>
      </c>
      <c r="Y386" s="188">
        <v>0</v>
      </c>
      <c r="Z386" t="s">
        <v>1309</v>
      </c>
      <c r="AA386" t="s">
        <v>1314</v>
      </c>
      <c r="AB386" s="188">
        <v>0</v>
      </c>
      <c r="AC386" t="s">
        <v>1309</v>
      </c>
      <c r="AD386" t="s">
        <v>1314</v>
      </c>
      <c r="AE386" t="s">
        <v>2291</v>
      </c>
      <c r="AF386" s="187">
        <v>45782</v>
      </c>
      <c r="AG386" t="s">
        <v>1399</v>
      </c>
      <c r="AH386" t="s">
        <v>1387</v>
      </c>
      <c r="AI386" s="187" t="s">
        <v>1387</v>
      </c>
      <c r="AJ386" t="s">
        <v>1044</v>
      </c>
    </row>
    <row r="387" spans="1:36" x14ac:dyDescent="0.25">
      <c r="A387" t="s">
        <v>112</v>
      </c>
      <c r="B387" t="s">
        <v>1298</v>
      </c>
      <c r="C387" t="s">
        <v>2165</v>
      </c>
      <c r="D387" t="s">
        <v>2201</v>
      </c>
      <c r="E387" s="186" t="s">
        <v>1301</v>
      </c>
      <c r="F387" t="s">
        <v>2289</v>
      </c>
      <c r="G387" s="187">
        <v>45700</v>
      </c>
      <c r="H387" t="s">
        <v>1303</v>
      </c>
      <c r="I387" t="s">
        <v>1303</v>
      </c>
      <c r="J387" t="s">
        <v>1307</v>
      </c>
      <c r="K387" s="189" t="s">
        <v>1306</v>
      </c>
      <c r="L387" t="s">
        <v>2247</v>
      </c>
      <c r="M387" t="s">
        <v>2280</v>
      </c>
      <c r="N387">
        <v>36</v>
      </c>
      <c r="O387" t="s">
        <v>1397</v>
      </c>
      <c r="P387" s="188">
        <v>2154868</v>
      </c>
      <c r="Q387" t="s">
        <v>1312</v>
      </c>
      <c r="R387" t="s">
        <v>871</v>
      </c>
      <c r="S387" s="188">
        <v>2161000</v>
      </c>
      <c r="T387" t="s">
        <v>1309</v>
      </c>
      <c r="U387" t="s">
        <v>1971</v>
      </c>
      <c r="V387" s="188">
        <v>3791500</v>
      </c>
      <c r="W387" t="s">
        <v>1309</v>
      </c>
      <c r="X387" t="s">
        <v>2281</v>
      </c>
      <c r="Y387" s="188">
        <v>0</v>
      </c>
      <c r="Z387" t="s">
        <v>1309</v>
      </c>
      <c r="AA387" t="s">
        <v>1314</v>
      </c>
      <c r="AB387" s="188">
        <v>0</v>
      </c>
      <c r="AC387" t="s">
        <v>1309</v>
      </c>
      <c r="AD387" t="s">
        <v>1314</v>
      </c>
      <c r="AE387" t="s">
        <v>2292</v>
      </c>
      <c r="AF387" s="187">
        <v>45776</v>
      </c>
      <c r="AG387" t="s">
        <v>1399</v>
      </c>
      <c r="AH387" t="s">
        <v>1387</v>
      </c>
      <c r="AI387" s="187" t="s">
        <v>1387</v>
      </c>
      <c r="AJ387" t="s">
        <v>1044</v>
      </c>
    </row>
    <row r="388" spans="1:36" x14ac:dyDescent="0.25">
      <c r="A388" t="s">
        <v>123</v>
      </c>
      <c r="B388" t="s">
        <v>1298</v>
      </c>
      <c r="C388" t="s">
        <v>2165</v>
      </c>
      <c r="D388" t="s">
        <v>2201</v>
      </c>
      <c r="E388" s="186" t="s">
        <v>1301</v>
      </c>
      <c r="F388" t="s">
        <v>2289</v>
      </c>
      <c r="G388" s="187">
        <v>45777</v>
      </c>
      <c r="H388" t="s">
        <v>1303</v>
      </c>
      <c r="I388" t="s">
        <v>1303</v>
      </c>
      <c r="J388" t="s">
        <v>1307</v>
      </c>
      <c r="K388" s="189" t="s">
        <v>1306</v>
      </c>
      <c r="L388" t="s">
        <v>1387</v>
      </c>
      <c r="M388" t="s">
        <v>1387</v>
      </c>
      <c r="N388">
        <v>9</v>
      </c>
      <c r="O388" t="s">
        <v>1391</v>
      </c>
      <c r="P388" s="188">
        <v>0</v>
      </c>
      <c r="Q388" t="s">
        <v>1309</v>
      </c>
      <c r="S388" s="188">
        <v>0</v>
      </c>
      <c r="T388" t="s">
        <v>1309</v>
      </c>
      <c r="U388" t="s">
        <v>1387</v>
      </c>
      <c r="V388" s="188" t="s">
        <v>1387</v>
      </c>
      <c r="W388" t="s">
        <v>1309</v>
      </c>
      <c r="X388" t="s">
        <v>1387</v>
      </c>
      <c r="Y388" s="188">
        <v>0</v>
      </c>
      <c r="Z388" t="s">
        <v>1309</v>
      </c>
      <c r="AB388" s="188" t="s">
        <v>1387</v>
      </c>
      <c r="AC388" t="s">
        <v>1309</v>
      </c>
      <c r="AD388" t="s">
        <v>1387</v>
      </c>
      <c r="AE388" t="s">
        <v>1387</v>
      </c>
      <c r="AF388" s="187" t="s">
        <v>1387</v>
      </c>
      <c r="AG388" t="s">
        <v>1387</v>
      </c>
      <c r="AH388" t="s">
        <v>1387</v>
      </c>
      <c r="AI388" s="187" t="s">
        <v>1387</v>
      </c>
      <c r="AJ388" t="s">
        <v>55</v>
      </c>
    </row>
    <row r="389" spans="1:36" x14ac:dyDescent="0.25">
      <c r="A389" t="s">
        <v>2293</v>
      </c>
      <c r="B389" t="s">
        <v>1481</v>
      </c>
      <c r="C389" t="s">
        <v>2165</v>
      </c>
      <c r="D389" t="s">
        <v>2294</v>
      </c>
      <c r="E389" s="186" t="s">
        <v>1301</v>
      </c>
      <c r="F389" t="s">
        <v>2289</v>
      </c>
      <c r="G389" s="187">
        <v>45798</v>
      </c>
      <c r="H389" t="s">
        <v>1303</v>
      </c>
      <c r="I389" t="s">
        <v>2295</v>
      </c>
      <c r="J389" t="s">
        <v>2288</v>
      </c>
      <c r="K389" s="189" t="s">
        <v>1306</v>
      </c>
      <c r="L389" t="s">
        <v>1387</v>
      </c>
      <c r="M389" t="s">
        <v>1387</v>
      </c>
      <c r="N389">
        <v>1</v>
      </c>
      <c r="O389" t="s">
        <v>1329</v>
      </c>
      <c r="P389" s="188">
        <v>0</v>
      </c>
      <c r="Q389" t="s">
        <v>1309</v>
      </c>
      <c r="S389" s="188">
        <v>0</v>
      </c>
      <c r="T389" t="s">
        <v>1309</v>
      </c>
      <c r="U389" t="s">
        <v>1387</v>
      </c>
      <c r="V389" s="188" t="s">
        <v>1387</v>
      </c>
      <c r="W389" t="s">
        <v>1309</v>
      </c>
      <c r="X389" t="s">
        <v>1387</v>
      </c>
      <c r="Y389" s="188">
        <v>0</v>
      </c>
      <c r="Z389" t="s">
        <v>1309</v>
      </c>
      <c r="AB389" s="188" t="s">
        <v>1387</v>
      </c>
      <c r="AC389" t="s">
        <v>1309</v>
      </c>
      <c r="AD389" t="s">
        <v>1387</v>
      </c>
      <c r="AE389" t="s">
        <v>1387</v>
      </c>
      <c r="AF389" s="187" t="s">
        <v>1387</v>
      </c>
      <c r="AG389" t="s">
        <v>1387</v>
      </c>
      <c r="AH389" t="s">
        <v>1387</v>
      </c>
      <c r="AI389" s="187" t="s">
        <v>1387</v>
      </c>
      <c r="AJ389" t="s">
        <v>55</v>
      </c>
    </row>
    <row r="390" spans="1:36" x14ac:dyDescent="0.25">
      <c r="A390" t="s">
        <v>407</v>
      </c>
      <c r="B390" t="s">
        <v>1298</v>
      </c>
      <c r="C390" t="s">
        <v>2165</v>
      </c>
      <c r="D390" t="s">
        <v>2201</v>
      </c>
      <c r="E390" s="186" t="s">
        <v>1301</v>
      </c>
      <c r="F390" t="s">
        <v>2289</v>
      </c>
      <c r="G390" s="187">
        <v>45784</v>
      </c>
      <c r="H390" t="s">
        <v>1303</v>
      </c>
      <c r="I390" t="s">
        <v>1303</v>
      </c>
      <c r="J390" t="s">
        <v>1307</v>
      </c>
      <c r="K390" s="189" t="s">
        <v>1306</v>
      </c>
      <c r="L390" t="s">
        <v>1387</v>
      </c>
      <c r="M390" t="s">
        <v>1387</v>
      </c>
      <c r="N390">
        <v>1</v>
      </c>
      <c r="O390" t="s">
        <v>1391</v>
      </c>
      <c r="P390" s="188">
        <v>0</v>
      </c>
      <c r="Q390" t="s">
        <v>1309</v>
      </c>
      <c r="S390" s="188">
        <v>0</v>
      </c>
      <c r="T390" t="s">
        <v>1309</v>
      </c>
      <c r="U390" t="s">
        <v>1387</v>
      </c>
      <c r="V390" s="188" t="s">
        <v>1387</v>
      </c>
      <c r="W390" t="s">
        <v>1309</v>
      </c>
      <c r="X390" t="s">
        <v>1387</v>
      </c>
      <c r="Y390" s="188">
        <v>0</v>
      </c>
      <c r="Z390" t="s">
        <v>1309</v>
      </c>
      <c r="AB390" s="188" t="s">
        <v>1387</v>
      </c>
      <c r="AC390" t="s">
        <v>1309</v>
      </c>
      <c r="AD390" t="s">
        <v>1387</v>
      </c>
      <c r="AE390" t="s">
        <v>1387</v>
      </c>
      <c r="AF390" s="187" t="s">
        <v>1387</v>
      </c>
      <c r="AG390" t="s">
        <v>1387</v>
      </c>
      <c r="AH390" t="s">
        <v>1387</v>
      </c>
      <c r="AI390" s="187" t="s">
        <v>1387</v>
      </c>
      <c r="AJ390" t="s">
        <v>55</v>
      </c>
    </row>
    <row r="391" spans="1:36" x14ac:dyDescent="0.25">
      <c r="A391" t="s">
        <v>2296</v>
      </c>
      <c r="B391" t="s">
        <v>1481</v>
      </c>
      <c r="C391" t="s">
        <v>2165</v>
      </c>
      <c r="D391" t="s">
        <v>2287</v>
      </c>
      <c r="E391" s="186" t="s">
        <v>1301</v>
      </c>
      <c r="F391" t="s">
        <v>2289</v>
      </c>
      <c r="G391" s="187">
        <v>45700</v>
      </c>
      <c r="H391" t="s">
        <v>1303</v>
      </c>
      <c r="I391" t="s">
        <v>1303</v>
      </c>
      <c r="J391" t="s">
        <v>1307</v>
      </c>
      <c r="K391" s="189" t="s">
        <v>1306</v>
      </c>
      <c r="L391" t="s">
        <v>1387</v>
      </c>
      <c r="M391" t="s">
        <v>1387</v>
      </c>
      <c r="N391">
        <v>12</v>
      </c>
      <c r="O391" t="s">
        <v>1391</v>
      </c>
      <c r="P391" s="188">
        <v>0</v>
      </c>
      <c r="Q391" t="s">
        <v>1309</v>
      </c>
      <c r="S391" s="188">
        <v>0</v>
      </c>
      <c r="T391" t="s">
        <v>1309</v>
      </c>
      <c r="U391" t="s">
        <v>1387</v>
      </c>
      <c r="V391" s="188" t="s">
        <v>1387</v>
      </c>
      <c r="W391" t="s">
        <v>1309</v>
      </c>
      <c r="X391" t="s">
        <v>1387</v>
      </c>
      <c r="Y391" s="188">
        <v>0</v>
      </c>
      <c r="Z391" t="s">
        <v>1309</v>
      </c>
      <c r="AB391" s="188" t="s">
        <v>1387</v>
      </c>
      <c r="AC391" t="s">
        <v>1309</v>
      </c>
      <c r="AD391" t="s">
        <v>1387</v>
      </c>
      <c r="AE391" t="s">
        <v>1387</v>
      </c>
      <c r="AF391" s="187" t="s">
        <v>1387</v>
      </c>
      <c r="AG391" t="s">
        <v>1387</v>
      </c>
      <c r="AH391" t="s">
        <v>1387</v>
      </c>
      <c r="AI391" s="187" t="s">
        <v>1387</v>
      </c>
      <c r="AJ391" t="s">
        <v>55</v>
      </c>
    </row>
    <row r="392" spans="1:36" x14ac:dyDescent="0.25">
      <c r="A392" t="s">
        <v>2297</v>
      </c>
      <c r="B392" t="s">
        <v>1298</v>
      </c>
      <c r="C392" t="s">
        <v>2298</v>
      </c>
      <c r="D392" t="s">
        <v>1300</v>
      </c>
      <c r="E392" s="186" t="s">
        <v>1301</v>
      </c>
      <c r="F392" t="s">
        <v>1302</v>
      </c>
      <c r="G392" s="187">
        <v>44735</v>
      </c>
      <c r="H392" t="s">
        <v>2299</v>
      </c>
      <c r="I392" t="s">
        <v>2300</v>
      </c>
      <c r="J392" t="s">
        <v>2301</v>
      </c>
      <c r="K392" s="189" t="s">
        <v>1306</v>
      </c>
      <c r="L392" t="s">
        <v>1306</v>
      </c>
      <c r="M392" t="s">
        <v>1307</v>
      </c>
      <c r="N392">
        <v>1</v>
      </c>
      <c r="O392" t="s">
        <v>1529</v>
      </c>
      <c r="P392" s="188">
        <v>5886.12</v>
      </c>
      <c r="Q392" t="s">
        <v>1312</v>
      </c>
      <c r="R392" t="s">
        <v>2302</v>
      </c>
      <c r="S392" s="188">
        <v>0</v>
      </c>
      <c r="T392" t="s">
        <v>1309</v>
      </c>
      <c r="U392" t="s">
        <v>1314</v>
      </c>
      <c r="V392" s="188">
        <v>0</v>
      </c>
      <c r="W392" t="s">
        <v>1309</v>
      </c>
      <c r="X392" t="s">
        <v>1314</v>
      </c>
      <c r="Y392" s="188">
        <v>0</v>
      </c>
      <c r="Z392" t="s">
        <v>1309</v>
      </c>
      <c r="AA392" t="s">
        <v>1314</v>
      </c>
      <c r="AB392" s="188">
        <v>0</v>
      </c>
      <c r="AC392" t="s">
        <v>1309</v>
      </c>
      <c r="AD392" t="s">
        <v>1314</v>
      </c>
      <c r="AE392" t="s">
        <v>2303</v>
      </c>
      <c r="AF392" s="187">
        <v>44775</v>
      </c>
      <c r="AG392" t="s">
        <v>2304</v>
      </c>
      <c r="AH392" t="s">
        <v>2305</v>
      </c>
      <c r="AI392" s="187">
        <v>44978</v>
      </c>
      <c r="AJ392" t="s">
        <v>55</v>
      </c>
    </row>
    <row r="393" spans="1:36" x14ac:dyDescent="0.25">
      <c r="A393" t="s">
        <v>2297</v>
      </c>
      <c r="B393" t="s">
        <v>1298</v>
      </c>
      <c r="C393" t="s">
        <v>2298</v>
      </c>
      <c r="D393" t="s">
        <v>1300</v>
      </c>
      <c r="E393" s="186" t="s">
        <v>1301</v>
      </c>
      <c r="F393" t="s">
        <v>1302</v>
      </c>
      <c r="G393" s="187">
        <v>44735</v>
      </c>
      <c r="H393" t="s">
        <v>2299</v>
      </c>
      <c r="I393" t="s">
        <v>2300</v>
      </c>
      <c r="J393" t="s">
        <v>2301</v>
      </c>
      <c r="K393" s="189" t="s">
        <v>1306</v>
      </c>
      <c r="L393" t="s">
        <v>1306</v>
      </c>
      <c r="M393" t="s">
        <v>1307</v>
      </c>
      <c r="N393">
        <v>1</v>
      </c>
      <c r="O393" t="s">
        <v>1529</v>
      </c>
      <c r="P393" s="188">
        <v>5886.12</v>
      </c>
      <c r="Q393" t="s">
        <v>1312</v>
      </c>
      <c r="R393" t="s">
        <v>2302</v>
      </c>
      <c r="S393" s="188">
        <v>0</v>
      </c>
      <c r="T393" t="s">
        <v>1309</v>
      </c>
      <c r="U393" t="s">
        <v>1314</v>
      </c>
      <c r="V393" s="188">
        <v>0</v>
      </c>
      <c r="W393" t="s">
        <v>1309</v>
      </c>
      <c r="X393" t="s">
        <v>1314</v>
      </c>
      <c r="Y393" s="188">
        <v>0</v>
      </c>
      <c r="Z393" t="s">
        <v>1309</v>
      </c>
      <c r="AA393" t="s">
        <v>1314</v>
      </c>
      <c r="AB393" s="188">
        <v>0</v>
      </c>
      <c r="AC393" t="s">
        <v>1309</v>
      </c>
      <c r="AD393" t="s">
        <v>1314</v>
      </c>
      <c r="AE393" t="s">
        <v>2303</v>
      </c>
      <c r="AF393" s="187">
        <v>44775</v>
      </c>
      <c r="AG393" t="s">
        <v>2304</v>
      </c>
      <c r="AH393" t="s">
        <v>2306</v>
      </c>
      <c r="AI393" s="187">
        <v>44979</v>
      </c>
      <c r="AJ393" t="s">
        <v>55</v>
      </c>
    </row>
    <row r="394" spans="1:36" x14ac:dyDescent="0.25">
      <c r="A394" t="s">
        <v>2307</v>
      </c>
      <c r="B394" t="s">
        <v>1298</v>
      </c>
      <c r="C394" t="s">
        <v>2298</v>
      </c>
      <c r="D394" t="s">
        <v>1300</v>
      </c>
      <c r="E394" s="186" t="s">
        <v>1301</v>
      </c>
      <c r="F394" t="s">
        <v>1302</v>
      </c>
      <c r="G394" s="187">
        <v>44896</v>
      </c>
      <c r="H394" t="s">
        <v>1303</v>
      </c>
      <c r="I394" t="s">
        <v>2308</v>
      </c>
      <c r="J394" t="s">
        <v>2301</v>
      </c>
      <c r="K394" s="189" t="s">
        <v>1306</v>
      </c>
      <c r="L394" t="s">
        <v>1306</v>
      </c>
      <c r="M394" t="s">
        <v>1307</v>
      </c>
      <c r="N394">
        <v>6</v>
      </c>
      <c r="O394" t="s">
        <v>1397</v>
      </c>
      <c r="P394" s="188">
        <v>550.76</v>
      </c>
      <c r="Q394" t="s">
        <v>1312</v>
      </c>
      <c r="R394" t="s">
        <v>2302</v>
      </c>
      <c r="S394" s="188">
        <v>0</v>
      </c>
      <c r="T394" t="s">
        <v>1309</v>
      </c>
      <c r="U394" t="s">
        <v>1314</v>
      </c>
      <c r="V394" s="188">
        <v>0</v>
      </c>
      <c r="W394" t="s">
        <v>1309</v>
      </c>
      <c r="X394" t="s">
        <v>1314</v>
      </c>
      <c r="Y394" s="188">
        <v>0</v>
      </c>
      <c r="Z394" t="s">
        <v>1309</v>
      </c>
      <c r="AA394" t="s">
        <v>1314</v>
      </c>
      <c r="AB394" s="188">
        <v>0</v>
      </c>
      <c r="AC394" t="s">
        <v>1309</v>
      </c>
      <c r="AD394" t="s">
        <v>1314</v>
      </c>
      <c r="AE394" t="s">
        <v>2309</v>
      </c>
      <c r="AF394" s="187">
        <v>44951</v>
      </c>
      <c r="AG394" t="s">
        <v>2310</v>
      </c>
      <c r="AH394" t="s">
        <v>2311</v>
      </c>
      <c r="AI394" s="187">
        <v>44977</v>
      </c>
      <c r="AJ394" t="s">
        <v>55</v>
      </c>
    </row>
    <row r="395" spans="1:36" x14ac:dyDescent="0.25">
      <c r="A395" t="s">
        <v>2312</v>
      </c>
      <c r="B395" t="s">
        <v>1713</v>
      </c>
      <c r="C395" t="s">
        <v>2298</v>
      </c>
      <c r="D395" t="s">
        <v>1300</v>
      </c>
      <c r="E395" s="186" t="s">
        <v>1301</v>
      </c>
      <c r="F395" t="s">
        <v>1302</v>
      </c>
      <c r="G395" s="187">
        <v>44896</v>
      </c>
      <c r="H395" t="s">
        <v>1303</v>
      </c>
      <c r="I395" t="s">
        <v>2308</v>
      </c>
      <c r="J395" t="s">
        <v>2301</v>
      </c>
      <c r="K395" s="189" t="s">
        <v>1306</v>
      </c>
      <c r="L395" t="s">
        <v>1387</v>
      </c>
      <c r="M395" t="s">
        <v>1387</v>
      </c>
      <c r="N395">
        <v>6</v>
      </c>
      <c r="O395" t="s">
        <v>1397</v>
      </c>
      <c r="P395" s="188">
        <v>0</v>
      </c>
      <c r="Q395" t="s">
        <v>1309</v>
      </c>
      <c r="S395" s="188">
        <v>0</v>
      </c>
      <c r="T395" t="s">
        <v>1309</v>
      </c>
      <c r="U395" t="s">
        <v>1387</v>
      </c>
      <c r="V395" s="188" t="s">
        <v>1387</v>
      </c>
      <c r="W395" t="s">
        <v>1309</v>
      </c>
      <c r="X395" t="s">
        <v>1387</v>
      </c>
      <c r="Y395" s="188">
        <v>0</v>
      </c>
      <c r="Z395" t="s">
        <v>1309</v>
      </c>
      <c r="AB395" s="188" t="s">
        <v>1387</v>
      </c>
      <c r="AC395" t="s">
        <v>1309</v>
      </c>
      <c r="AD395" t="s">
        <v>1387</v>
      </c>
      <c r="AE395" t="s">
        <v>1387</v>
      </c>
      <c r="AF395" s="187" t="s">
        <v>1387</v>
      </c>
      <c r="AG395" t="s">
        <v>1387</v>
      </c>
      <c r="AH395" t="s">
        <v>1387</v>
      </c>
      <c r="AI395" s="187" t="s">
        <v>1387</v>
      </c>
      <c r="AJ395" t="s">
        <v>55</v>
      </c>
    </row>
    <row r="396" spans="1:36" x14ac:dyDescent="0.25">
      <c r="A396" t="s">
        <v>2313</v>
      </c>
      <c r="B396" t="s">
        <v>1298</v>
      </c>
      <c r="C396" t="s">
        <v>2298</v>
      </c>
      <c r="D396" t="s">
        <v>1300</v>
      </c>
      <c r="E396" s="186" t="s">
        <v>1301</v>
      </c>
      <c r="F396" t="s">
        <v>1302</v>
      </c>
      <c r="G396" s="187">
        <v>45187</v>
      </c>
      <c r="H396" t="s">
        <v>1303</v>
      </c>
      <c r="I396" t="s">
        <v>2314</v>
      </c>
      <c r="J396" t="s">
        <v>2315</v>
      </c>
      <c r="K396" s="189" t="s">
        <v>1306</v>
      </c>
      <c r="L396" t="s">
        <v>1306</v>
      </c>
      <c r="M396" t="s">
        <v>1307</v>
      </c>
      <c r="N396">
        <v>1</v>
      </c>
      <c r="O396" t="s">
        <v>1529</v>
      </c>
      <c r="P396" s="188">
        <v>6529.89</v>
      </c>
      <c r="Q396" t="s">
        <v>1312</v>
      </c>
      <c r="R396" t="s">
        <v>2302</v>
      </c>
      <c r="S396" s="188">
        <v>0</v>
      </c>
      <c r="T396" t="s">
        <v>1309</v>
      </c>
      <c r="U396" t="s">
        <v>1314</v>
      </c>
      <c r="V396" s="188">
        <v>0</v>
      </c>
      <c r="W396" t="s">
        <v>1309</v>
      </c>
      <c r="X396" t="s">
        <v>1314</v>
      </c>
      <c r="Y396" s="188">
        <v>0</v>
      </c>
      <c r="Z396" t="s">
        <v>1309</v>
      </c>
      <c r="AA396" t="s">
        <v>1314</v>
      </c>
      <c r="AB396" s="188">
        <v>0</v>
      </c>
      <c r="AC396" t="s">
        <v>1309</v>
      </c>
      <c r="AD396" t="s">
        <v>1314</v>
      </c>
      <c r="AE396" t="s">
        <v>2316</v>
      </c>
      <c r="AF396" s="187">
        <v>45260</v>
      </c>
      <c r="AG396" t="s">
        <v>2317</v>
      </c>
      <c r="AH396" t="s">
        <v>2318</v>
      </c>
      <c r="AI396" s="187">
        <v>45293</v>
      </c>
      <c r="AJ396" t="s">
        <v>55</v>
      </c>
    </row>
    <row r="397" spans="1:36" x14ac:dyDescent="0.25">
      <c r="A397" t="s">
        <v>2319</v>
      </c>
      <c r="B397" t="s">
        <v>1298</v>
      </c>
      <c r="C397" t="s">
        <v>2298</v>
      </c>
      <c r="D397" t="s">
        <v>1363</v>
      </c>
      <c r="E397" s="186" t="s">
        <v>1301</v>
      </c>
      <c r="F397" t="s">
        <v>1302</v>
      </c>
      <c r="G397" s="187">
        <v>45611</v>
      </c>
      <c r="H397" t="s">
        <v>1303</v>
      </c>
      <c r="I397" t="s">
        <v>2314</v>
      </c>
      <c r="J397" t="s">
        <v>2315</v>
      </c>
      <c r="K397" s="189" t="s">
        <v>1306</v>
      </c>
      <c r="L397" t="s">
        <v>1306</v>
      </c>
      <c r="M397" t="s">
        <v>1307</v>
      </c>
      <c r="N397">
        <v>1</v>
      </c>
      <c r="O397" t="s">
        <v>1529</v>
      </c>
      <c r="P397" s="188">
        <v>7386.59</v>
      </c>
      <c r="Q397" t="s">
        <v>1312</v>
      </c>
      <c r="R397" t="s">
        <v>2302</v>
      </c>
      <c r="S397" s="188">
        <v>0</v>
      </c>
      <c r="T397" t="s">
        <v>1309</v>
      </c>
      <c r="U397" t="s">
        <v>1314</v>
      </c>
      <c r="V397" s="188">
        <v>0</v>
      </c>
      <c r="W397" t="s">
        <v>1309</v>
      </c>
      <c r="X397" t="s">
        <v>1314</v>
      </c>
      <c r="Y397" s="188">
        <v>0</v>
      </c>
      <c r="Z397" t="s">
        <v>1309</v>
      </c>
      <c r="AA397" t="s">
        <v>1314</v>
      </c>
      <c r="AB397" s="188">
        <v>0</v>
      </c>
      <c r="AC397" t="s">
        <v>1309</v>
      </c>
      <c r="AD397" t="s">
        <v>1314</v>
      </c>
      <c r="AE397" t="s">
        <v>2320</v>
      </c>
      <c r="AF397" s="187">
        <v>45631</v>
      </c>
      <c r="AG397" t="s">
        <v>2321</v>
      </c>
      <c r="AH397" t="s">
        <v>2322</v>
      </c>
      <c r="AI397" s="187">
        <v>45621</v>
      </c>
      <c r="AJ397" t="s">
        <v>55</v>
      </c>
    </row>
    <row r="398" spans="1:36" x14ac:dyDescent="0.25">
      <c r="A398" t="s">
        <v>2323</v>
      </c>
      <c r="B398" t="s">
        <v>1298</v>
      </c>
      <c r="C398" t="s">
        <v>2298</v>
      </c>
      <c r="D398" t="s">
        <v>1300</v>
      </c>
      <c r="E398" s="186" t="s">
        <v>1301</v>
      </c>
      <c r="F398" t="s">
        <v>1501</v>
      </c>
      <c r="G398" s="187">
        <v>44735</v>
      </c>
      <c r="H398" t="s">
        <v>2299</v>
      </c>
      <c r="I398" t="s">
        <v>2300</v>
      </c>
      <c r="J398" t="s">
        <v>2301</v>
      </c>
      <c r="K398" s="189" t="s">
        <v>1306</v>
      </c>
      <c r="L398" t="s">
        <v>1306</v>
      </c>
      <c r="M398" t="s">
        <v>1307</v>
      </c>
      <c r="N398">
        <v>1</v>
      </c>
      <c r="O398" t="s">
        <v>1529</v>
      </c>
      <c r="P398" s="188">
        <v>7614.07</v>
      </c>
      <c r="Q398" t="s">
        <v>1312</v>
      </c>
      <c r="R398" t="s">
        <v>2302</v>
      </c>
      <c r="S398" s="188">
        <v>0</v>
      </c>
      <c r="T398" t="s">
        <v>1309</v>
      </c>
      <c r="U398" t="s">
        <v>1314</v>
      </c>
      <c r="V398" s="188">
        <v>0</v>
      </c>
      <c r="W398" t="s">
        <v>1309</v>
      </c>
      <c r="X398" t="s">
        <v>1314</v>
      </c>
      <c r="Y398" s="188">
        <v>0</v>
      </c>
      <c r="Z398" t="s">
        <v>1309</v>
      </c>
      <c r="AA398" t="s">
        <v>1314</v>
      </c>
      <c r="AB398" s="188">
        <v>0</v>
      </c>
      <c r="AC398" t="s">
        <v>1309</v>
      </c>
      <c r="AD398" t="s">
        <v>1314</v>
      </c>
      <c r="AE398" t="s">
        <v>2324</v>
      </c>
      <c r="AF398" s="187">
        <v>44775</v>
      </c>
      <c r="AG398" t="s">
        <v>2325</v>
      </c>
      <c r="AH398" t="s">
        <v>2326</v>
      </c>
      <c r="AI398" s="187">
        <v>44978</v>
      </c>
      <c r="AJ398" t="s">
        <v>55</v>
      </c>
    </row>
    <row r="399" spans="1:36" x14ac:dyDescent="0.25">
      <c r="A399" t="s">
        <v>2327</v>
      </c>
      <c r="B399" t="s">
        <v>1298</v>
      </c>
      <c r="C399" t="s">
        <v>2298</v>
      </c>
      <c r="D399" t="s">
        <v>1300</v>
      </c>
      <c r="E399" s="186" t="s">
        <v>1301</v>
      </c>
      <c r="F399" t="s">
        <v>1501</v>
      </c>
      <c r="G399" s="187">
        <v>44896</v>
      </c>
      <c r="H399" t="s">
        <v>1303</v>
      </c>
      <c r="I399" t="s">
        <v>2308</v>
      </c>
      <c r="J399" t="s">
        <v>2301</v>
      </c>
      <c r="K399" s="189" t="s">
        <v>1306</v>
      </c>
      <c r="L399" t="s">
        <v>1306</v>
      </c>
      <c r="M399" t="s">
        <v>1307</v>
      </c>
      <c r="N399">
        <v>6</v>
      </c>
      <c r="O399" t="s">
        <v>1397</v>
      </c>
      <c r="P399" s="188">
        <v>619.51</v>
      </c>
      <c r="Q399" t="s">
        <v>1312</v>
      </c>
      <c r="R399" t="s">
        <v>2302</v>
      </c>
      <c r="S399" s="188">
        <v>0</v>
      </c>
      <c r="T399" t="s">
        <v>1309</v>
      </c>
      <c r="U399" t="s">
        <v>1314</v>
      </c>
      <c r="V399" s="188">
        <v>0</v>
      </c>
      <c r="W399" t="s">
        <v>1309</v>
      </c>
      <c r="X399" t="s">
        <v>1314</v>
      </c>
      <c r="Y399" s="188">
        <v>0</v>
      </c>
      <c r="Z399" t="s">
        <v>1309</v>
      </c>
      <c r="AA399" t="s">
        <v>1314</v>
      </c>
      <c r="AB399" s="188">
        <v>0</v>
      </c>
      <c r="AC399" t="s">
        <v>1309</v>
      </c>
      <c r="AD399" t="s">
        <v>1314</v>
      </c>
      <c r="AE399" t="s">
        <v>2328</v>
      </c>
      <c r="AF399" s="187">
        <v>44944</v>
      </c>
      <c r="AG399" t="s">
        <v>2329</v>
      </c>
      <c r="AH399" t="s">
        <v>2330</v>
      </c>
      <c r="AI399" s="187">
        <v>44978</v>
      </c>
      <c r="AJ399" t="s">
        <v>55</v>
      </c>
    </row>
    <row r="400" spans="1:36" x14ac:dyDescent="0.25">
      <c r="A400" t="s">
        <v>2331</v>
      </c>
      <c r="B400" t="s">
        <v>1298</v>
      </c>
      <c r="C400" t="s">
        <v>2298</v>
      </c>
      <c r="D400" t="s">
        <v>1300</v>
      </c>
      <c r="E400" s="186" t="s">
        <v>1301</v>
      </c>
      <c r="F400" t="s">
        <v>1501</v>
      </c>
      <c r="G400" s="187">
        <v>44896</v>
      </c>
      <c r="H400" t="s">
        <v>1303</v>
      </c>
      <c r="I400" t="s">
        <v>2308</v>
      </c>
      <c r="J400" t="s">
        <v>2301</v>
      </c>
      <c r="K400" s="189" t="s">
        <v>1306</v>
      </c>
      <c r="L400" t="s">
        <v>1306</v>
      </c>
      <c r="M400" t="s">
        <v>1307</v>
      </c>
      <c r="N400">
        <v>6</v>
      </c>
      <c r="O400" t="s">
        <v>1397</v>
      </c>
      <c r="P400" s="188">
        <v>712.44</v>
      </c>
      <c r="Q400" t="s">
        <v>1312</v>
      </c>
      <c r="R400" t="s">
        <v>2302</v>
      </c>
      <c r="S400" s="188">
        <v>0</v>
      </c>
      <c r="T400" t="s">
        <v>1309</v>
      </c>
      <c r="U400" t="s">
        <v>1314</v>
      </c>
      <c r="V400" s="188">
        <v>0</v>
      </c>
      <c r="W400" t="s">
        <v>1309</v>
      </c>
      <c r="X400" t="s">
        <v>1314</v>
      </c>
      <c r="Y400" s="188">
        <v>0</v>
      </c>
      <c r="Z400" t="s">
        <v>1309</v>
      </c>
      <c r="AA400" t="s">
        <v>1314</v>
      </c>
      <c r="AB400" s="188">
        <v>0</v>
      </c>
      <c r="AC400" t="s">
        <v>1309</v>
      </c>
      <c r="AD400" t="s">
        <v>1314</v>
      </c>
      <c r="AE400" t="s">
        <v>2332</v>
      </c>
      <c r="AF400" s="187">
        <v>44946</v>
      </c>
      <c r="AG400" t="s">
        <v>2333</v>
      </c>
      <c r="AH400" t="s">
        <v>2334</v>
      </c>
      <c r="AI400" s="187">
        <v>44978</v>
      </c>
      <c r="AJ400" t="s">
        <v>55</v>
      </c>
    </row>
    <row r="401" spans="1:36" x14ac:dyDescent="0.25">
      <c r="A401" t="s">
        <v>2335</v>
      </c>
      <c r="B401" t="s">
        <v>1298</v>
      </c>
      <c r="C401" t="s">
        <v>2298</v>
      </c>
      <c r="D401" t="s">
        <v>1300</v>
      </c>
      <c r="E401" s="186" t="s">
        <v>1301</v>
      </c>
      <c r="F401" t="s">
        <v>1501</v>
      </c>
      <c r="G401" s="187">
        <v>45187</v>
      </c>
      <c r="H401" t="s">
        <v>1303</v>
      </c>
      <c r="I401" t="s">
        <v>2314</v>
      </c>
      <c r="J401" t="s">
        <v>2315</v>
      </c>
      <c r="K401" s="189" t="s">
        <v>1306</v>
      </c>
      <c r="L401" t="s">
        <v>1306</v>
      </c>
      <c r="M401" t="s">
        <v>1307</v>
      </c>
      <c r="N401">
        <v>1</v>
      </c>
      <c r="O401" t="s">
        <v>1529</v>
      </c>
      <c r="P401" s="188">
        <v>8462.23</v>
      </c>
      <c r="Q401" t="s">
        <v>1312</v>
      </c>
      <c r="R401" t="s">
        <v>2302</v>
      </c>
      <c r="S401" s="188">
        <v>0</v>
      </c>
      <c r="T401" t="s">
        <v>1309</v>
      </c>
      <c r="U401" t="s">
        <v>1314</v>
      </c>
      <c r="V401" s="188">
        <v>0</v>
      </c>
      <c r="W401" t="s">
        <v>1309</v>
      </c>
      <c r="X401" t="s">
        <v>1314</v>
      </c>
      <c r="Y401" s="188">
        <v>0</v>
      </c>
      <c r="Z401" t="s">
        <v>1309</v>
      </c>
      <c r="AA401" t="s">
        <v>1314</v>
      </c>
      <c r="AB401" s="188">
        <v>0</v>
      </c>
      <c r="AC401" t="s">
        <v>1309</v>
      </c>
      <c r="AD401" t="s">
        <v>1314</v>
      </c>
      <c r="AE401" t="s">
        <v>2336</v>
      </c>
      <c r="AF401" s="187">
        <v>45260</v>
      </c>
      <c r="AG401" t="s">
        <v>2337</v>
      </c>
      <c r="AH401" t="s">
        <v>2338</v>
      </c>
      <c r="AI401" s="187">
        <v>45293</v>
      </c>
      <c r="AJ401" t="s">
        <v>55</v>
      </c>
    </row>
    <row r="402" spans="1:36" x14ac:dyDescent="0.25">
      <c r="A402" t="s">
        <v>2339</v>
      </c>
      <c r="B402" t="s">
        <v>1298</v>
      </c>
      <c r="C402" t="s">
        <v>2298</v>
      </c>
      <c r="D402" t="s">
        <v>1363</v>
      </c>
      <c r="E402" s="186" t="s">
        <v>1301</v>
      </c>
      <c r="F402" t="s">
        <v>1501</v>
      </c>
      <c r="G402" s="187">
        <v>45611</v>
      </c>
      <c r="H402" t="s">
        <v>1303</v>
      </c>
      <c r="I402" t="s">
        <v>2314</v>
      </c>
      <c r="J402" t="s">
        <v>2315</v>
      </c>
      <c r="K402" s="189" t="s">
        <v>1306</v>
      </c>
      <c r="L402" t="s">
        <v>1306</v>
      </c>
      <c r="M402" t="s">
        <v>1307</v>
      </c>
      <c r="N402">
        <v>1</v>
      </c>
      <c r="O402" t="s">
        <v>1529</v>
      </c>
      <c r="P402" s="188">
        <v>6521.06</v>
      </c>
      <c r="Q402" t="s">
        <v>1312</v>
      </c>
      <c r="R402" t="s">
        <v>2302</v>
      </c>
      <c r="S402" s="188">
        <v>0</v>
      </c>
      <c r="T402" t="s">
        <v>1309</v>
      </c>
      <c r="U402" t="s">
        <v>1314</v>
      </c>
      <c r="V402" s="188">
        <v>0</v>
      </c>
      <c r="W402" t="s">
        <v>1309</v>
      </c>
      <c r="X402" t="s">
        <v>1314</v>
      </c>
      <c r="Y402" s="188">
        <v>0</v>
      </c>
      <c r="Z402" t="s">
        <v>1309</v>
      </c>
      <c r="AA402" t="s">
        <v>1314</v>
      </c>
      <c r="AB402" s="188">
        <v>0</v>
      </c>
      <c r="AC402" t="s">
        <v>1309</v>
      </c>
      <c r="AD402" t="s">
        <v>1314</v>
      </c>
      <c r="AE402" t="s">
        <v>2340</v>
      </c>
      <c r="AF402" s="187">
        <v>45631</v>
      </c>
      <c r="AG402" t="s">
        <v>2341</v>
      </c>
      <c r="AH402" t="s">
        <v>2342</v>
      </c>
      <c r="AI402" s="187">
        <v>45621</v>
      </c>
      <c r="AJ402" t="s">
        <v>55</v>
      </c>
    </row>
    <row r="403" spans="1:36" x14ac:dyDescent="0.25">
      <c r="A403" t="s">
        <v>2343</v>
      </c>
      <c r="B403" t="s">
        <v>1298</v>
      </c>
      <c r="C403" t="s">
        <v>2298</v>
      </c>
      <c r="D403" t="s">
        <v>1300</v>
      </c>
      <c r="E403" s="186" t="s">
        <v>1301</v>
      </c>
      <c r="F403" t="s">
        <v>1501</v>
      </c>
      <c r="G403" s="187">
        <v>44652</v>
      </c>
      <c r="H403" t="s">
        <v>1303</v>
      </c>
      <c r="I403" t="s">
        <v>1303</v>
      </c>
      <c r="J403" t="s">
        <v>1307</v>
      </c>
      <c r="K403" s="189" t="s">
        <v>1306</v>
      </c>
      <c r="L403" t="s">
        <v>2344</v>
      </c>
      <c r="M403" t="s">
        <v>2345</v>
      </c>
      <c r="N403">
        <v>12</v>
      </c>
      <c r="O403" t="s">
        <v>1397</v>
      </c>
      <c r="P403" s="188">
        <v>5000000</v>
      </c>
      <c r="Q403" t="s">
        <v>1312</v>
      </c>
      <c r="R403" t="s">
        <v>1553</v>
      </c>
      <c r="S403" s="188">
        <v>0</v>
      </c>
      <c r="T403" t="s">
        <v>1309</v>
      </c>
      <c r="U403" t="s">
        <v>1314</v>
      </c>
      <c r="V403" s="188">
        <v>0</v>
      </c>
      <c r="W403" t="s">
        <v>1309</v>
      </c>
      <c r="X403" t="s">
        <v>1314</v>
      </c>
      <c r="Y403" s="188">
        <v>0</v>
      </c>
      <c r="Z403" t="s">
        <v>1309</v>
      </c>
      <c r="AA403" t="s">
        <v>1314</v>
      </c>
      <c r="AB403" s="188">
        <v>0</v>
      </c>
      <c r="AC403" t="s">
        <v>1309</v>
      </c>
      <c r="AD403" t="s">
        <v>1314</v>
      </c>
      <c r="AE403" t="s">
        <v>2346</v>
      </c>
      <c r="AF403" s="187">
        <v>44699</v>
      </c>
      <c r="AG403" t="s">
        <v>1399</v>
      </c>
      <c r="AH403" t="s">
        <v>1387</v>
      </c>
      <c r="AI403" s="187" t="s">
        <v>1387</v>
      </c>
      <c r="AJ403" t="s">
        <v>55</v>
      </c>
    </row>
    <row r="404" spans="1:36" x14ac:dyDescent="0.25">
      <c r="A404" t="s">
        <v>2347</v>
      </c>
      <c r="B404" t="s">
        <v>1481</v>
      </c>
      <c r="C404" t="s">
        <v>2298</v>
      </c>
      <c r="D404" t="s">
        <v>2298</v>
      </c>
      <c r="E404" s="186" t="s">
        <v>1301</v>
      </c>
      <c r="F404" t="s">
        <v>1501</v>
      </c>
      <c r="G404" s="187">
        <v>44729</v>
      </c>
      <c r="H404" t="s">
        <v>1303</v>
      </c>
      <c r="I404" t="s">
        <v>1303</v>
      </c>
      <c r="J404" t="s">
        <v>1307</v>
      </c>
      <c r="K404" s="189" t="s">
        <v>1306</v>
      </c>
      <c r="L404" t="s">
        <v>1387</v>
      </c>
      <c r="M404" t="s">
        <v>1387</v>
      </c>
      <c r="N404">
        <v>1</v>
      </c>
      <c r="O404" t="s">
        <v>1529</v>
      </c>
      <c r="P404" s="188">
        <v>0</v>
      </c>
      <c r="Q404" t="s">
        <v>1309</v>
      </c>
      <c r="S404" s="188">
        <v>0</v>
      </c>
      <c r="T404" t="s">
        <v>1309</v>
      </c>
      <c r="U404" t="s">
        <v>1387</v>
      </c>
      <c r="V404" s="188" t="s">
        <v>1387</v>
      </c>
      <c r="W404" t="s">
        <v>1309</v>
      </c>
      <c r="X404" t="s">
        <v>1387</v>
      </c>
      <c r="Y404" s="188">
        <v>0</v>
      </c>
      <c r="Z404" t="s">
        <v>1309</v>
      </c>
      <c r="AB404" s="188" t="s">
        <v>1387</v>
      </c>
      <c r="AC404" t="s">
        <v>1309</v>
      </c>
      <c r="AD404" t="s">
        <v>1387</v>
      </c>
      <c r="AE404" t="s">
        <v>1387</v>
      </c>
      <c r="AF404" s="187" t="s">
        <v>1387</v>
      </c>
      <c r="AG404" t="s">
        <v>1387</v>
      </c>
      <c r="AH404" t="s">
        <v>1387</v>
      </c>
      <c r="AI404" s="187" t="s">
        <v>1387</v>
      </c>
      <c r="AJ404" t="s">
        <v>55</v>
      </c>
    </row>
    <row r="405" spans="1:36" x14ac:dyDescent="0.25">
      <c r="A405" t="s">
        <v>2348</v>
      </c>
      <c r="B405" t="s">
        <v>1298</v>
      </c>
      <c r="C405" t="s">
        <v>2298</v>
      </c>
      <c r="D405" t="s">
        <v>1300</v>
      </c>
      <c r="E405" s="186" t="s">
        <v>1301</v>
      </c>
      <c r="F405" t="s">
        <v>2349</v>
      </c>
      <c r="G405" s="187">
        <v>44896</v>
      </c>
      <c r="H405" t="s">
        <v>1303</v>
      </c>
      <c r="I405" t="s">
        <v>2308</v>
      </c>
      <c r="J405" t="s">
        <v>2301</v>
      </c>
      <c r="K405" s="189" t="s">
        <v>1306</v>
      </c>
      <c r="L405" t="s">
        <v>1306</v>
      </c>
      <c r="M405" t="s">
        <v>1307</v>
      </c>
      <c r="N405">
        <v>6</v>
      </c>
      <c r="O405" t="s">
        <v>2350</v>
      </c>
      <c r="P405" s="188">
        <v>366.14</v>
      </c>
      <c r="Q405" t="s">
        <v>1312</v>
      </c>
      <c r="R405" t="s">
        <v>2302</v>
      </c>
      <c r="S405" s="188">
        <v>0</v>
      </c>
      <c r="T405" t="s">
        <v>1309</v>
      </c>
      <c r="U405" t="s">
        <v>1314</v>
      </c>
      <c r="V405" s="188">
        <v>0</v>
      </c>
      <c r="W405" t="s">
        <v>1309</v>
      </c>
      <c r="X405" t="s">
        <v>1314</v>
      </c>
      <c r="Y405" s="188">
        <v>0</v>
      </c>
      <c r="Z405" t="s">
        <v>1309</v>
      </c>
      <c r="AA405" t="s">
        <v>1314</v>
      </c>
      <c r="AB405" s="188">
        <v>0</v>
      </c>
      <c r="AC405" t="s">
        <v>1309</v>
      </c>
      <c r="AD405" t="s">
        <v>1314</v>
      </c>
      <c r="AE405" t="s">
        <v>2351</v>
      </c>
      <c r="AF405" s="187">
        <v>44932</v>
      </c>
      <c r="AG405" t="s">
        <v>2352</v>
      </c>
      <c r="AH405" t="s">
        <v>2353</v>
      </c>
      <c r="AI405" s="187">
        <v>44978</v>
      </c>
      <c r="AJ405" t="s">
        <v>55</v>
      </c>
    </row>
    <row r="406" spans="1:36" x14ac:dyDescent="0.25">
      <c r="A406" t="s">
        <v>2354</v>
      </c>
      <c r="B406" t="s">
        <v>1298</v>
      </c>
      <c r="C406" t="s">
        <v>2298</v>
      </c>
      <c r="D406" t="s">
        <v>1300</v>
      </c>
      <c r="E406" s="186" t="s">
        <v>1301</v>
      </c>
      <c r="F406" t="s">
        <v>2349</v>
      </c>
      <c r="G406" s="187">
        <v>44896</v>
      </c>
      <c r="H406" t="s">
        <v>1303</v>
      </c>
      <c r="I406" t="s">
        <v>2308</v>
      </c>
      <c r="J406" t="s">
        <v>2301</v>
      </c>
      <c r="K406" s="189" t="s">
        <v>1306</v>
      </c>
      <c r="L406" t="s">
        <v>1306</v>
      </c>
      <c r="M406" t="s">
        <v>1307</v>
      </c>
      <c r="N406">
        <v>6</v>
      </c>
      <c r="O406" t="s">
        <v>2350</v>
      </c>
      <c r="P406" s="188">
        <v>421.06</v>
      </c>
      <c r="Q406" t="s">
        <v>1312</v>
      </c>
      <c r="R406" t="s">
        <v>2302</v>
      </c>
      <c r="S406" s="188">
        <v>0</v>
      </c>
      <c r="T406" t="s">
        <v>1309</v>
      </c>
      <c r="U406" t="s">
        <v>1314</v>
      </c>
      <c r="V406" s="188">
        <v>0</v>
      </c>
      <c r="W406" t="s">
        <v>1309</v>
      </c>
      <c r="X406" t="s">
        <v>1314</v>
      </c>
      <c r="Y406" s="188">
        <v>0</v>
      </c>
      <c r="Z406" t="s">
        <v>1309</v>
      </c>
      <c r="AA406" t="s">
        <v>1314</v>
      </c>
      <c r="AB406" s="188">
        <v>0</v>
      </c>
      <c r="AC406" t="s">
        <v>1309</v>
      </c>
      <c r="AD406" t="s">
        <v>1314</v>
      </c>
      <c r="AE406" t="s">
        <v>2355</v>
      </c>
      <c r="AF406" s="187">
        <v>44932</v>
      </c>
      <c r="AG406" t="s">
        <v>2356</v>
      </c>
      <c r="AH406" t="s">
        <v>2357</v>
      </c>
      <c r="AI406" s="187">
        <v>44978</v>
      </c>
      <c r="AJ406" t="s">
        <v>55</v>
      </c>
    </row>
    <row r="407" spans="1:36" x14ac:dyDescent="0.25">
      <c r="A407" t="s">
        <v>2348</v>
      </c>
      <c r="B407" t="s">
        <v>1298</v>
      </c>
      <c r="C407" t="s">
        <v>2298</v>
      </c>
      <c r="D407" t="s">
        <v>1300</v>
      </c>
      <c r="E407" s="186" t="s">
        <v>1301</v>
      </c>
      <c r="F407" t="s">
        <v>2349</v>
      </c>
      <c r="G407" s="187">
        <v>44896</v>
      </c>
      <c r="H407" t="s">
        <v>1303</v>
      </c>
      <c r="I407" t="s">
        <v>2308</v>
      </c>
      <c r="J407" t="s">
        <v>2301</v>
      </c>
      <c r="K407" s="189" t="s">
        <v>1306</v>
      </c>
      <c r="L407" t="s">
        <v>1306</v>
      </c>
      <c r="M407" t="s">
        <v>1307</v>
      </c>
      <c r="N407">
        <v>6</v>
      </c>
      <c r="O407" t="s">
        <v>2350</v>
      </c>
      <c r="P407" s="188">
        <v>366.14</v>
      </c>
      <c r="Q407" t="s">
        <v>1312</v>
      </c>
      <c r="R407" t="s">
        <v>2302</v>
      </c>
      <c r="S407" s="188">
        <v>0</v>
      </c>
      <c r="T407" t="s">
        <v>1309</v>
      </c>
      <c r="U407" t="s">
        <v>1314</v>
      </c>
      <c r="V407" s="188">
        <v>0</v>
      </c>
      <c r="W407" t="s">
        <v>1309</v>
      </c>
      <c r="X407" t="s">
        <v>1314</v>
      </c>
      <c r="Y407" s="188">
        <v>0</v>
      </c>
      <c r="Z407" t="s">
        <v>1309</v>
      </c>
      <c r="AA407" t="s">
        <v>1314</v>
      </c>
      <c r="AB407" s="188">
        <v>0</v>
      </c>
      <c r="AC407" t="s">
        <v>1309</v>
      </c>
      <c r="AD407" t="s">
        <v>1314</v>
      </c>
      <c r="AE407" t="s">
        <v>2351</v>
      </c>
      <c r="AF407" s="187">
        <v>44932</v>
      </c>
      <c r="AG407" t="s">
        <v>2352</v>
      </c>
      <c r="AH407" t="s">
        <v>2358</v>
      </c>
      <c r="AI407" s="187">
        <v>45047</v>
      </c>
      <c r="AJ407" t="s">
        <v>55</v>
      </c>
    </row>
    <row r="408" spans="1:36" x14ac:dyDescent="0.25">
      <c r="A408" t="s">
        <v>2354</v>
      </c>
      <c r="B408" t="s">
        <v>1298</v>
      </c>
      <c r="C408" t="s">
        <v>2298</v>
      </c>
      <c r="D408" t="s">
        <v>1300</v>
      </c>
      <c r="E408" s="186" t="s">
        <v>1301</v>
      </c>
      <c r="F408" t="s">
        <v>2349</v>
      </c>
      <c r="G408" s="187">
        <v>44896</v>
      </c>
      <c r="H408" t="s">
        <v>1303</v>
      </c>
      <c r="I408" t="s">
        <v>2308</v>
      </c>
      <c r="J408" t="s">
        <v>2301</v>
      </c>
      <c r="K408" s="189" t="s">
        <v>1306</v>
      </c>
      <c r="L408" t="s">
        <v>1306</v>
      </c>
      <c r="M408" t="s">
        <v>1307</v>
      </c>
      <c r="N408">
        <v>6</v>
      </c>
      <c r="O408" t="s">
        <v>2350</v>
      </c>
      <c r="P408" s="188">
        <v>421.06</v>
      </c>
      <c r="Q408" t="s">
        <v>1312</v>
      </c>
      <c r="R408" t="s">
        <v>2302</v>
      </c>
      <c r="S408" s="188">
        <v>0</v>
      </c>
      <c r="T408" t="s">
        <v>1309</v>
      </c>
      <c r="U408" t="s">
        <v>1314</v>
      </c>
      <c r="V408" s="188">
        <v>0</v>
      </c>
      <c r="W408" t="s">
        <v>1309</v>
      </c>
      <c r="X408" t="s">
        <v>1314</v>
      </c>
      <c r="Y408" s="188">
        <v>0</v>
      </c>
      <c r="Z408" t="s">
        <v>1309</v>
      </c>
      <c r="AA408" t="s">
        <v>1314</v>
      </c>
      <c r="AB408" s="188">
        <v>0</v>
      </c>
      <c r="AC408" t="s">
        <v>1309</v>
      </c>
      <c r="AD408" t="s">
        <v>1314</v>
      </c>
      <c r="AE408" t="s">
        <v>2355</v>
      </c>
      <c r="AF408" s="187">
        <v>44932</v>
      </c>
      <c r="AG408" t="s">
        <v>2356</v>
      </c>
      <c r="AH408" t="s">
        <v>2359</v>
      </c>
      <c r="AI408" s="187">
        <v>45047</v>
      </c>
      <c r="AJ408" t="s">
        <v>55</v>
      </c>
    </row>
    <row r="409" spans="1:36" x14ac:dyDescent="0.25">
      <c r="A409" t="s">
        <v>2360</v>
      </c>
      <c r="B409" t="s">
        <v>1298</v>
      </c>
      <c r="C409" t="s">
        <v>2298</v>
      </c>
      <c r="D409" t="s">
        <v>1300</v>
      </c>
      <c r="E409" s="186" t="s">
        <v>1301</v>
      </c>
      <c r="F409" t="s">
        <v>2349</v>
      </c>
      <c r="G409" s="187">
        <v>45187</v>
      </c>
      <c r="H409" t="s">
        <v>1303</v>
      </c>
      <c r="I409" t="s">
        <v>2314</v>
      </c>
      <c r="J409" t="s">
        <v>2315</v>
      </c>
      <c r="K409" s="189" t="s">
        <v>1306</v>
      </c>
      <c r="L409" t="s">
        <v>1306</v>
      </c>
      <c r="M409" t="s">
        <v>1307</v>
      </c>
      <c r="N409">
        <v>1</v>
      </c>
      <c r="O409" t="s">
        <v>1529</v>
      </c>
      <c r="P409" s="188">
        <v>5001.34</v>
      </c>
      <c r="Q409" t="s">
        <v>1312</v>
      </c>
      <c r="R409" t="s">
        <v>2302</v>
      </c>
      <c r="S409" s="188">
        <v>0</v>
      </c>
      <c r="T409" t="s">
        <v>1309</v>
      </c>
      <c r="U409" t="s">
        <v>1314</v>
      </c>
      <c r="V409" s="188">
        <v>0</v>
      </c>
      <c r="W409" t="s">
        <v>1309</v>
      </c>
      <c r="X409" t="s">
        <v>1314</v>
      </c>
      <c r="Y409" s="188">
        <v>0</v>
      </c>
      <c r="Z409" t="s">
        <v>1309</v>
      </c>
      <c r="AA409" t="s">
        <v>1314</v>
      </c>
      <c r="AB409" s="188">
        <v>0</v>
      </c>
      <c r="AC409" t="s">
        <v>1309</v>
      </c>
      <c r="AD409" t="s">
        <v>1314</v>
      </c>
      <c r="AE409" t="s">
        <v>2361</v>
      </c>
      <c r="AF409" s="187">
        <v>45260</v>
      </c>
      <c r="AG409" t="s">
        <v>2362</v>
      </c>
      <c r="AH409" t="s">
        <v>2363</v>
      </c>
      <c r="AI409" s="187">
        <v>45293</v>
      </c>
      <c r="AJ409" t="s">
        <v>55</v>
      </c>
    </row>
    <row r="410" spans="1:36" x14ac:dyDescent="0.25">
      <c r="A410" t="s">
        <v>2364</v>
      </c>
      <c r="B410" t="s">
        <v>1298</v>
      </c>
      <c r="C410" t="s">
        <v>2298</v>
      </c>
      <c r="D410" t="s">
        <v>1363</v>
      </c>
      <c r="E410" s="186" t="s">
        <v>1301</v>
      </c>
      <c r="F410" t="s">
        <v>2349</v>
      </c>
      <c r="G410" s="187">
        <v>45611</v>
      </c>
      <c r="H410" t="s">
        <v>1303</v>
      </c>
      <c r="I410" t="s">
        <v>2314</v>
      </c>
      <c r="J410" t="s">
        <v>2315</v>
      </c>
      <c r="K410" s="189" t="s">
        <v>1306</v>
      </c>
      <c r="L410" t="s">
        <v>1306</v>
      </c>
      <c r="M410" t="s">
        <v>1307</v>
      </c>
      <c r="N410">
        <v>1</v>
      </c>
      <c r="O410" t="s">
        <v>1529</v>
      </c>
      <c r="P410" s="188">
        <v>6266.11</v>
      </c>
      <c r="Q410" t="s">
        <v>1312</v>
      </c>
      <c r="R410" t="s">
        <v>2302</v>
      </c>
      <c r="S410" s="188">
        <v>0</v>
      </c>
      <c r="T410" t="s">
        <v>1309</v>
      </c>
      <c r="U410" t="s">
        <v>1314</v>
      </c>
      <c r="V410" s="188">
        <v>0</v>
      </c>
      <c r="W410" t="s">
        <v>1309</v>
      </c>
      <c r="X410" t="s">
        <v>1314</v>
      </c>
      <c r="Y410" s="188">
        <v>0</v>
      </c>
      <c r="Z410" t="s">
        <v>1309</v>
      </c>
      <c r="AA410" t="s">
        <v>1314</v>
      </c>
      <c r="AB410" s="188">
        <v>0</v>
      </c>
      <c r="AC410" t="s">
        <v>1309</v>
      </c>
      <c r="AD410" t="s">
        <v>1314</v>
      </c>
      <c r="AE410" t="s">
        <v>2365</v>
      </c>
      <c r="AF410" s="187">
        <v>45624</v>
      </c>
      <c r="AG410" t="s">
        <v>2366</v>
      </c>
      <c r="AH410" t="s">
        <v>2367</v>
      </c>
      <c r="AI410" s="187">
        <v>45629</v>
      </c>
      <c r="AJ410" t="s">
        <v>55</v>
      </c>
    </row>
    <row r="411" spans="1:36" x14ac:dyDescent="0.25">
      <c r="A411" t="s">
        <v>2364</v>
      </c>
      <c r="B411" t="s">
        <v>1298</v>
      </c>
      <c r="C411" t="s">
        <v>2298</v>
      </c>
      <c r="D411" t="s">
        <v>1363</v>
      </c>
      <c r="E411" s="186" t="s">
        <v>1301</v>
      </c>
      <c r="F411" t="s">
        <v>2349</v>
      </c>
      <c r="G411" s="187">
        <v>45611</v>
      </c>
      <c r="H411" t="s">
        <v>1303</v>
      </c>
      <c r="I411" t="s">
        <v>2314</v>
      </c>
      <c r="J411" t="s">
        <v>2315</v>
      </c>
      <c r="K411" s="189" t="s">
        <v>1306</v>
      </c>
      <c r="L411" t="s">
        <v>1306</v>
      </c>
      <c r="M411" t="s">
        <v>1307</v>
      </c>
      <c r="N411">
        <v>1</v>
      </c>
      <c r="O411" t="s">
        <v>1529</v>
      </c>
      <c r="P411" s="188">
        <v>6266.11</v>
      </c>
      <c r="Q411" t="s">
        <v>1312</v>
      </c>
      <c r="R411" t="s">
        <v>2302</v>
      </c>
      <c r="S411" s="188">
        <v>0</v>
      </c>
      <c r="T411" t="s">
        <v>1309</v>
      </c>
      <c r="U411" t="s">
        <v>1314</v>
      </c>
      <c r="V411" s="188">
        <v>0</v>
      </c>
      <c r="W411" t="s">
        <v>1309</v>
      </c>
      <c r="X411" t="s">
        <v>1314</v>
      </c>
      <c r="Y411" s="188">
        <v>0</v>
      </c>
      <c r="Z411" t="s">
        <v>1309</v>
      </c>
      <c r="AA411" t="s">
        <v>1314</v>
      </c>
      <c r="AB411" s="188">
        <v>0</v>
      </c>
      <c r="AC411" t="s">
        <v>1309</v>
      </c>
      <c r="AD411" t="s">
        <v>1314</v>
      </c>
      <c r="AE411" t="s">
        <v>2365</v>
      </c>
      <c r="AF411" s="187">
        <v>45624</v>
      </c>
      <c r="AG411" t="s">
        <v>2366</v>
      </c>
      <c r="AH411" t="s">
        <v>2368</v>
      </c>
      <c r="AI411" s="187">
        <v>45629</v>
      </c>
      <c r="AJ411" t="s">
        <v>55</v>
      </c>
    </row>
    <row r="412" spans="1:36" x14ac:dyDescent="0.25">
      <c r="A412" t="s">
        <v>2364</v>
      </c>
      <c r="B412" t="s">
        <v>1298</v>
      </c>
      <c r="C412" t="s">
        <v>2298</v>
      </c>
      <c r="D412" t="s">
        <v>1363</v>
      </c>
      <c r="E412" s="186" t="s">
        <v>1301</v>
      </c>
      <c r="F412" t="s">
        <v>2349</v>
      </c>
      <c r="G412" s="187">
        <v>45611</v>
      </c>
      <c r="H412" t="s">
        <v>1303</v>
      </c>
      <c r="I412" t="s">
        <v>2314</v>
      </c>
      <c r="J412" t="s">
        <v>2315</v>
      </c>
      <c r="K412" s="189" t="s">
        <v>1306</v>
      </c>
      <c r="L412" t="s">
        <v>1306</v>
      </c>
      <c r="M412" t="s">
        <v>1307</v>
      </c>
      <c r="N412">
        <v>1</v>
      </c>
      <c r="O412" t="s">
        <v>1529</v>
      </c>
      <c r="P412" s="188">
        <v>6266.11</v>
      </c>
      <c r="Q412" t="s">
        <v>1312</v>
      </c>
      <c r="R412" t="s">
        <v>2302</v>
      </c>
      <c r="S412" s="188">
        <v>0</v>
      </c>
      <c r="T412" t="s">
        <v>1309</v>
      </c>
      <c r="U412" t="s">
        <v>1314</v>
      </c>
      <c r="V412" s="188">
        <v>0</v>
      </c>
      <c r="W412" t="s">
        <v>1309</v>
      </c>
      <c r="X412" t="s">
        <v>1314</v>
      </c>
      <c r="Y412" s="188">
        <v>0</v>
      </c>
      <c r="Z412" t="s">
        <v>1309</v>
      </c>
      <c r="AA412" t="s">
        <v>1314</v>
      </c>
      <c r="AB412" s="188">
        <v>0</v>
      </c>
      <c r="AC412" t="s">
        <v>1309</v>
      </c>
      <c r="AD412" t="s">
        <v>1314</v>
      </c>
      <c r="AE412" t="s">
        <v>2365</v>
      </c>
      <c r="AF412" s="187">
        <v>45624</v>
      </c>
      <c r="AG412" t="s">
        <v>2366</v>
      </c>
      <c r="AH412" t="s">
        <v>2369</v>
      </c>
      <c r="AI412" s="187">
        <v>45621</v>
      </c>
      <c r="AJ412" t="s">
        <v>55</v>
      </c>
    </row>
    <row r="413" spans="1:36" x14ac:dyDescent="0.25">
      <c r="A413" t="s">
        <v>2370</v>
      </c>
      <c r="B413" t="s">
        <v>1298</v>
      </c>
      <c r="C413" t="s">
        <v>2298</v>
      </c>
      <c r="D413" t="s">
        <v>1300</v>
      </c>
      <c r="E413" s="186" t="s">
        <v>1301</v>
      </c>
      <c r="F413" t="s">
        <v>2349</v>
      </c>
      <c r="G413" s="187">
        <v>44833</v>
      </c>
      <c r="H413" t="s">
        <v>1303</v>
      </c>
      <c r="I413" t="s">
        <v>1303</v>
      </c>
      <c r="J413" t="s">
        <v>1307</v>
      </c>
      <c r="K413" s="189" t="s">
        <v>1306</v>
      </c>
      <c r="L413" t="s">
        <v>2371</v>
      </c>
      <c r="M413" t="s">
        <v>2372</v>
      </c>
      <c r="N413">
        <v>12</v>
      </c>
      <c r="O413" t="s">
        <v>2350</v>
      </c>
      <c r="P413" s="188">
        <v>4800000</v>
      </c>
      <c r="Q413" t="s">
        <v>1312</v>
      </c>
      <c r="R413" t="s">
        <v>2373</v>
      </c>
      <c r="S413" s="188">
        <v>0</v>
      </c>
      <c r="T413" t="s">
        <v>1309</v>
      </c>
      <c r="U413" t="s">
        <v>1314</v>
      </c>
      <c r="V413" s="188">
        <v>0</v>
      </c>
      <c r="W413" t="s">
        <v>1309</v>
      </c>
      <c r="X413" t="s">
        <v>1314</v>
      </c>
      <c r="Y413" s="188">
        <v>0</v>
      </c>
      <c r="Z413" t="s">
        <v>1309</v>
      </c>
      <c r="AA413" t="s">
        <v>1314</v>
      </c>
      <c r="AB413" s="188">
        <v>0</v>
      </c>
      <c r="AC413" t="s">
        <v>1309</v>
      </c>
      <c r="AD413" t="s">
        <v>1314</v>
      </c>
      <c r="AE413" t="s">
        <v>2374</v>
      </c>
      <c r="AF413" s="187">
        <v>44858</v>
      </c>
      <c r="AG413" t="s">
        <v>1399</v>
      </c>
      <c r="AH413" t="s">
        <v>1387</v>
      </c>
      <c r="AI413" s="187" t="s">
        <v>1387</v>
      </c>
      <c r="AJ413" t="s">
        <v>2375</v>
      </c>
    </row>
    <row r="414" spans="1:36" x14ac:dyDescent="0.25">
      <c r="A414" t="s">
        <v>2376</v>
      </c>
      <c r="B414" t="s">
        <v>1298</v>
      </c>
      <c r="C414" t="s">
        <v>2298</v>
      </c>
      <c r="D414" t="s">
        <v>1300</v>
      </c>
      <c r="E414" s="186" t="s">
        <v>1301</v>
      </c>
      <c r="F414" t="s">
        <v>2349</v>
      </c>
      <c r="G414" s="187">
        <v>44820</v>
      </c>
      <c r="H414" t="s">
        <v>1303</v>
      </c>
      <c r="I414" t="s">
        <v>1303</v>
      </c>
      <c r="J414" t="s">
        <v>1307</v>
      </c>
      <c r="K414" s="189" t="s">
        <v>1306</v>
      </c>
      <c r="L414" t="s">
        <v>2371</v>
      </c>
      <c r="M414" t="s">
        <v>2372</v>
      </c>
      <c r="N414">
        <v>5</v>
      </c>
      <c r="O414" t="s">
        <v>2350</v>
      </c>
      <c r="P414" s="188">
        <v>4800000</v>
      </c>
      <c r="Q414" t="s">
        <v>1312</v>
      </c>
      <c r="R414" t="s">
        <v>2373</v>
      </c>
      <c r="S414" s="188">
        <v>0</v>
      </c>
      <c r="T414" t="s">
        <v>1309</v>
      </c>
      <c r="U414" t="s">
        <v>1314</v>
      </c>
      <c r="V414" s="188">
        <v>0</v>
      </c>
      <c r="W414" t="s">
        <v>1309</v>
      </c>
      <c r="X414" t="s">
        <v>1314</v>
      </c>
      <c r="Y414" s="188">
        <v>0</v>
      </c>
      <c r="Z414" t="s">
        <v>1309</v>
      </c>
      <c r="AA414" t="s">
        <v>1314</v>
      </c>
      <c r="AB414" s="188">
        <v>0</v>
      </c>
      <c r="AC414" t="s">
        <v>1309</v>
      </c>
      <c r="AD414" t="s">
        <v>1314</v>
      </c>
      <c r="AE414" t="s">
        <v>2377</v>
      </c>
      <c r="AF414" s="187">
        <v>44847</v>
      </c>
      <c r="AG414" t="s">
        <v>1399</v>
      </c>
      <c r="AH414" t="s">
        <v>1387</v>
      </c>
      <c r="AI414" s="187" t="s">
        <v>1387</v>
      </c>
      <c r="AJ414" t="s">
        <v>2378</v>
      </c>
    </row>
    <row r="415" spans="1:36" x14ac:dyDescent="0.25">
      <c r="A415" t="s">
        <v>2379</v>
      </c>
      <c r="B415" t="s">
        <v>1481</v>
      </c>
      <c r="C415" t="s">
        <v>2298</v>
      </c>
      <c r="D415" t="s">
        <v>2298</v>
      </c>
      <c r="E415" s="186" t="s">
        <v>1301</v>
      </c>
      <c r="F415" t="s">
        <v>2349</v>
      </c>
      <c r="G415" s="187">
        <v>45187</v>
      </c>
      <c r="H415" t="s">
        <v>1303</v>
      </c>
      <c r="I415" t="s">
        <v>2380</v>
      </c>
      <c r="J415" t="s">
        <v>2381</v>
      </c>
      <c r="K415" s="189" t="s">
        <v>1306</v>
      </c>
      <c r="L415" t="s">
        <v>1387</v>
      </c>
      <c r="M415" t="s">
        <v>1387</v>
      </c>
      <c r="N415">
        <v>1</v>
      </c>
      <c r="O415" t="s">
        <v>1391</v>
      </c>
      <c r="P415" s="188">
        <v>0</v>
      </c>
      <c r="Q415" t="s">
        <v>1309</v>
      </c>
      <c r="S415" s="188">
        <v>0</v>
      </c>
      <c r="T415" t="s">
        <v>1309</v>
      </c>
      <c r="U415" t="s">
        <v>1387</v>
      </c>
      <c r="V415" s="188" t="s">
        <v>1387</v>
      </c>
      <c r="W415" t="s">
        <v>1309</v>
      </c>
      <c r="X415" t="s">
        <v>1387</v>
      </c>
      <c r="Y415" s="188">
        <v>0</v>
      </c>
      <c r="Z415" t="s">
        <v>1309</v>
      </c>
      <c r="AB415" s="188" t="s">
        <v>1387</v>
      </c>
      <c r="AC415" t="s">
        <v>1309</v>
      </c>
      <c r="AD415" t="s">
        <v>1387</v>
      </c>
      <c r="AE415" t="s">
        <v>1387</v>
      </c>
      <c r="AF415" s="187" t="s">
        <v>1387</v>
      </c>
      <c r="AG415" t="s">
        <v>1387</v>
      </c>
      <c r="AH415" t="s">
        <v>1387</v>
      </c>
      <c r="AI415" s="187" t="s">
        <v>1387</v>
      </c>
      <c r="AJ415" t="s">
        <v>55</v>
      </c>
    </row>
    <row r="416" spans="1:36" x14ac:dyDescent="0.25">
      <c r="A416" t="s">
        <v>2382</v>
      </c>
      <c r="B416" t="s">
        <v>1481</v>
      </c>
      <c r="C416" t="s">
        <v>2298</v>
      </c>
      <c r="D416" t="s">
        <v>2298</v>
      </c>
      <c r="E416" s="186" t="s">
        <v>1301</v>
      </c>
      <c r="F416" t="s">
        <v>2349</v>
      </c>
      <c r="G416" s="187">
        <v>45611</v>
      </c>
      <c r="H416" t="s">
        <v>1303</v>
      </c>
      <c r="I416" t="s">
        <v>2314</v>
      </c>
      <c r="J416" t="s">
        <v>2315</v>
      </c>
      <c r="K416" s="189" t="s">
        <v>1306</v>
      </c>
      <c r="L416" t="s">
        <v>1387</v>
      </c>
      <c r="M416" t="s">
        <v>1387</v>
      </c>
      <c r="N416">
        <v>1</v>
      </c>
      <c r="O416" t="s">
        <v>1529</v>
      </c>
      <c r="P416" s="188">
        <v>0</v>
      </c>
      <c r="Q416" t="s">
        <v>1309</v>
      </c>
      <c r="S416" s="188">
        <v>0</v>
      </c>
      <c r="T416" t="s">
        <v>1309</v>
      </c>
      <c r="U416" t="s">
        <v>1387</v>
      </c>
      <c r="V416" s="188" t="s">
        <v>1387</v>
      </c>
      <c r="W416" t="s">
        <v>1309</v>
      </c>
      <c r="X416" t="s">
        <v>1387</v>
      </c>
      <c r="Y416" s="188">
        <v>0</v>
      </c>
      <c r="Z416" t="s">
        <v>1309</v>
      </c>
      <c r="AB416" s="188" t="s">
        <v>1387</v>
      </c>
      <c r="AC416" t="s">
        <v>1309</v>
      </c>
      <c r="AD416" t="s">
        <v>1387</v>
      </c>
      <c r="AE416" t="s">
        <v>1387</v>
      </c>
      <c r="AF416" s="187" t="s">
        <v>1387</v>
      </c>
      <c r="AG416" t="s">
        <v>1387</v>
      </c>
      <c r="AH416" t="s">
        <v>1387</v>
      </c>
      <c r="AI416" s="187" t="s">
        <v>1387</v>
      </c>
      <c r="AJ416" t="s">
        <v>55</v>
      </c>
    </row>
    <row r="417" spans="1:36" x14ac:dyDescent="0.25">
      <c r="A417" t="s">
        <v>2383</v>
      </c>
      <c r="B417" t="s">
        <v>1713</v>
      </c>
      <c r="C417" t="s">
        <v>2298</v>
      </c>
      <c r="D417" t="s">
        <v>1300</v>
      </c>
      <c r="E417" s="186" t="s">
        <v>1301</v>
      </c>
      <c r="F417" t="s">
        <v>2349</v>
      </c>
      <c r="G417" s="187">
        <v>44851</v>
      </c>
      <c r="H417" t="s">
        <v>1303</v>
      </c>
      <c r="I417" t="s">
        <v>1303</v>
      </c>
      <c r="J417" t="s">
        <v>1307</v>
      </c>
      <c r="K417" s="189" t="s">
        <v>1306</v>
      </c>
      <c r="L417" t="s">
        <v>1387</v>
      </c>
      <c r="M417" t="s">
        <v>1387</v>
      </c>
      <c r="N417">
        <v>12</v>
      </c>
      <c r="O417" t="s">
        <v>2350</v>
      </c>
      <c r="P417" s="188">
        <v>0</v>
      </c>
      <c r="Q417" t="s">
        <v>1309</v>
      </c>
      <c r="S417" s="188">
        <v>0</v>
      </c>
      <c r="T417" t="s">
        <v>1309</v>
      </c>
      <c r="U417" t="s">
        <v>1387</v>
      </c>
      <c r="V417" s="188" t="s">
        <v>1387</v>
      </c>
      <c r="W417" t="s">
        <v>1309</v>
      </c>
      <c r="X417" t="s">
        <v>1387</v>
      </c>
      <c r="Y417" s="188">
        <v>0</v>
      </c>
      <c r="Z417" t="s">
        <v>1309</v>
      </c>
      <c r="AB417" s="188" t="s">
        <v>1387</v>
      </c>
      <c r="AC417" t="s">
        <v>1309</v>
      </c>
      <c r="AD417" t="s">
        <v>1387</v>
      </c>
      <c r="AE417" t="s">
        <v>1387</v>
      </c>
      <c r="AF417" s="187" t="s">
        <v>1387</v>
      </c>
      <c r="AG417" t="s">
        <v>1387</v>
      </c>
      <c r="AH417" t="s">
        <v>1387</v>
      </c>
      <c r="AI417" s="187" t="s">
        <v>1387</v>
      </c>
      <c r="AJ417" t="s">
        <v>55</v>
      </c>
    </row>
    <row r="418" spans="1:36" x14ac:dyDescent="0.25">
      <c r="A418" t="s">
        <v>2384</v>
      </c>
      <c r="B418" t="s">
        <v>1298</v>
      </c>
      <c r="C418" t="s">
        <v>2298</v>
      </c>
      <c r="D418" t="s">
        <v>1300</v>
      </c>
      <c r="E418" s="186" t="s">
        <v>1301</v>
      </c>
      <c r="F418" t="s">
        <v>2012</v>
      </c>
      <c r="G418" s="187">
        <v>44844</v>
      </c>
      <c r="H418" t="s">
        <v>1303</v>
      </c>
      <c r="I418" t="s">
        <v>1303</v>
      </c>
      <c r="J418" t="s">
        <v>1307</v>
      </c>
      <c r="K418" s="189" t="s">
        <v>1306</v>
      </c>
      <c r="L418" t="s">
        <v>2385</v>
      </c>
      <c r="M418" t="s">
        <v>2345</v>
      </c>
      <c r="N418">
        <v>13</v>
      </c>
      <c r="O418" t="s">
        <v>1397</v>
      </c>
      <c r="P418" s="188">
        <v>5500000</v>
      </c>
      <c r="Q418" t="s">
        <v>1312</v>
      </c>
      <c r="R418" t="s">
        <v>1413</v>
      </c>
      <c r="S418" s="188">
        <v>0</v>
      </c>
      <c r="T418" t="s">
        <v>1309</v>
      </c>
      <c r="U418" t="s">
        <v>1314</v>
      </c>
      <c r="V418" s="188">
        <v>0</v>
      </c>
      <c r="W418" t="s">
        <v>1309</v>
      </c>
      <c r="X418" t="s">
        <v>1314</v>
      </c>
      <c r="Y418" s="188">
        <v>0</v>
      </c>
      <c r="Z418" t="s">
        <v>1309</v>
      </c>
      <c r="AA418" t="s">
        <v>1314</v>
      </c>
      <c r="AB418" s="188">
        <v>0</v>
      </c>
      <c r="AC418" t="s">
        <v>1309</v>
      </c>
      <c r="AD418" t="s">
        <v>1314</v>
      </c>
      <c r="AE418" t="s">
        <v>2386</v>
      </c>
      <c r="AF418" s="187">
        <v>44879</v>
      </c>
      <c r="AG418" t="s">
        <v>1399</v>
      </c>
      <c r="AH418" t="s">
        <v>1387</v>
      </c>
      <c r="AI418" s="187" t="s">
        <v>1387</v>
      </c>
      <c r="AJ418" t="s">
        <v>2387</v>
      </c>
    </row>
    <row r="419" spans="1:36" x14ac:dyDescent="0.25">
      <c r="A419" t="s">
        <v>2388</v>
      </c>
      <c r="B419" t="s">
        <v>1298</v>
      </c>
      <c r="C419" t="s">
        <v>2298</v>
      </c>
      <c r="D419" t="s">
        <v>1300</v>
      </c>
      <c r="E419" s="186" t="s">
        <v>1301</v>
      </c>
      <c r="F419" t="s">
        <v>2012</v>
      </c>
      <c r="G419" s="187">
        <v>44896</v>
      </c>
      <c r="H419" t="s">
        <v>1303</v>
      </c>
      <c r="I419" t="s">
        <v>2308</v>
      </c>
      <c r="J419" t="s">
        <v>2301</v>
      </c>
      <c r="K419" s="189" t="s">
        <v>1306</v>
      </c>
      <c r="L419" t="s">
        <v>1306</v>
      </c>
      <c r="M419" t="s">
        <v>1307</v>
      </c>
      <c r="N419">
        <v>6</v>
      </c>
      <c r="O419" t="s">
        <v>1397</v>
      </c>
      <c r="P419" s="188">
        <v>740.32</v>
      </c>
      <c r="Q419" t="s">
        <v>1312</v>
      </c>
      <c r="R419" t="s">
        <v>2302</v>
      </c>
      <c r="S419" s="188">
        <v>0</v>
      </c>
      <c r="T419" t="s">
        <v>1309</v>
      </c>
      <c r="U419" t="s">
        <v>1314</v>
      </c>
      <c r="V419" s="188">
        <v>0</v>
      </c>
      <c r="W419" t="s">
        <v>1309</v>
      </c>
      <c r="X419" t="s">
        <v>1314</v>
      </c>
      <c r="Y419" s="188">
        <v>0</v>
      </c>
      <c r="Z419" t="s">
        <v>1309</v>
      </c>
      <c r="AA419" t="s">
        <v>1314</v>
      </c>
      <c r="AB419" s="188">
        <v>0</v>
      </c>
      <c r="AC419" t="s">
        <v>1309</v>
      </c>
      <c r="AD419" t="s">
        <v>1314</v>
      </c>
      <c r="AE419" t="s">
        <v>2389</v>
      </c>
      <c r="AF419" s="187">
        <v>44944</v>
      </c>
      <c r="AG419" t="s">
        <v>2390</v>
      </c>
      <c r="AH419" t="s">
        <v>2391</v>
      </c>
      <c r="AI419" s="187">
        <v>44978</v>
      </c>
      <c r="AJ419" t="s">
        <v>55</v>
      </c>
    </row>
    <row r="420" spans="1:36" x14ac:dyDescent="0.25">
      <c r="A420" t="s">
        <v>2392</v>
      </c>
      <c r="B420" t="s">
        <v>1298</v>
      </c>
      <c r="C420" t="s">
        <v>2298</v>
      </c>
      <c r="D420" t="s">
        <v>1300</v>
      </c>
      <c r="E420" s="186" t="s">
        <v>1301</v>
      </c>
      <c r="F420" t="s">
        <v>2012</v>
      </c>
      <c r="G420" s="187">
        <v>45187</v>
      </c>
      <c r="H420" t="s">
        <v>1303</v>
      </c>
      <c r="I420" t="s">
        <v>2314</v>
      </c>
      <c r="J420" t="s">
        <v>2315</v>
      </c>
      <c r="K420" s="189" t="s">
        <v>1306</v>
      </c>
      <c r="L420" t="s">
        <v>1306</v>
      </c>
      <c r="M420" t="s">
        <v>1307</v>
      </c>
      <c r="N420">
        <v>1</v>
      </c>
      <c r="O420" t="s">
        <v>1529</v>
      </c>
      <c r="P420" s="188">
        <v>8793.43</v>
      </c>
      <c r="Q420" t="s">
        <v>1312</v>
      </c>
      <c r="R420" t="s">
        <v>2302</v>
      </c>
      <c r="S420" s="188">
        <v>0</v>
      </c>
      <c r="T420" t="s">
        <v>1309</v>
      </c>
      <c r="U420" t="s">
        <v>1314</v>
      </c>
      <c r="V420" s="188">
        <v>0</v>
      </c>
      <c r="W420" t="s">
        <v>1309</v>
      </c>
      <c r="X420" t="s">
        <v>1314</v>
      </c>
      <c r="Y420" s="188">
        <v>0</v>
      </c>
      <c r="Z420" t="s">
        <v>1309</v>
      </c>
      <c r="AA420" t="s">
        <v>1314</v>
      </c>
      <c r="AB420" s="188">
        <v>0</v>
      </c>
      <c r="AC420" t="s">
        <v>1309</v>
      </c>
      <c r="AD420" t="s">
        <v>1314</v>
      </c>
      <c r="AE420" t="s">
        <v>2393</v>
      </c>
      <c r="AF420" s="187">
        <v>45260</v>
      </c>
      <c r="AG420" t="s">
        <v>2394</v>
      </c>
      <c r="AH420" t="s">
        <v>2395</v>
      </c>
      <c r="AI420" s="187">
        <v>45293</v>
      </c>
      <c r="AJ420" t="s">
        <v>55</v>
      </c>
    </row>
    <row r="421" spans="1:36" x14ac:dyDescent="0.25">
      <c r="A421" t="s">
        <v>2396</v>
      </c>
      <c r="B421" t="s">
        <v>1298</v>
      </c>
      <c r="C421" t="s">
        <v>2298</v>
      </c>
      <c r="D421" t="s">
        <v>1363</v>
      </c>
      <c r="E421" s="186" t="s">
        <v>1301</v>
      </c>
      <c r="F421" t="s">
        <v>2012</v>
      </c>
      <c r="G421" s="187">
        <v>45611</v>
      </c>
      <c r="H421" t="s">
        <v>1303</v>
      </c>
      <c r="I421" t="s">
        <v>2300</v>
      </c>
      <c r="J421" t="s">
        <v>2301</v>
      </c>
      <c r="K421" s="189" t="s">
        <v>1306</v>
      </c>
      <c r="L421" t="s">
        <v>1306</v>
      </c>
      <c r="M421" t="s">
        <v>1307</v>
      </c>
      <c r="N421">
        <v>1</v>
      </c>
      <c r="O421" t="s">
        <v>1529</v>
      </c>
      <c r="P421" s="188">
        <v>5776.59</v>
      </c>
      <c r="Q421" t="s">
        <v>1312</v>
      </c>
      <c r="R421" t="s">
        <v>2302</v>
      </c>
      <c r="S421" s="188">
        <v>0</v>
      </c>
      <c r="T421" t="s">
        <v>1309</v>
      </c>
      <c r="U421" t="s">
        <v>1314</v>
      </c>
      <c r="V421" s="188">
        <v>0</v>
      </c>
      <c r="W421" t="s">
        <v>1309</v>
      </c>
      <c r="X421" t="s">
        <v>1314</v>
      </c>
      <c r="Y421" s="188">
        <v>0</v>
      </c>
      <c r="Z421" t="s">
        <v>1309</v>
      </c>
      <c r="AA421" t="s">
        <v>1314</v>
      </c>
      <c r="AB421" s="188">
        <v>0</v>
      </c>
      <c r="AC421" t="s">
        <v>1309</v>
      </c>
      <c r="AD421" t="s">
        <v>1314</v>
      </c>
      <c r="AE421" t="s">
        <v>2397</v>
      </c>
      <c r="AF421" s="187">
        <v>45624</v>
      </c>
      <c r="AG421" t="s">
        <v>2398</v>
      </c>
      <c r="AH421" t="s">
        <v>2399</v>
      </c>
      <c r="AI421" s="187">
        <v>45621</v>
      </c>
      <c r="AJ421" t="s">
        <v>55</v>
      </c>
    </row>
    <row r="422" spans="1:36" x14ac:dyDescent="0.25">
      <c r="A422" t="s">
        <v>2400</v>
      </c>
      <c r="B422" t="s">
        <v>1481</v>
      </c>
      <c r="C422" t="s">
        <v>2298</v>
      </c>
      <c r="D422" t="s">
        <v>2298</v>
      </c>
      <c r="E422" s="186" t="s">
        <v>1301</v>
      </c>
      <c r="F422" t="s">
        <v>2012</v>
      </c>
      <c r="G422" s="187">
        <v>44729</v>
      </c>
      <c r="H422" t="s">
        <v>1303</v>
      </c>
      <c r="I422" t="s">
        <v>1303</v>
      </c>
      <c r="J422" t="s">
        <v>1307</v>
      </c>
      <c r="K422" s="189" t="s">
        <v>1306</v>
      </c>
      <c r="L422" t="s">
        <v>1387</v>
      </c>
      <c r="M422" t="s">
        <v>1387</v>
      </c>
      <c r="N422">
        <v>1</v>
      </c>
      <c r="O422" t="s">
        <v>1529</v>
      </c>
      <c r="P422" s="188">
        <v>0</v>
      </c>
      <c r="Q422" t="s">
        <v>1309</v>
      </c>
      <c r="S422" s="188">
        <v>0</v>
      </c>
      <c r="T422" t="s">
        <v>1309</v>
      </c>
      <c r="U422" t="s">
        <v>1387</v>
      </c>
      <c r="V422" s="188" t="s">
        <v>1387</v>
      </c>
      <c r="W422" t="s">
        <v>1309</v>
      </c>
      <c r="X422" t="s">
        <v>1387</v>
      </c>
      <c r="Y422" s="188">
        <v>0</v>
      </c>
      <c r="Z422" t="s">
        <v>1309</v>
      </c>
      <c r="AB422" s="188" t="s">
        <v>1387</v>
      </c>
      <c r="AC422" t="s">
        <v>1309</v>
      </c>
      <c r="AD422" t="s">
        <v>1387</v>
      </c>
      <c r="AE422" t="s">
        <v>1387</v>
      </c>
      <c r="AF422" s="187" t="s">
        <v>1387</v>
      </c>
      <c r="AG422" t="s">
        <v>1387</v>
      </c>
      <c r="AH422" t="s">
        <v>1387</v>
      </c>
      <c r="AI422" s="187" t="s">
        <v>1387</v>
      </c>
      <c r="AJ422" t="s">
        <v>55</v>
      </c>
    </row>
    <row r="423" spans="1:36" x14ac:dyDescent="0.25">
      <c r="A423" t="s">
        <v>2401</v>
      </c>
      <c r="B423" t="s">
        <v>1298</v>
      </c>
      <c r="C423" t="s">
        <v>2298</v>
      </c>
      <c r="D423" t="s">
        <v>1300</v>
      </c>
      <c r="E423" s="186" t="s">
        <v>1301</v>
      </c>
      <c r="F423" t="s">
        <v>2012</v>
      </c>
      <c r="G423" s="187">
        <v>44896</v>
      </c>
      <c r="H423" t="s">
        <v>1303</v>
      </c>
      <c r="I423" t="s">
        <v>2308</v>
      </c>
      <c r="J423" t="s">
        <v>2301</v>
      </c>
      <c r="K423" s="189" t="s">
        <v>1306</v>
      </c>
      <c r="L423" t="s">
        <v>1306</v>
      </c>
      <c r="M423" t="s">
        <v>1307</v>
      </c>
      <c r="N423">
        <v>6</v>
      </c>
      <c r="O423" t="s">
        <v>1397</v>
      </c>
      <c r="P423" s="188">
        <v>439.24</v>
      </c>
      <c r="Q423" t="s">
        <v>1312</v>
      </c>
      <c r="R423" t="s">
        <v>2302</v>
      </c>
      <c r="S423" s="188">
        <v>0</v>
      </c>
      <c r="T423" t="s">
        <v>1309</v>
      </c>
      <c r="U423" t="s">
        <v>1314</v>
      </c>
      <c r="V423" s="188">
        <v>0</v>
      </c>
      <c r="W423" t="s">
        <v>1309</v>
      </c>
      <c r="X423" t="s">
        <v>1314</v>
      </c>
      <c r="Y423" s="188">
        <v>0</v>
      </c>
      <c r="Z423" t="s">
        <v>1309</v>
      </c>
      <c r="AA423" t="s">
        <v>1314</v>
      </c>
      <c r="AB423" s="188">
        <v>0</v>
      </c>
      <c r="AC423" t="s">
        <v>1309</v>
      </c>
      <c r="AD423" t="s">
        <v>1314</v>
      </c>
      <c r="AE423" t="s">
        <v>2402</v>
      </c>
      <c r="AF423" s="187">
        <v>44932</v>
      </c>
      <c r="AG423" t="s">
        <v>2403</v>
      </c>
      <c r="AH423" t="s">
        <v>2404</v>
      </c>
      <c r="AI423" s="187">
        <v>44977</v>
      </c>
      <c r="AJ423" t="s">
        <v>55</v>
      </c>
    </row>
    <row r="424" spans="1:36" x14ac:dyDescent="0.25">
      <c r="A424" t="s">
        <v>2405</v>
      </c>
      <c r="B424" t="s">
        <v>1298</v>
      </c>
      <c r="C424" t="s">
        <v>2298</v>
      </c>
      <c r="D424" t="s">
        <v>1300</v>
      </c>
      <c r="E424" s="186" t="s">
        <v>1301</v>
      </c>
      <c r="F424" t="s">
        <v>2012</v>
      </c>
      <c r="G424" s="187">
        <v>44735</v>
      </c>
      <c r="H424" t="s">
        <v>2299</v>
      </c>
      <c r="I424" t="s">
        <v>2300</v>
      </c>
      <c r="J424" t="s">
        <v>2301</v>
      </c>
      <c r="K424" s="189" t="s">
        <v>1306</v>
      </c>
      <c r="L424" t="s">
        <v>1306</v>
      </c>
      <c r="M424" t="s">
        <v>1307</v>
      </c>
      <c r="N424">
        <v>1</v>
      </c>
      <c r="O424" t="s">
        <v>1529</v>
      </c>
      <c r="P424" s="188">
        <v>7912.23</v>
      </c>
      <c r="Q424" t="s">
        <v>1312</v>
      </c>
      <c r="R424" t="s">
        <v>2302</v>
      </c>
      <c r="S424" s="188">
        <v>0</v>
      </c>
      <c r="T424" t="s">
        <v>1309</v>
      </c>
      <c r="U424" t="s">
        <v>1314</v>
      </c>
      <c r="V424" s="188">
        <v>0</v>
      </c>
      <c r="W424" t="s">
        <v>1309</v>
      </c>
      <c r="X424" t="s">
        <v>1314</v>
      </c>
      <c r="Y424" s="188">
        <v>0</v>
      </c>
      <c r="Z424" t="s">
        <v>1309</v>
      </c>
      <c r="AA424" t="s">
        <v>1314</v>
      </c>
      <c r="AB424" s="188">
        <v>0</v>
      </c>
      <c r="AC424" t="s">
        <v>1309</v>
      </c>
      <c r="AD424" t="s">
        <v>1314</v>
      </c>
      <c r="AE424" t="s">
        <v>2406</v>
      </c>
      <c r="AF424" s="187">
        <v>44775</v>
      </c>
      <c r="AG424" t="s">
        <v>2407</v>
      </c>
      <c r="AH424" t="s">
        <v>2408</v>
      </c>
      <c r="AI424" s="187">
        <v>44978</v>
      </c>
      <c r="AJ424" t="s">
        <v>55</v>
      </c>
    </row>
    <row r="425" spans="1:36" x14ac:dyDescent="0.25">
      <c r="A425" t="s">
        <v>2405</v>
      </c>
      <c r="B425" t="s">
        <v>1298</v>
      </c>
      <c r="C425" t="s">
        <v>2298</v>
      </c>
      <c r="D425" t="s">
        <v>1300</v>
      </c>
      <c r="E425" s="186" t="s">
        <v>1301</v>
      </c>
      <c r="F425" t="s">
        <v>2012</v>
      </c>
      <c r="G425" s="187">
        <v>44735</v>
      </c>
      <c r="H425" t="s">
        <v>2299</v>
      </c>
      <c r="I425" t="s">
        <v>2300</v>
      </c>
      <c r="J425" t="s">
        <v>2301</v>
      </c>
      <c r="K425" s="189" t="s">
        <v>1306</v>
      </c>
      <c r="L425" t="s">
        <v>1306</v>
      </c>
      <c r="M425" t="s">
        <v>1307</v>
      </c>
      <c r="N425">
        <v>1</v>
      </c>
      <c r="O425" t="s">
        <v>1529</v>
      </c>
      <c r="P425" s="188">
        <v>7912.23</v>
      </c>
      <c r="Q425" t="s">
        <v>1312</v>
      </c>
      <c r="R425" t="s">
        <v>2302</v>
      </c>
      <c r="S425" s="188">
        <v>0</v>
      </c>
      <c r="T425" t="s">
        <v>1309</v>
      </c>
      <c r="U425" t="s">
        <v>1314</v>
      </c>
      <c r="V425" s="188">
        <v>0</v>
      </c>
      <c r="W425" t="s">
        <v>1309</v>
      </c>
      <c r="X425" t="s">
        <v>1314</v>
      </c>
      <c r="Y425" s="188">
        <v>0</v>
      </c>
      <c r="Z425" t="s">
        <v>1309</v>
      </c>
      <c r="AA425" t="s">
        <v>1314</v>
      </c>
      <c r="AB425" s="188">
        <v>0</v>
      </c>
      <c r="AC425" t="s">
        <v>1309</v>
      </c>
      <c r="AD425" t="s">
        <v>1314</v>
      </c>
      <c r="AE425" t="s">
        <v>2406</v>
      </c>
      <c r="AF425" s="187">
        <v>44775</v>
      </c>
      <c r="AG425" t="s">
        <v>2407</v>
      </c>
      <c r="AH425" t="s">
        <v>2409</v>
      </c>
      <c r="AI425" s="187">
        <v>44979</v>
      </c>
      <c r="AJ425" t="s">
        <v>55</v>
      </c>
    </row>
    <row r="426" spans="1:36" x14ac:dyDescent="0.25">
      <c r="A426" t="s">
        <v>2410</v>
      </c>
      <c r="B426" t="s">
        <v>1298</v>
      </c>
      <c r="C426" t="s">
        <v>2298</v>
      </c>
      <c r="D426" t="s">
        <v>1300</v>
      </c>
      <c r="E426" s="186" t="s">
        <v>1301</v>
      </c>
      <c r="F426" t="s">
        <v>2411</v>
      </c>
      <c r="G426" s="187">
        <v>44268</v>
      </c>
      <c r="H426" t="s">
        <v>2412</v>
      </c>
      <c r="I426" t="s">
        <v>1303</v>
      </c>
      <c r="J426" t="s">
        <v>1307</v>
      </c>
      <c r="K426" s="189" t="s">
        <v>2413</v>
      </c>
      <c r="L426" t="s">
        <v>1306</v>
      </c>
      <c r="M426" t="s">
        <v>2414</v>
      </c>
      <c r="N426">
        <v>1</v>
      </c>
      <c r="O426" t="s">
        <v>1391</v>
      </c>
      <c r="P426" s="188">
        <v>40500000</v>
      </c>
      <c r="Q426" t="s">
        <v>1312</v>
      </c>
      <c r="R426" t="s">
        <v>855</v>
      </c>
      <c r="S426" s="188">
        <v>0</v>
      </c>
      <c r="T426" t="s">
        <v>1309</v>
      </c>
      <c r="U426" t="s">
        <v>1314</v>
      </c>
      <c r="V426" s="188">
        <v>0</v>
      </c>
      <c r="W426" t="s">
        <v>1309</v>
      </c>
      <c r="X426" t="s">
        <v>1314</v>
      </c>
      <c r="Y426" s="188">
        <v>0</v>
      </c>
      <c r="Z426" t="s">
        <v>1309</v>
      </c>
      <c r="AA426" t="s">
        <v>1314</v>
      </c>
      <c r="AB426" s="188">
        <v>0</v>
      </c>
      <c r="AC426" t="s">
        <v>1309</v>
      </c>
      <c r="AD426" t="s">
        <v>1314</v>
      </c>
      <c r="AE426" t="s">
        <v>2415</v>
      </c>
      <c r="AF426" s="187">
        <v>44308</v>
      </c>
      <c r="AG426" t="s">
        <v>1399</v>
      </c>
      <c r="AH426" t="s">
        <v>1387</v>
      </c>
      <c r="AI426" s="187" t="s">
        <v>1387</v>
      </c>
      <c r="AJ426" t="s">
        <v>55</v>
      </c>
    </row>
    <row r="427" spans="1:36" x14ac:dyDescent="0.25">
      <c r="A427" t="s">
        <v>2416</v>
      </c>
      <c r="B427" t="s">
        <v>1298</v>
      </c>
      <c r="C427" t="s">
        <v>2298</v>
      </c>
      <c r="D427" t="s">
        <v>1300</v>
      </c>
      <c r="E427" s="186" t="s">
        <v>1301</v>
      </c>
      <c r="F427" t="s">
        <v>2411</v>
      </c>
      <c r="G427" s="187">
        <v>44481</v>
      </c>
      <c r="H427" t="s">
        <v>1303</v>
      </c>
      <c r="I427" t="s">
        <v>1303</v>
      </c>
      <c r="J427" t="s">
        <v>1307</v>
      </c>
      <c r="K427" s="189" t="s">
        <v>1306</v>
      </c>
      <c r="L427" t="s">
        <v>2417</v>
      </c>
      <c r="M427" t="s">
        <v>2418</v>
      </c>
      <c r="N427">
        <v>12</v>
      </c>
      <c r="O427" t="s">
        <v>1397</v>
      </c>
      <c r="P427" s="188">
        <v>8000000</v>
      </c>
      <c r="Q427" t="s">
        <v>1312</v>
      </c>
      <c r="R427" t="s">
        <v>2419</v>
      </c>
      <c r="S427" s="188">
        <v>0</v>
      </c>
      <c r="T427" t="s">
        <v>1309</v>
      </c>
      <c r="U427" t="s">
        <v>1314</v>
      </c>
      <c r="V427" s="188">
        <v>0</v>
      </c>
      <c r="W427" t="s">
        <v>1309</v>
      </c>
      <c r="X427" t="s">
        <v>1314</v>
      </c>
      <c r="Y427" s="188">
        <v>0</v>
      </c>
      <c r="Z427" t="s">
        <v>1309</v>
      </c>
      <c r="AA427" t="s">
        <v>1314</v>
      </c>
      <c r="AB427" s="188">
        <v>0</v>
      </c>
      <c r="AC427" t="s">
        <v>1309</v>
      </c>
      <c r="AD427" t="s">
        <v>1314</v>
      </c>
      <c r="AE427" t="s">
        <v>2420</v>
      </c>
      <c r="AF427" s="187">
        <v>44507</v>
      </c>
      <c r="AG427" t="s">
        <v>1399</v>
      </c>
      <c r="AH427" t="s">
        <v>1387</v>
      </c>
      <c r="AI427" s="187" t="s">
        <v>1387</v>
      </c>
      <c r="AJ427" t="s">
        <v>55</v>
      </c>
    </row>
    <row r="428" spans="1:36" x14ac:dyDescent="0.25">
      <c r="A428" t="s">
        <v>2421</v>
      </c>
      <c r="B428" t="s">
        <v>1298</v>
      </c>
      <c r="C428" t="s">
        <v>2298</v>
      </c>
      <c r="D428" t="s">
        <v>1300</v>
      </c>
      <c r="E428" s="186" t="s">
        <v>1301</v>
      </c>
      <c r="F428" t="s">
        <v>2411</v>
      </c>
      <c r="G428" s="187">
        <v>44609</v>
      </c>
      <c r="H428" t="s">
        <v>1303</v>
      </c>
      <c r="I428" t="s">
        <v>1303</v>
      </c>
      <c r="J428" t="s">
        <v>1307</v>
      </c>
      <c r="K428" s="189" t="s">
        <v>1306</v>
      </c>
      <c r="L428" t="s">
        <v>2422</v>
      </c>
      <c r="M428" t="s">
        <v>2423</v>
      </c>
      <c r="N428">
        <v>12</v>
      </c>
      <c r="O428" t="s">
        <v>1397</v>
      </c>
      <c r="P428" s="188">
        <v>3705000</v>
      </c>
      <c r="Q428" t="s">
        <v>1312</v>
      </c>
      <c r="R428" t="s">
        <v>1404</v>
      </c>
      <c r="S428" s="188">
        <v>0</v>
      </c>
      <c r="T428" t="s">
        <v>1309</v>
      </c>
      <c r="U428" t="s">
        <v>1314</v>
      </c>
      <c r="V428" s="188">
        <v>0</v>
      </c>
      <c r="W428" t="s">
        <v>1309</v>
      </c>
      <c r="X428" t="s">
        <v>1314</v>
      </c>
      <c r="Y428" s="188">
        <v>0</v>
      </c>
      <c r="Z428" t="s">
        <v>1309</v>
      </c>
      <c r="AA428" t="s">
        <v>1314</v>
      </c>
      <c r="AB428" s="188">
        <v>0</v>
      </c>
      <c r="AC428" t="s">
        <v>1309</v>
      </c>
      <c r="AD428" t="s">
        <v>1314</v>
      </c>
      <c r="AE428" t="s">
        <v>2424</v>
      </c>
      <c r="AF428" s="187">
        <v>44630</v>
      </c>
      <c r="AG428" t="s">
        <v>1399</v>
      </c>
      <c r="AH428" t="s">
        <v>1387</v>
      </c>
      <c r="AI428" s="187" t="s">
        <v>1387</v>
      </c>
      <c r="AJ428" t="s">
        <v>55</v>
      </c>
    </row>
    <row r="429" spans="1:36" x14ac:dyDescent="0.25">
      <c r="A429" t="s">
        <v>2425</v>
      </c>
      <c r="B429" t="s">
        <v>1298</v>
      </c>
      <c r="C429" t="s">
        <v>2298</v>
      </c>
      <c r="D429" t="s">
        <v>1300</v>
      </c>
      <c r="E429" s="186" t="s">
        <v>1301</v>
      </c>
      <c r="F429" t="s">
        <v>2411</v>
      </c>
      <c r="G429" s="187">
        <v>45118</v>
      </c>
      <c r="H429" t="s">
        <v>1303</v>
      </c>
      <c r="I429" t="s">
        <v>1303</v>
      </c>
      <c r="J429" t="s">
        <v>1307</v>
      </c>
      <c r="K429" s="189" t="s">
        <v>1306</v>
      </c>
      <c r="L429" t="s">
        <v>2426</v>
      </c>
      <c r="M429" t="s">
        <v>2427</v>
      </c>
      <c r="N429">
        <v>1</v>
      </c>
      <c r="O429" t="s">
        <v>1391</v>
      </c>
      <c r="P429" s="188">
        <v>60000000</v>
      </c>
      <c r="Q429" t="s">
        <v>1312</v>
      </c>
      <c r="R429" t="s">
        <v>2428</v>
      </c>
      <c r="S429" s="188">
        <v>0</v>
      </c>
      <c r="T429" t="s">
        <v>1309</v>
      </c>
      <c r="U429" t="s">
        <v>1314</v>
      </c>
      <c r="V429" s="188">
        <v>0</v>
      </c>
      <c r="W429" t="s">
        <v>1309</v>
      </c>
      <c r="X429" t="s">
        <v>1314</v>
      </c>
      <c r="Y429" s="188">
        <v>0</v>
      </c>
      <c r="Z429" t="s">
        <v>1309</v>
      </c>
      <c r="AA429" t="s">
        <v>1314</v>
      </c>
      <c r="AB429" s="188">
        <v>0</v>
      </c>
      <c r="AC429" t="s">
        <v>1309</v>
      </c>
      <c r="AD429" t="s">
        <v>1314</v>
      </c>
      <c r="AE429" t="s">
        <v>2429</v>
      </c>
      <c r="AF429" s="187">
        <v>45173</v>
      </c>
      <c r="AG429" t="s">
        <v>1399</v>
      </c>
      <c r="AH429" t="s">
        <v>1387</v>
      </c>
      <c r="AI429" s="187" t="s">
        <v>1387</v>
      </c>
      <c r="AJ429" t="s">
        <v>2430</v>
      </c>
    </row>
    <row r="430" spans="1:36" x14ac:dyDescent="0.25">
      <c r="A430" t="s">
        <v>2431</v>
      </c>
      <c r="B430" t="s">
        <v>1298</v>
      </c>
      <c r="C430" t="s">
        <v>2298</v>
      </c>
      <c r="D430" t="s">
        <v>1300</v>
      </c>
      <c r="E430" s="186" t="s">
        <v>1301</v>
      </c>
      <c r="F430" t="s">
        <v>2411</v>
      </c>
      <c r="G430" s="187">
        <v>45120</v>
      </c>
      <c r="H430" t="s">
        <v>1303</v>
      </c>
      <c r="I430" t="s">
        <v>1303</v>
      </c>
      <c r="J430" t="s">
        <v>1307</v>
      </c>
      <c r="K430" s="189" t="s">
        <v>1306</v>
      </c>
      <c r="L430" t="s">
        <v>2432</v>
      </c>
      <c r="M430" t="s">
        <v>2433</v>
      </c>
      <c r="N430">
        <v>12</v>
      </c>
      <c r="O430" t="s">
        <v>1397</v>
      </c>
      <c r="P430" s="188">
        <v>400000</v>
      </c>
      <c r="Q430" t="s">
        <v>1312</v>
      </c>
      <c r="R430" t="s">
        <v>2428</v>
      </c>
      <c r="S430" s="188">
        <v>0</v>
      </c>
      <c r="T430" t="s">
        <v>1309</v>
      </c>
      <c r="U430" t="s">
        <v>1314</v>
      </c>
      <c r="V430" s="188">
        <v>0</v>
      </c>
      <c r="W430" t="s">
        <v>1309</v>
      </c>
      <c r="X430" t="s">
        <v>1314</v>
      </c>
      <c r="Y430" s="188">
        <v>0</v>
      </c>
      <c r="Z430" t="s">
        <v>1309</v>
      </c>
      <c r="AA430" t="s">
        <v>1314</v>
      </c>
      <c r="AB430" s="188">
        <v>0</v>
      </c>
      <c r="AC430" t="s">
        <v>1309</v>
      </c>
      <c r="AD430" t="s">
        <v>1314</v>
      </c>
      <c r="AE430" t="s">
        <v>2434</v>
      </c>
      <c r="AF430" s="187">
        <v>45159</v>
      </c>
      <c r="AG430" t="s">
        <v>1399</v>
      </c>
      <c r="AH430" t="s">
        <v>1387</v>
      </c>
      <c r="AI430" s="187" t="s">
        <v>1387</v>
      </c>
      <c r="AJ430" t="s">
        <v>2435</v>
      </c>
    </row>
    <row r="431" spans="1:36" x14ac:dyDescent="0.25">
      <c r="A431" t="s">
        <v>2436</v>
      </c>
      <c r="B431" t="s">
        <v>1298</v>
      </c>
      <c r="C431" t="s">
        <v>2298</v>
      </c>
      <c r="D431" t="s">
        <v>1300</v>
      </c>
      <c r="E431" s="186" t="s">
        <v>1301</v>
      </c>
      <c r="F431" t="s">
        <v>2411</v>
      </c>
      <c r="G431" s="187">
        <v>45205</v>
      </c>
      <c r="H431" t="s">
        <v>1303</v>
      </c>
      <c r="I431" t="s">
        <v>1303</v>
      </c>
      <c r="J431" t="s">
        <v>1307</v>
      </c>
      <c r="K431" s="189" t="s">
        <v>1306</v>
      </c>
      <c r="L431" t="s">
        <v>2422</v>
      </c>
      <c r="M431" t="s">
        <v>2423</v>
      </c>
      <c r="N431">
        <v>1</v>
      </c>
      <c r="O431" t="s">
        <v>1529</v>
      </c>
      <c r="P431" s="188">
        <v>43720000</v>
      </c>
      <c r="Q431" t="s">
        <v>1312</v>
      </c>
      <c r="R431" t="s">
        <v>1342</v>
      </c>
      <c r="S431" s="188">
        <v>48752000</v>
      </c>
      <c r="T431" t="s">
        <v>1309</v>
      </c>
      <c r="U431" t="s">
        <v>1425</v>
      </c>
      <c r="V431" s="188">
        <v>52520000</v>
      </c>
      <c r="W431" t="s">
        <v>1309</v>
      </c>
      <c r="X431" t="s">
        <v>1424</v>
      </c>
      <c r="Y431" s="188">
        <v>0</v>
      </c>
      <c r="Z431" t="s">
        <v>1309</v>
      </c>
      <c r="AA431" t="s">
        <v>1314</v>
      </c>
      <c r="AB431" s="188">
        <v>0</v>
      </c>
      <c r="AC431" t="s">
        <v>1309</v>
      </c>
      <c r="AD431" t="s">
        <v>1314</v>
      </c>
      <c r="AE431" t="s">
        <v>2437</v>
      </c>
      <c r="AF431" s="187">
        <v>45261</v>
      </c>
      <c r="AG431" t="s">
        <v>1399</v>
      </c>
      <c r="AH431" t="s">
        <v>1387</v>
      </c>
      <c r="AI431" s="187" t="s">
        <v>1387</v>
      </c>
      <c r="AJ431" t="s">
        <v>2438</v>
      </c>
    </row>
    <row r="432" spans="1:36" x14ac:dyDescent="0.25">
      <c r="A432" t="s">
        <v>2439</v>
      </c>
      <c r="B432" t="s">
        <v>1298</v>
      </c>
      <c r="C432" t="s">
        <v>2298</v>
      </c>
      <c r="D432" t="s">
        <v>1300</v>
      </c>
      <c r="E432" s="186" t="s">
        <v>1301</v>
      </c>
      <c r="F432" t="s">
        <v>2411</v>
      </c>
      <c r="G432" s="187">
        <v>44657</v>
      </c>
      <c r="H432" t="s">
        <v>1303</v>
      </c>
      <c r="I432" t="s">
        <v>1303</v>
      </c>
      <c r="J432" t="s">
        <v>1307</v>
      </c>
      <c r="K432" s="189" t="s">
        <v>1306</v>
      </c>
      <c r="L432" t="s">
        <v>2440</v>
      </c>
      <c r="M432" t="s">
        <v>2441</v>
      </c>
      <c r="N432">
        <v>12</v>
      </c>
      <c r="O432" t="s">
        <v>1397</v>
      </c>
      <c r="P432" s="188">
        <v>6205000</v>
      </c>
      <c r="Q432" t="s">
        <v>1312</v>
      </c>
      <c r="R432" t="s">
        <v>2442</v>
      </c>
      <c r="S432" s="188">
        <v>0</v>
      </c>
      <c r="T432" t="s">
        <v>1309</v>
      </c>
      <c r="U432" t="s">
        <v>1314</v>
      </c>
      <c r="V432" s="188">
        <v>0</v>
      </c>
      <c r="W432" t="s">
        <v>1309</v>
      </c>
      <c r="X432" t="s">
        <v>1314</v>
      </c>
      <c r="Y432" s="188">
        <v>0</v>
      </c>
      <c r="Z432" t="s">
        <v>1309</v>
      </c>
      <c r="AA432" t="s">
        <v>1314</v>
      </c>
      <c r="AB432" s="188">
        <v>0</v>
      </c>
      <c r="AC432" t="s">
        <v>1309</v>
      </c>
      <c r="AD432" t="s">
        <v>1314</v>
      </c>
      <c r="AE432" t="s">
        <v>2443</v>
      </c>
      <c r="AF432" s="187">
        <v>44699</v>
      </c>
      <c r="AG432" t="s">
        <v>1399</v>
      </c>
      <c r="AH432" t="s">
        <v>1387</v>
      </c>
      <c r="AI432" s="187" t="s">
        <v>1387</v>
      </c>
      <c r="AJ432" t="s">
        <v>55</v>
      </c>
    </row>
    <row r="433" spans="1:36" x14ac:dyDescent="0.25">
      <c r="A433" t="s">
        <v>2444</v>
      </c>
      <c r="B433" t="s">
        <v>1494</v>
      </c>
      <c r="C433" t="s">
        <v>2298</v>
      </c>
      <c r="D433" t="s">
        <v>2298</v>
      </c>
      <c r="E433" s="186" t="s">
        <v>1301</v>
      </c>
      <c r="F433" t="s">
        <v>2411</v>
      </c>
      <c r="G433" s="187">
        <v>45758</v>
      </c>
      <c r="H433" t="s">
        <v>2445</v>
      </c>
      <c r="I433" t="s">
        <v>2446</v>
      </c>
      <c r="J433" t="s">
        <v>2447</v>
      </c>
      <c r="K433" s="189" t="s">
        <v>1306</v>
      </c>
      <c r="L433" t="s">
        <v>1387</v>
      </c>
      <c r="M433" t="s">
        <v>1387</v>
      </c>
      <c r="N433">
        <v>1</v>
      </c>
      <c r="O433" t="s">
        <v>1329</v>
      </c>
      <c r="P433" s="188">
        <v>0</v>
      </c>
      <c r="Q433" t="s">
        <v>1309</v>
      </c>
      <c r="S433" s="188">
        <v>0</v>
      </c>
      <c r="T433" t="s">
        <v>1309</v>
      </c>
      <c r="U433" t="s">
        <v>1387</v>
      </c>
      <c r="V433" s="188" t="s">
        <v>1387</v>
      </c>
      <c r="W433" t="s">
        <v>1309</v>
      </c>
      <c r="X433" t="s">
        <v>1387</v>
      </c>
      <c r="Y433" s="188">
        <v>0</v>
      </c>
      <c r="Z433" t="s">
        <v>1309</v>
      </c>
      <c r="AB433" s="188" t="s">
        <v>1387</v>
      </c>
      <c r="AC433" t="s">
        <v>1309</v>
      </c>
      <c r="AD433" t="s">
        <v>1387</v>
      </c>
      <c r="AE433" t="s">
        <v>1387</v>
      </c>
      <c r="AF433" s="187" t="s">
        <v>1387</v>
      </c>
      <c r="AG433" t="s">
        <v>1387</v>
      </c>
      <c r="AH433" t="s">
        <v>1387</v>
      </c>
      <c r="AI433" s="187" t="s">
        <v>1387</v>
      </c>
      <c r="AJ433" t="s">
        <v>55</v>
      </c>
    </row>
    <row r="434" spans="1:36" x14ac:dyDescent="0.25">
      <c r="A434" t="s">
        <v>2448</v>
      </c>
      <c r="B434" t="s">
        <v>1298</v>
      </c>
      <c r="C434" t="s">
        <v>2298</v>
      </c>
      <c r="D434" t="s">
        <v>1300</v>
      </c>
      <c r="E434" s="186" t="s">
        <v>1301</v>
      </c>
      <c r="F434" t="s">
        <v>2411</v>
      </c>
      <c r="G434" s="187">
        <v>44509</v>
      </c>
      <c r="H434" t="s">
        <v>1303</v>
      </c>
      <c r="I434" t="s">
        <v>1303</v>
      </c>
      <c r="J434" t="s">
        <v>1307</v>
      </c>
      <c r="K434" s="189" t="s">
        <v>1306</v>
      </c>
      <c r="L434" t="s">
        <v>2422</v>
      </c>
      <c r="M434" t="s">
        <v>2423</v>
      </c>
      <c r="N434">
        <v>2</v>
      </c>
      <c r="O434" t="s">
        <v>1397</v>
      </c>
      <c r="P434" s="188">
        <v>2380000</v>
      </c>
      <c r="Q434" t="s">
        <v>1312</v>
      </c>
      <c r="R434" t="s">
        <v>1404</v>
      </c>
      <c r="S434" s="188">
        <v>0</v>
      </c>
      <c r="T434" t="s">
        <v>1309</v>
      </c>
      <c r="U434" t="s">
        <v>1314</v>
      </c>
      <c r="V434" s="188">
        <v>0</v>
      </c>
      <c r="W434" t="s">
        <v>1309</v>
      </c>
      <c r="X434" t="s">
        <v>1314</v>
      </c>
      <c r="Y434" s="188">
        <v>0</v>
      </c>
      <c r="Z434" t="s">
        <v>1309</v>
      </c>
      <c r="AA434" t="s">
        <v>1314</v>
      </c>
      <c r="AB434" s="188">
        <v>0</v>
      </c>
      <c r="AC434" t="s">
        <v>1309</v>
      </c>
      <c r="AD434" t="s">
        <v>1314</v>
      </c>
      <c r="AE434" t="s">
        <v>2449</v>
      </c>
      <c r="AF434" s="187">
        <v>44545</v>
      </c>
      <c r="AG434" t="s">
        <v>1399</v>
      </c>
      <c r="AH434" t="s">
        <v>1387</v>
      </c>
      <c r="AI434" s="187" t="s">
        <v>1387</v>
      </c>
      <c r="AJ434" t="s">
        <v>55</v>
      </c>
    </row>
    <row r="435" spans="1:36" x14ac:dyDescent="0.25">
      <c r="A435" t="s">
        <v>2450</v>
      </c>
      <c r="B435" t="s">
        <v>1298</v>
      </c>
      <c r="C435" t="s">
        <v>2298</v>
      </c>
      <c r="D435" t="s">
        <v>1300</v>
      </c>
      <c r="E435" s="186" t="s">
        <v>1301</v>
      </c>
      <c r="F435" t="s">
        <v>2411</v>
      </c>
      <c r="G435" s="187">
        <v>44484</v>
      </c>
      <c r="H435" t="s">
        <v>1303</v>
      </c>
      <c r="I435" t="s">
        <v>1303</v>
      </c>
      <c r="J435" t="s">
        <v>1307</v>
      </c>
      <c r="K435" s="189" t="s">
        <v>1306</v>
      </c>
      <c r="L435" t="s">
        <v>2422</v>
      </c>
      <c r="M435" t="s">
        <v>2423</v>
      </c>
      <c r="N435">
        <v>3</v>
      </c>
      <c r="O435" t="s">
        <v>1397</v>
      </c>
      <c r="P435" s="188">
        <v>2380000</v>
      </c>
      <c r="Q435" t="s">
        <v>1312</v>
      </c>
      <c r="R435" t="s">
        <v>1404</v>
      </c>
      <c r="S435" s="188">
        <v>0</v>
      </c>
      <c r="T435" t="s">
        <v>1309</v>
      </c>
      <c r="U435" t="s">
        <v>1314</v>
      </c>
      <c r="V435" s="188">
        <v>0</v>
      </c>
      <c r="W435" t="s">
        <v>1309</v>
      </c>
      <c r="X435" t="s">
        <v>1314</v>
      </c>
      <c r="Y435" s="188">
        <v>0</v>
      </c>
      <c r="Z435" t="s">
        <v>1309</v>
      </c>
      <c r="AA435" t="s">
        <v>1314</v>
      </c>
      <c r="AB435" s="188">
        <v>0</v>
      </c>
      <c r="AC435" t="s">
        <v>1309</v>
      </c>
      <c r="AD435" t="s">
        <v>1314</v>
      </c>
      <c r="AE435" t="s">
        <v>2451</v>
      </c>
      <c r="AF435" s="187">
        <v>44524</v>
      </c>
      <c r="AG435" t="s">
        <v>1399</v>
      </c>
      <c r="AH435" t="s">
        <v>1387</v>
      </c>
      <c r="AI435" s="187" t="s">
        <v>1387</v>
      </c>
      <c r="AJ435" t="s">
        <v>55</v>
      </c>
    </row>
    <row r="436" spans="1:36" x14ac:dyDescent="0.25">
      <c r="A436" t="s">
        <v>2452</v>
      </c>
      <c r="B436" t="s">
        <v>1298</v>
      </c>
      <c r="C436" t="s">
        <v>2298</v>
      </c>
      <c r="D436" t="s">
        <v>1300</v>
      </c>
      <c r="E436" s="186" t="s">
        <v>1301</v>
      </c>
      <c r="F436" t="s">
        <v>2411</v>
      </c>
      <c r="G436" s="187">
        <v>44833</v>
      </c>
      <c r="H436" t="s">
        <v>1303</v>
      </c>
      <c r="I436" t="s">
        <v>1303</v>
      </c>
      <c r="J436" t="s">
        <v>1307</v>
      </c>
      <c r="K436" s="189" t="s">
        <v>1306</v>
      </c>
      <c r="L436" t="s">
        <v>2417</v>
      </c>
      <c r="M436" t="s">
        <v>2418</v>
      </c>
      <c r="N436">
        <v>14</v>
      </c>
      <c r="O436" t="s">
        <v>1397</v>
      </c>
      <c r="P436" s="188">
        <v>8000000</v>
      </c>
      <c r="Q436" t="s">
        <v>1312</v>
      </c>
      <c r="R436" t="s">
        <v>2453</v>
      </c>
      <c r="S436" s="188">
        <v>0</v>
      </c>
      <c r="T436" t="s">
        <v>1309</v>
      </c>
      <c r="U436" t="s">
        <v>1314</v>
      </c>
      <c r="V436" s="188">
        <v>0</v>
      </c>
      <c r="W436" t="s">
        <v>1309</v>
      </c>
      <c r="X436" t="s">
        <v>1314</v>
      </c>
      <c r="Y436" s="188">
        <v>0</v>
      </c>
      <c r="Z436" t="s">
        <v>1309</v>
      </c>
      <c r="AA436" t="s">
        <v>1314</v>
      </c>
      <c r="AB436" s="188">
        <v>0</v>
      </c>
      <c r="AC436" t="s">
        <v>1309</v>
      </c>
      <c r="AD436" t="s">
        <v>1314</v>
      </c>
      <c r="AE436" t="s">
        <v>2454</v>
      </c>
      <c r="AF436" s="187">
        <v>44879</v>
      </c>
      <c r="AG436" t="s">
        <v>1399</v>
      </c>
      <c r="AH436" t="s">
        <v>1387</v>
      </c>
      <c r="AI436" s="187" t="s">
        <v>1387</v>
      </c>
      <c r="AJ436" t="s">
        <v>2455</v>
      </c>
    </row>
    <row r="437" spans="1:36" x14ac:dyDescent="0.25">
      <c r="A437" t="s">
        <v>2456</v>
      </c>
      <c r="B437" t="s">
        <v>1298</v>
      </c>
      <c r="C437" t="s">
        <v>2298</v>
      </c>
      <c r="D437" t="s">
        <v>1300</v>
      </c>
      <c r="E437" s="186" t="s">
        <v>1301</v>
      </c>
      <c r="F437" t="s">
        <v>2411</v>
      </c>
      <c r="G437" s="187">
        <v>44943</v>
      </c>
      <c r="H437" t="s">
        <v>1303</v>
      </c>
      <c r="I437" t="s">
        <v>1303</v>
      </c>
      <c r="J437" t="s">
        <v>1307</v>
      </c>
      <c r="K437" s="189" t="s">
        <v>1306</v>
      </c>
      <c r="L437" t="s">
        <v>2422</v>
      </c>
      <c r="M437" t="s">
        <v>2423</v>
      </c>
      <c r="N437">
        <v>8</v>
      </c>
      <c r="O437" t="s">
        <v>1397</v>
      </c>
      <c r="P437" s="188">
        <v>2879589</v>
      </c>
      <c r="Q437" t="s">
        <v>1312</v>
      </c>
      <c r="R437" t="s">
        <v>1404</v>
      </c>
      <c r="S437" s="188">
        <v>0</v>
      </c>
      <c r="T437" t="s">
        <v>1309</v>
      </c>
      <c r="U437" t="s">
        <v>1314</v>
      </c>
      <c r="V437" s="188">
        <v>0</v>
      </c>
      <c r="W437" t="s">
        <v>1309</v>
      </c>
      <c r="X437" t="s">
        <v>1314</v>
      </c>
      <c r="Y437" s="188">
        <v>0</v>
      </c>
      <c r="Z437" t="s">
        <v>1309</v>
      </c>
      <c r="AA437" t="s">
        <v>1314</v>
      </c>
      <c r="AB437" s="188">
        <v>0</v>
      </c>
      <c r="AC437" t="s">
        <v>1309</v>
      </c>
      <c r="AD437" t="s">
        <v>1314</v>
      </c>
      <c r="AE437" t="s">
        <v>2457</v>
      </c>
      <c r="AF437" s="187">
        <v>44970</v>
      </c>
      <c r="AG437" t="s">
        <v>1399</v>
      </c>
      <c r="AH437" t="s">
        <v>1387</v>
      </c>
      <c r="AI437" s="187" t="s">
        <v>1387</v>
      </c>
      <c r="AJ437" t="s">
        <v>2458</v>
      </c>
    </row>
    <row r="438" spans="1:36" x14ac:dyDescent="0.25">
      <c r="A438" t="s">
        <v>2459</v>
      </c>
      <c r="B438" t="s">
        <v>1298</v>
      </c>
      <c r="C438" t="s">
        <v>2298</v>
      </c>
      <c r="D438" t="s">
        <v>1300</v>
      </c>
      <c r="E438" s="186" t="s">
        <v>1301</v>
      </c>
      <c r="F438" t="s">
        <v>2411</v>
      </c>
      <c r="G438" s="187">
        <v>44945</v>
      </c>
      <c r="H438" t="s">
        <v>1303</v>
      </c>
      <c r="I438" t="s">
        <v>1303</v>
      </c>
      <c r="J438" t="s">
        <v>1307</v>
      </c>
      <c r="K438" s="189" t="s">
        <v>1306</v>
      </c>
      <c r="L438" t="s">
        <v>2460</v>
      </c>
      <c r="M438" t="s">
        <v>2461</v>
      </c>
      <c r="N438">
        <v>11</v>
      </c>
      <c r="O438" t="s">
        <v>1397</v>
      </c>
      <c r="P438" s="188">
        <v>1000000</v>
      </c>
      <c r="Q438" t="s">
        <v>1312</v>
      </c>
      <c r="R438" t="s">
        <v>2462</v>
      </c>
      <c r="S438" s="188">
        <v>0</v>
      </c>
      <c r="T438" t="s">
        <v>1309</v>
      </c>
      <c r="U438" t="s">
        <v>1314</v>
      </c>
      <c r="V438" s="188">
        <v>0</v>
      </c>
      <c r="W438" t="s">
        <v>1309</v>
      </c>
      <c r="X438" t="s">
        <v>1314</v>
      </c>
      <c r="Y438" s="188">
        <v>0</v>
      </c>
      <c r="Z438" t="s">
        <v>1309</v>
      </c>
      <c r="AA438" t="s">
        <v>1314</v>
      </c>
      <c r="AB438" s="188">
        <v>0</v>
      </c>
      <c r="AC438" t="s">
        <v>1309</v>
      </c>
      <c r="AD438" t="s">
        <v>1314</v>
      </c>
      <c r="AE438" t="s">
        <v>2463</v>
      </c>
      <c r="AF438" s="187">
        <v>44970</v>
      </c>
      <c r="AG438" t="s">
        <v>1399</v>
      </c>
      <c r="AH438" t="s">
        <v>1387</v>
      </c>
      <c r="AI438" s="187" t="s">
        <v>1387</v>
      </c>
      <c r="AJ438" t="s">
        <v>2464</v>
      </c>
    </row>
    <row r="439" spans="1:36" x14ac:dyDescent="0.25">
      <c r="A439" t="s">
        <v>2465</v>
      </c>
      <c r="B439" t="s">
        <v>1298</v>
      </c>
      <c r="C439" t="s">
        <v>2298</v>
      </c>
      <c r="D439" t="s">
        <v>1363</v>
      </c>
      <c r="E439" s="186" t="s">
        <v>1301</v>
      </c>
      <c r="F439" t="s">
        <v>2411</v>
      </c>
      <c r="G439" s="187">
        <v>45618</v>
      </c>
      <c r="H439" t="s">
        <v>1303</v>
      </c>
      <c r="I439" t="s">
        <v>1303</v>
      </c>
      <c r="J439" t="s">
        <v>1307</v>
      </c>
      <c r="K439" s="189" t="s">
        <v>1306</v>
      </c>
      <c r="L439" t="s">
        <v>2466</v>
      </c>
      <c r="M439" t="s">
        <v>2467</v>
      </c>
      <c r="N439">
        <v>1</v>
      </c>
      <c r="O439" t="s">
        <v>1391</v>
      </c>
      <c r="P439" s="188">
        <v>1500000</v>
      </c>
      <c r="Q439" t="s">
        <v>1312</v>
      </c>
      <c r="R439" t="s">
        <v>2428</v>
      </c>
      <c r="S439" s="188">
        <v>0</v>
      </c>
      <c r="T439" t="s">
        <v>1309</v>
      </c>
      <c r="U439" t="s">
        <v>1314</v>
      </c>
      <c r="V439" s="188">
        <v>0</v>
      </c>
      <c r="W439" t="s">
        <v>1309</v>
      </c>
      <c r="X439" t="s">
        <v>1314</v>
      </c>
      <c r="Y439" s="188">
        <v>0</v>
      </c>
      <c r="Z439" t="s">
        <v>1309</v>
      </c>
      <c r="AA439" t="s">
        <v>1314</v>
      </c>
      <c r="AB439" s="188">
        <v>0</v>
      </c>
      <c r="AC439" t="s">
        <v>1309</v>
      </c>
      <c r="AD439" t="s">
        <v>1314</v>
      </c>
      <c r="AE439" t="s">
        <v>2468</v>
      </c>
      <c r="AF439" s="187">
        <v>45648</v>
      </c>
      <c r="AG439" t="s">
        <v>1399</v>
      </c>
      <c r="AH439" t="s">
        <v>1387</v>
      </c>
      <c r="AI439" s="187" t="s">
        <v>1387</v>
      </c>
      <c r="AJ439" t="s">
        <v>2469</v>
      </c>
    </row>
    <row r="440" spans="1:36" x14ac:dyDescent="0.25">
      <c r="A440" t="s">
        <v>2470</v>
      </c>
      <c r="B440" t="s">
        <v>1298</v>
      </c>
      <c r="C440" t="s">
        <v>2298</v>
      </c>
      <c r="D440" t="s">
        <v>1363</v>
      </c>
      <c r="E440" s="186" t="s">
        <v>1301</v>
      </c>
      <c r="F440" t="s">
        <v>2411</v>
      </c>
      <c r="G440" s="187">
        <v>45609</v>
      </c>
      <c r="H440" t="s">
        <v>1303</v>
      </c>
      <c r="I440" t="s">
        <v>1303</v>
      </c>
      <c r="J440" t="s">
        <v>1307</v>
      </c>
      <c r="K440" s="189" t="s">
        <v>1306</v>
      </c>
      <c r="L440" t="s">
        <v>2432</v>
      </c>
      <c r="M440" t="s">
        <v>2433</v>
      </c>
      <c r="N440">
        <v>12</v>
      </c>
      <c r="O440" t="s">
        <v>1397</v>
      </c>
      <c r="P440" s="188">
        <v>400000</v>
      </c>
      <c r="Q440" t="s">
        <v>1312</v>
      </c>
      <c r="R440" t="s">
        <v>2428</v>
      </c>
      <c r="S440" s="188">
        <v>0</v>
      </c>
      <c r="T440" t="s">
        <v>1309</v>
      </c>
      <c r="U440" t="s">
        <v>1314</v>
      </c>
      <c r="V440" s="188">
        <v>0</v>
      </c>
      <c r="W440" t="s">
        <v>1309</v>
      </c>
      <c r="X440" t="s">
        <v>1314</v>
      </c>
      <c r="Y440" s="188">
        <v>0</v>
      </c>
      <c r="Z440" t="s">
        <v>1309</v>
      </c>
      <c r="AA440" t="s">
        <v>1314</v>
      </c>
      <c r="AB440" s="188">
        <v>0</v>
      </c>
      <c r="AC440" t="s">
        <v>1309</v>
      </c>
      <c r="AD440" t="s">
        <v>1314</v>
      </c>
      <c r="AE440" t="s">
        <v>2471</v>
      </c>
      <c r="AF440" s="187">
        <v>45630</v>
      </c>
      <c r="AG440" t="s">
        <v>1399</v>
      </c>
      <c r="AH440" t="s">
        <v>1387</v>
      </c>
      <c r="AI440" s="187" t="s">
        <v>1387</v>
      </c>
      <c r="AJ440" t="s">
        <v>2472</v>
      </c>
    </row>
    <row r="441" spans="1:36" x14ac:dyDescent="0.25">
      <c r="A441" t="s">
        <v>2473</v>
      </c>
      <c r="B441" t="s">
        <v>1298</v>
      </c>
      <c r="C441" t="s">
        <v>2298</v>
      </c>
      <c r="D441" t="s">
        <v>1363</v>
      </c>
      <c r="E441" s="186" t="s">
        <v>1301</v>
      </c>
      <c r="F441" t="s">
        <v>2411</v>
      </c>
      <c r="G441" s="187">
        <v>45707</v>
      </c>
      <c r="H441" t="s">
        <v>1303</v>
      </c>
      <c r="I441" t="s">
        <v>1303</v>
      </c>
      <c r="J441" t="s">
        <v>1307</v>
      </c>
      <c r="K441" s="189" t="s">
        <v>1306</v>
      </c>
      <c r="L441" t="s">
        <v>2417</v>
      </c>
      <c r="M441" t="s">
        <v>2418</v>
      </c>
      <c r="N441">
        <v>12</v>
      </c>
      <c r="O441" t="s">
        <v>1397</v>
      </c>
      <c r="P441" s="188">
        <v>8000000</v>
      </c>
      <c r="Q441" t="s">
        <v>1312</v>
      </c>
      <c r="R441" t="s">
        <v>2453</v>
      </c>
      <c r="S441" s="188">
        <v>0</v>
      </c>
      <c r="T441" t="s">
        <v>1309</v>
      </c>
      <c r="U441" t="s">
        <v>1314</v>
      </c>
      <c r="V441" s="188">
        <v>0</v>
      </c>
      <c r="W441" t="s">
        <v>1309</v>
      </c>
      <c r="X441" t="s">
        <v>1314</v>
      </c>
      <c r="Y441" s="188">
        <v>0</v>
      </c>
      <c r="Z441" t="s">
        <v>1309</v>
      </c>
      <c r="AA441" t="s">
        <v>1314</v>
      </c>
      <c r="AB441" s="188">
        <v>0</v>
      </c>
      <c r="AC441" t="s">
        <v>1309</v>
      </c>
      <c r="AD441" t="s">
        <v>1314</v>
      </c>
      <c r="AE441" t="s">
        <v>2474</v>
      </c>
      <c r="AF441" s="187">
        <v>45761</v>
      </c>
      <c r="AG441" t="s">
        <v>1399</v>
      </c>
      <c r="AH441" t="s">
        <v>1387</v>
      </c>
      <c r="AI441" s="187" t="s">
        <v>1387</v>
      </c>
      <c r="AJ441" t="s">
        <v>2475</v>
      </c>
    </row>
    <row r="442" spans="1:36" x14ac:dyDescent="0.25">
      <c r="A442" t="s">
        <v>2476</v>
      </c>
      <c r="B442" t="s">
        <v>1298</v>
      </c>
      <c r="C442" t="s">
        <v>2298</v>
      </c>
      <c r="D442" t="s">
        <v>1300</v>
      </c>
      <c r="E442" s="186" t="s">
        <v>1301</v>
      </c>
      <c r="F442" t="s">
        <v>2411</v>
      </c>
      <c r="G442" s="187">
        <v>45295</v>
      </c>
      <c r="H442" t="s">
        <v>1303</v>
      </c>
      <c r="I442" t="s">
        <v>1303</v>
      </c>
      <c r="J442" t="s">
        <v>1307</v>
      </c>
      <c r="K442" s="189" t="s">
        <v>1306</v>
      </c>
      <c r="L442" t="s">
        <v>2417</v>
      </c>
      <c r="M442" t="s">
        <v>2418</v>
      </c>
      <c r="N442">
        <v>12</v>
      </c>
      <c r="O442" t="s">
        <v>1397</v>
      </c>
      <c r="P442" s="188">
        <v>8000000</v>
      </c>
      <c r="Q442" t="s">
        <v>1312</v>
      </c>
      <c r="R442" t="s">
        <v>2453</v>
      </c>
      <c r="S442" s="188">
        <v>0</v>
      </c>
      <c r="T442" t="s">
        <v>1309</v>
      </c>
      <c r="U442" t="s">
        <v>1314</v>
      </c>
      <c r="V442" s="188">
        <v>0</v>
      </c>
      <c r="W442" t="s">
        <v>1309</v>
      </c>
      <c r="X442" t="s">
        <v>1314</v>
      </c>
      <c r="Y442" s="188">
        <v>0</v>
      </c>
      <c r="Z442" t="s">
        <v>1309</v>
      </c>
      <c r="AA442" t="s">
        <v>1314</v>
      </c>
      <c r="AB442" s="188">
        <v>0</v>
      </c>
      <c r="AC442" t="s">
        <v>1309</v>
      </c>
      <c r="AD442" t="s">
        <v>1314</v>
      </c>
      <c r="AE442" t="s">
        <v>2477</v>
      </c>
      <c r="AF442" s="187">
        <v>45341</v>
      </c>
      <c r="AG442" t="s">
        <v>1399</v>
      </c>
      <c r="AH442" t="s">
        <v>1387</v>
      </c>
      <c r="AI442" s="187" t="s">
        <v>1387</v>
      </c>
      <c r="AJ442" t="s">
        <v>2478</v>
      </c>
    </row>
    <row r="443" spans="1:36" x14ac:dyDescent="0.25">
      <c r="A443" t="s">
        <v>2479</v>
      </c>
      <c r="B443" t="s">
        <v>1298</v>
      </c>
      <c r="C443" t="s">
        <v>1299</v>
      </c>
      <c r="D443" t="s">
        <v>1363</v>
      </c>
      <c r="E443" s="186" t="s">
        <v>1301</v>
      </c>
      <c r="F443" t="s">
        <v>2411</v>
      </c>
      <c r="G443" s="187">
        <v>45560</v>
      </c>
      <c r="H443" t="s">
        <v>1303</v>
      </c>
      <c r="I443" t="s">
        <v>1303</v>
      </c>
      <c r="J443" t="s">
        <v>1307</v>
      </c>
      <c r="K443" s="189" t="s">
        <v>1306</v>
      </c>
      <c r="L443" t="s">
        <v>1678</v>
      </c>
      <c r="M443" t="s">
        <v>1679</v>
      </c>
      <c r="N443">
        <v>12</v>
      </c>
      <c r="O443" t="s">
        <v>1391</v>
      </c>
      <c r="P443" s="188">
        <v>6000000</v>
      </c>
      <c r="Q443" t="s">
        <v>1312</v>
      </c>
      <c r="R443" t="s">
        <v>1697</v>
      </c>
      <c r="S443" s="188">
        <v>0</v>
      </c>
      <c r="T443" t="s">
        <v>1309</v>
      </c>
      <c r="U443" t="s">
        <v>1314</v>
      </c>
      <c r="V443" s="188">
        <v>0</v>
      </c>
      <c r="W443" t="s">
        <v>1309</v>
      </c>
      <c r="X443" t="s">
        <v>1314</v>
      </c>
      <c r="Y443" s="188">
        <v>0</v>
      </c>
      <c r="Z443" t="s">
        <v>1309</v>
      </c>
      <c r="AA443" t="s">
        <v>1314</v>
      </c>
      <c r="AB443" s="188">
        <v>0</v>
      </c>
      <c r="AC443" t="s">
        <v>1309</v>
      </c>
      <c r="AD443" t="s">
        <v>1314</v>
      </c>
      <c r="AE443" t="s">
        <v>2480</v>
      </c>
      <c r="AF443" s="187">
        <v>45603</v>
      </c>
      <c r="AG443" t="s">
        <v>1399</v>
      </c>
      <c r="AH443" t="s">
        <v>1387</v>
      </c>
      <c r="AI443" s="187" t="s">
        <v>1387</v>
      </c>
      <c r="AJ443" t="s">
        <v>2481</v>
      </c>
    </row>
    <row r="444" spans="1:36" x14ac:dyDescent="0.25">
      <c r="A444" t="s">
        <v>2482</v>
      </c>
      <c r="B444" t="s">
        <v>1298</v>
      </c>
      <c r="C444" t="s">
        <v>1299</v>
      </c>
      <c r="D444" t="s">
        <v>1363</v>
      </c>
      <c r="E444" s="186" t="s">
        <v>1301</v>
      </c>
      <c r="F444" t="s">
        <v>2411</v>
      </c>
      <c r="G444" s="187">
        <v>45560</v>
      </c>
      <c r="H444" t="s">
        <v>1303</v>
      </c>
      <c r="I444" t="s">
        <v>1303</v>
      </c>
      <c r="J444" t="s">
        <v>1307</v>
      </c>
      <c r="K444" s="189" t="s">
        <v>1306</v>
      </c>
      <c r="L444" t="s">
        <v>1678</v>
      </c>
      <c r="M444" t="s">
        <v>1679</v>
      </c>
      <c r="N444">
        <v>12</v>
      </c>
      <c r="O444" t="s">
        <v>1391</v>
      </c>
      <c r="P444" s="188">
        <v>6000000</v>
      </c>
      <c r="Q444" t="s">
        <v>1312</v>
      </c>
      <c r="R444" t="s">
        <v>1342</v>
      </c>
      <c r="S444" s="188">
        <v>0</v>
      </c>
      <c r="T444" t="s">
        <v>1309</v>
      </c>
      <c r="U444" t="s">
        <v>1314</v>
      </c>
      <c r="V444" s="188">
        <v>0</v>
      </c>
      <c r="W444" t="s">
        <v>1309</v>
      </c>
      <c r="X444" t="s">
        <v>1314</v>
      </c>
      <c r="Y444" s="188">
        <v>0</v>
      </c>
      <c r="Z444" t="s">
        <v>1309</v>
      </c>
      <c r="AA444" t="s">
        <v>1314</v>
      </c>
      <c r="AB444" s="188">
        <v>0</v>
      </c>
      <c r="AC444" t="s">
        <v>1309</v>
      </c>
      <c r="AD444" t="s">
        <v>1314</v>
      </c>
      <c r="AE444" t="s">
        <v>2483</v>
      </c>
      <c r="AF444" s="187">
        <v>45603</v>
      </c>
      <c r="AG444" t="s">
        <v>1399</v>
      </c>
      <c r="AH444" t="s">
        <v>1387</v>
      </c>
      <c r="AI444" s="187" t="s">
        <v>1387</v>
      </c>
      <c r="AJ444" t="s">
        <v>2484</v>
      </c>
    </row>
    <row r="445" spans="1:36" x14ac:dyDescent="0.25">
      <c r="A445" t="s">
        <v>2485</v>
      </c>
      <c r="B445" t="s">
        <v>1481</v>
      </c>
      <c r="C445" t="s">
        <v>2298</v>
      </c>
      <c r="D445" t="s">
        <v>2298</v>
      </c>
      <c r="E445" s="186" t="s">
        <v>1301</v>
      </c>
      <c r="F445" t="s">
        <v>2411</v>
      </c>
      <c r="G445" s="187">
        <v>45553</v>
      </c>
      <c r="H445" t="s">
        <v>1303</v>
      </c>
      <c r="I445" t="s">
        <v>1303</v>
      </c>
      <c r="J445" t="s">
        <v>1307</v>
      </c>
      <c r="K445" s="189" t="s">
        <v>1306</v>
      </c>
      <c r="L445" t="s">
        <v>1387</v>
      </c>
      <c r="M445" t="s">
        <v>1387</v>
      </c>
      <c r="N445">
        <v>12</v>
      </c>
      <c r="O445" t="s">
        <v>1397</v>
      </c>
      <c r="P445" s="188">
        <v>0</v>
      </c>
      <c r="Q445" t="s">
        <v>1309</v>
      </c>
      <c r="S445" s="188">
        <v>0</v>
      </c>
      <c r="T445" t="s">
        <v>1309</v>
      </c>
      <c r="U445" t="s">
        <v>1387</v>
      </c>
      <c r="V445" s="188" t="s">
        <v>1387</v>
      </c>
      <c r="W445" t="s">
        <v>1309</v>
      </c>
      <c r="X445" t="s">
        <v>1387</v>
      </c>
      <c r="Y445" s="188">
        <v>0</v>
      </c>
      <c r="Z445" t="s">
        <v>1309</v>
      </c>
      <c r="AB445" s="188" t="s">
        <v>1387</v>
      </c>
      <c r="AC445" t="s">
        <v>1309</v>
      </c>
      <c r="AD445" t="s">
        <v>1387</v>
      </c>
      <c r="AE445" t="s">
        <v>1387</v>
      </c>
      <c r="AF445" s="187" t="s">
        <v>1387</v>
      </c>
      <c r="AG445" t="s">
        <v>1387</v>
      </c>
      <c r="AH445" t="s">
        <v>1387</v>
      </c>
      <c r="AI445" s="187" t="s">
        <v>1387</v>
      </c>
      <c r="AJ445" t="s">
        <v>55</v>
      </c>
    </row>
    <row r="446" spans="1:36" x14ac:dyDescent="0.25">
      <c r="A446" t="s">
        <v>2486</v>
      </c>
      <c r="B446" t="s">
        <v>1298</v>
      </c>
      <c r="C446" t="s">
        <v>2298</v>
      </c>
      <c r="D446" t="s">
        <v>1363</v>
      </c>
      <c r="E446" s="186" t="s">
        <v>1301</v>
      </c>
      <c r="F446" t="s">
        <v>2411</v>
      </c>
      <c r="G446" s="187">
        <v>45553</v>
      </c>
      <c r="H446" t="s">
        <v>1303</v>
      </c>
      <c r="I446" t="s">
        <v>1303</v>
      </c>
      <c r="J446" t="s">
        <v>1307</v>
      </c>
      <c r="K446" s="189" t="s">
        <v>1306</v>
      </c>
      <c r="L446" t="s">
        <v>2460</v>
      </c>
      <c r="M446" t="s">
        <v>2461</v>
      </c>
      <c r="N446">
        <v>11</v>
      </c>
      <c r="O446" t="s">
        <v>1397</v>
      </c>
      <c r="P446" s="188">
        <v>1500000</v>
      </c>
      <c r="Q446" t="s">
        <v>1312</v>
      </c>
      <c r="R446" t="s">
        <v>2428</v>
      </c>
      <c r="S446" s="188">
        <v>0</v>
      </c>
      <c r="T446" t="s">
        <v>1309</v>
      </c>
      <c r="U446" t="s">
        <v>1314</v>
      </c>
      <c r="V446" s="188">
        <v>0</v>
      </c>
      <c r="W446" t="s">
        <v>1309</v>
      </c>
      <c r="X446" t="s">
        <v>1314</v>
      </c>
      <c r="Y446" s="188">
        <v>0</v>
      </c>
      <c r="Z446" t="s">
        <v>1309</v>
      </c>
      <c r="AA446" t="s">
        <v>1314</v>
      </c>
      <c r="AB446" s="188">
        <v>0</v>
      </c>
      <c r="AC446" t="s">
        <v>1309</v>
      </c>
      <c r="AD446" t="s">
        <v>1314</v>
      </c>
      <c r="AE446" t="s">
        <v>2487</v>
      </c>
      <c r="AF446" s="187">
        <v>45680</v>
      </c>
      <c r="AG446" t="s">
        <v>1399</v>
      </c>
      <c r="AH446" t="s">
        <v>1387</v>
      </c>
      <c r="AI446" s="187" t="s">
        <v>1387</v>
      </c>
      <c r="AJ446" t="s">
        <v>2488</v>
      </c>
    </row>
    <row r="447" spans="1:36" x14ac:dyDescent="0.25">
      <c r="A447" t="s">
        <v>121</v>
      </c>
      <c r="B447" t="s">
        <v>1298</v>
      </c>
      <c r="C447" t="s">
        <v>1299</v>
      </c>
      <c r="D447" t="s">
        <v>1363</v>
      </c>
      <c r="E447" s="186" t="s">
        <v>1301</v>
      </c>
      <c r="F447" t="s">
        <v>2411</v>
      </c>
      <c r="G447" s="187">
        <v>45696</v>
      </c>
      <c r="H447" t="s">
        <v>1303</v>
      </c>
      <c r="I447" t="s">
        <v>1303</v>
      </c>
      <c r="J447" t="s">
        <v>1307</v>
      </c>
      <c r="K447" s="189" t="s">
        <v>1306</v>
      </c>
      <c r="L447" t="s">
        <v>2422</v>
      </c>
      <c r="M447" t="s">
        <v>2423</v>
      </c>
      <c r="N447">
        <v>12</v>
      </c>
      <c r="O447" t="s">
        <v>1397</v>
      </c>
      <c r="P447" s="188">
        <v>1600842</v>
      </c>
      <c r="Q447" t="s">
        <v>1312</v>
      </c>
      <c r="R447" t="s">
        <v>839</v>
      </c>
      <c r="S447" s="188">
        <v>1671317</v>
      </c>
      <c r="T447" t="s">
        <v>1309</v>
      </c>
      <c r="U447" t="s">
        <v>1430</v>
      </c>
      <c r="V447" s="188">
        <v>1671800</v>
      </c>
      <c r="W447" t="s">
        <v>1309</v>
      </c>
      <c r="X447" t="s">
        <v>1431</v>
      </c>
      <c r="Y447" s="188">
        <v>0</v>
      </c>
      <c r="Z447" t="s">
        <v>1309</v>
      </c>
      <c r="AA447" t="s">
        <v>1314</v>
      </c>
      <c r="AB447" s="188">
        <v>0</v>
      </c>
      <c r="AC447" t="s">
        <v>1309</v>
      </c>
      <c r="AD447" t="s">
        <v>1314</v>
      </c>
      <c r="AE447" t="s">
        <v>2489</v>
      </c>
      <c r="AF447" s="187">
        <v>45774</v>
      </c>
      <c r="AG447" t="s">
        <v>1399</v>
      </c>
      <c r="AH447" t="s">
        <v>1387</v>
      </c>
      <c r="AI447" s="187" t="s">
        <v>1387</v>
      </c>
      <c r="AJ447" t="s">
        <v>2490</v>
      </c>
    </row>
    <row r="448" spans="1:36" x14ac:dyDescent="0.25">
      <c r="A448" t="s">
        <v>2491</v>
      </c>
      <c r="B448" t="s">
        <v>1713</v>
      </c>
      <c r="C448" t="s">
        <v>2298</v>
      </c>
      <c r="D448" t="s">
        <v>1300</v>
      </c>
      <c r="E448" s="186" t="s">
        <v>1301</v>
      </c>
      <c r="F448" t="s">
        <v>2411</v>
      </c>
      <c r="G448" s="187">
        <v>44893</v>
      </c>
      <c r="H448" t="s">
        <v>2492</v>
      </c>
      <c r="I448" t="s">
        <v>1303</v>
      </c>
      <c r="J448" t="s">
        <v>1307</v>
      </c>
      <c r="K448" s="189" t="s">
        <v>2493</v>
      </c>
      <c r="L448" t="s">
        <v>1387</v>
      </c>
      <c r="M448" t="s">
        <v>1387</v>
      </c>
      <c r="N448">
        <v>1</v>
      </c>
      <c r="O448" t="s">
        <v>1391</v>
      </c>
      <c r="P448" s="188">
        <v>0</v>
      </c>
      <c r="Q448" t="s">
        <v>1309</v>
      </c>
      <c r="S448" s="188">
        <v>0</v>
      </c>
      <c r="T448" t="s">
        <v>1309</v>
      </c>
      <c r="U448" t="s">
        <v>1387</v>
      </c>
      <c r="V448" s="188" t="s">
        <v>1387</v>
      </c>
      <c r="W448" t="s">
        <v>1309</v>
      </c>
      <c r="X448" t="s">
        <v>1387</v>
      </c>
      <c r="Y448" s="188">
        <v>0</v>
      </c>
      <c r="Z448" t="s">
        <v>1309</v>
      </c>
      <c r="AB448" s="188" t="s">
        <v>1387</v>
      </c>
      <c r="AC448" t="s">
        <v>1309</v>
      </c>
      <c r="AD448" t="s">
        <v>1387</v>
      </c>
      <c r="AE448" t="s">
        <v>1387</v>
      </c>
      <c r="AF448" s="187" t="s">
        <v>1387</v>
      </c>
      <c r="AG448" t="s">
        <v>1387</v>
      </c>
      <c r="AH448" t="s">
        <v>1387</v>
      </c>
      <c r="AI448" s="187" t="s">
        <v>1387</v>
      </c>
      <c r="AJ448" t="s">
        <v>55</v>
      </c>
    </row>
    <row r="449" spans="1:36" x14ac:dyDescent="0.25">
      <c r="A449" t="s">
        <v>2494</v>
      </c>
      <c r="B449" t="s">
        <v>1298</v>
      </c>
      <c r="C449" t="s">
        <v>1299</v>
      </c>
      <c r="D449" t="s">
        <v>1363</v>
      </c>
      <c r="E449" s="186" t="s">
        <v>1301</v>
      </c>
      <c r="F449" t="s">
        <v>2411</v>
      </c>
      <c r="G449" s="187">
        <v>45594</v>
      </c>
      <c r="H449" t="s">
        <v>1303</v>
      </c>
      <c r="I449" t="s">
        <v>1631</v>
      </c>
      <c r="J449" t="s">
        <v>1842</v>
      </c>
      <c r="K449" s="189" t="s">
        <v>1306</v>
      </c>
      <c r="L449" t="s">
        <v>1306</v>
      </c>
      <c r="M449" t="s">
        <v>1307</v>
      </c>
      <c r="N449">
        <v>1</v>
      </c>
      <c r="O449" t="s">
        <v>1391</v>
      </c>
      <c r="P449" s="188">
        <v>24980000</v>
      </c>
      <c r="Q449" t="s">
        <v>1312</v>
      </c>
      <c r="R449" t="s">
        <v>839</v>
      </c>
      <c r="S449" s="188">
        <v>0</v>
      </c>
      <c r="T449" t="s">
        <v>1309</v>
      </c>
      <c r="U449" t="s">
        <v>1314</v>
      </c>
      <c r="V449" s="188">
        <v>0</v>
      </c>
      <c r="W449" t="s">
        <v>1309</v>
      </c>
      <c r="X449" t="s">
        <v>1314</v>
      </c>
      <c r="Y449" s="188">
        <v>0</v>
      </c>
      <c r="Z449" t="s">
        <v>1309</v>
      </c>
      <c r="AA449" t="s">
        <v>1314</v>
      </c>
      <c r="AB449" s="188">
        <v>0</v>
      </c>
      <c r="AC449" t="s">
        <v>1309</v>
      </c>
      <c r="AD449" t="s">
        <v>1314</v>
      </c>
      <c r="AE449" t="s">
        <v>2495</v>
      </c>
      <c r="AF449" s="187">
        <v>45622</v>
      </c>
      <c r="AG449" t="s">
        <v>2496</v>
      </c>
      <c r="AH449" t="s">
        <v>2497</v>
      </c>
      <c r="AI449" s="187">
        <v>45768</v>
      </c>
      <c r="AJ449" t="s">
        <v>55</v>
      </c>
    </row>
    <row r="450" spans="1:36" x14ac:dyDescent="0.25">
      <c r="A450" t="s">
        <v>2494</v>
      </c>
      <c r="B450" t="s">
        <v>1298</v>
      </c>
      <c r="C450" t="s">
        <v>1299</v>
      </c>
      <c r="D450" t="s">
        <v>1363</v>
      </c>
      <c r="E450" s="186" t="s">
        <v>1301</v>
      </c>
      <c r="F450" t="s">
        <v>2411</v>
      </c>
      <c r="G450" s="187">
        <v>45594</v>
      </c>
      <c r="H450" t="s">
        <v>1303</v>
      </c>
      <c r="I450" t="s">
        <v>1631</v>
      </c>
      <c r="J450" t="s">
        <v>1842</v>
      </c>
      <c r="K450" s="189" t="s">
        <v>1306</v>
      </c>
      <c r="L450" t="s">
        <v>1306</v>
      </c>
      <c r="M450" t="s">
        <v>1307</v>
      </c>
      <c r="N450">
        <v>1</v>
      </c>
      <c r="O450" t="s">
        <v>1391</v>
      </c>
      <c r="P450" s="188">
        <v>24980000</v>
      </c>
      <c r="Q450" t="s">
        <v>1312</v>
      </c>
      <c r="R450" t="s">
        <v>839</v>
      </c>
      <c r="S450" s="188">
        <v>0</v>
      </c>
      <c r="T450" t="s">
        <v>1309</v>
      </c>
      <c r="U450" t="s">
        <v>1314</v>
      </c>
      <c r="V450" s="188">
        <v>0</v>
      </c>
      <c r="W450" t="s">
        <v>1309</v>
      </c>
      <c r="X450" t="s">
        <v>1314</v>
      </c>
      <c r="Y450" s="188">
        <v>0</v>
      </c>
      <c r="Z450" t="s">
        <v>1309</v>
      </c>
      <c r="AA450" t="s">
        <v>1314</v>
      </c>
      <c r="AB450" s="188">
        <v>0</v>
      </c>
      <c r="AC450" t="s">
        <v>1309</v>
      </c>
      <c r="AD450" t="s">
        <v>1314</v>
      </c>
      <c r="AE450" t="s">
        <v>2495</v>
      </c>
      <c r="AF450" s="187">
        <v>45622</v>
      </c>
      <c r="AG450" t="s">
        <v>2496</v>
      </c>
      <c r="AH450" t="s">
        <v>2498</v>
      </c>
      <c r="AI450" s="187">
        <v>45771</v>
      </c>
      <c r="AJ450" t="s">
        <v>55</v>
      </c>
    </row>
    <row r="451" spans="1:36" x14ac:dyDescent="0.25">
      <c r="A451" t="s">
        <v>2494</v>
      </c>
      <c r="B451" t="s">
        <v>1298</v>
      </c>
      <c r="C451" t="s">
        <v>1299</v>
      </c>
      <c r="D451" t="s">
        <v>1363</v>
      </c>
      <c r="E451" s="186" t="s">
        <v>1301</v>
      </c>
      <c r="F451" t="s">
        <v>2411</v>
      </c>
      <c r="G451" s="187">
        <v>45594</v>
      </c>
      <c r="H451" t="s">
        <v>1303</v>
      </c>
      <c r="I451" t="s">
        <v>1631</v>
      </c>
      <c r="J451" t="s">
        <v>1842</v>
      </c>
      <c r="K451" s="189" t="s">
        <v>1306</v>
      </c>
      <c r="L451" t="s">
        <v>1306</v>
      </c>
      <c r="M451" t="s">
        <v>1307</v>
      </c>
      <c r="N451">
        <v>1</v>
      </c>
      <c r="O451" t="s">
        <v>1391</v>
      </c>
      <c r="P451" s="188">
        <v>24980000</v>
      </c>
      <c r="Q451" t="s">
        <v>1312</v>
      </c>
      <c r="R451" t="s">
        <v>839</v>
      </c>
      <c r="S451" s="188">
        <v>0</v>
      </c>
      <c r="T451" t="s">
        <v>1309</v>
      </c>
      <c r="U451" t="s">
        <v>1314</v>
      </c>
      <c r="V451" s="188">
        <v>0</v>
      </c>
      <c r="W451" t="s">
        <v>1309</v>
      </c>
      <c r="X451" t="s">
        <v>1314</v>
      </c>
      <c r="Y451" s="188">
        <v>0</v>
      </c>
      <c r="Z451" t="s">
        <v>1309</v>
      </c>
      <c r="AA451" t="s">
        <v>1314</v>
      </c>
      <c r="AB451" s="188">
        <v>0</v>
      </c>
      <c r="AC451" t="s">
        <v>1309</v>
      </c>
      <c r="AD451" t="s">
        <v>1314</v>
      </c>
      <c r="AE451" t="s">
        <v>2495</v>
      </c>
      <c r="AF451" s="187">
        <v>45622</v>
      </c>
      <c r="AG451" t="s">
        <v>2496</v>
      </c>
      <c r="AH451" t="s">
        <v>2499</v>
      </c>
      <c r="AI451" s="187">
        <v>45772</v>
      </c>
      <c r="AJ451" t="s">
        <v>55</v>
      </c>
    </row>
    <row r="452" spans="1:36" x14ac:dyDescent="0.25">
      <c r="A452" t="s">
        <v>2500</v>
      </c>
      <c r="B452" t="s">
        <v>1298</v>
      </c>
      <c r="C452" t="s">
        <v>1299</v>
      </c>
      <c r="D452" t="s">
        <v>1300</v>
      </c>
      <c r="E452" s="186" t="s">
        <v>1301</v>
      </c>
      <c r="F452" t="s">
        <v>2501</v>
      </c>
      <c r="G452" s="187">
        <v>44798</v>
      </c>
      <c r="H452" t="s">
        <v>1303</v>
      </c>
      <c r="I452" t="s">
        <v>1303</v>
      </c>
      <c r="J452" t="s">
        <v>1307</v>
      </c>
      <c r="K452" s="189" t="s">
        <v>1306</v>
      </c>
      <c r="L452" t="s">
        <v>1402</v>
      </c>
      <c r="M452" t="s">
        <v>1403</v>
      </c>
      <c r="N452">
        <v>1</v>
      </c>
      <c r="O452" t="s">
        <v>1529</v>
      </c>
      <c r="P452" s="188">
        <v>36000000</v>
      </c>
      <c r="Q452" t="s">
        <v>1312</v>
      </c>
      <c r="R452" t="s">
        <v>855</v>
      </c>
      <c r="S452" s="188">
        <v>0</v>
      </c>
      <c r="T452" t="s">
        <v>1309</v>
      </c>
      <c r="U452" t="s">
        <v>1314</v>
      </c>
      <c r="V452" s="188">
        <v>0</v>
      </c>
      <c r="W452" t="s">
        <v>1309</v>
      </c>
      <c r="X452" t="s">
        <v>1314</v>
      </c>
      <c r="Y452" s="188">
        <v>0</v>
      </c>
      <c r="Z452" t="s">
        <v>1309</v>
      </c>
      <c r="AA452" t="s">
        <v>1314</v>
      </c>
      <c r="AB452" s="188">
        <v>0</v>
      </c>
      <c r="AC452" t="s">
        <v>1309</v>
      </c>
      <c r="AD452" t="s">
        <v>1314</v>
      </c>
      <c r="AE452" t="s">
        <v>2502</v>
      </c>
      <c r="AF452" s="187">
        <v>44819</v>
      </c>
      <c r="AG452" t="s">
        <v>1399</v>
      </c>
      <c r="AH452" t="s">
        <v>1387</v>
      </c>
      <c r="AI452" s="187" t="s">
        <v>1387</v>
      </c>
      <c r="AJ452" t="s">
        <v>2503</v>
      </c>
    </row>
    <row r="453" spans="1:36" x14ac:dyDescent="0.25">
      <c r="A453" t="s">
        <v>2504</v>
      </c>
      <c r="B453" t="s">
        <v>1298</v>
      </c>
      <c r="C453" t="s">
        <v>1299</v>
      </c>
      <c r="D453" t="s">
        <v>1300</v>
      </c>
      <c r="E453" s="186" t="s">
        <v>1301</v>
      </c>
      <c r="F453" t="s">
        <v>2501</v>
      </c>
      <c r="G453" s="187">
        <v>44813</v>
      </c>
      <c r="H453" t="s">
        <v>1303</v>
      </c>
      <c r="I453" t="s">
        <v>1303</v>
      </c>
      <c r="J453" t="s">
        <v>1307</v>
      </c>
      <c r="K453" s="189" t="s">
        <v>1306</v>
      </c>
      <c r="L453" t="s">
        <v>1402</v>
      </c>
      <c r="M453" t="s">
        <v>1403</v>
      </c>
      <c r="N453">
        <v>1</v>
      </c>
      <c r="O453" t="s">
        <v>1529</v>
      </c>
      <c r="P453" s="188">
        <v>2650000</v>
      </c>
      <c r="Q453" t="s">
        <v>1312</v>
      </c>
      <c r="R453" t="s">
        <v>1404</v>
      </c>
      <c r="S453" s="188">
        <v>0</v>
      </c>
      <c r="T453" t="s">
        <v>1309</v>
      </c>
      <c r="U453" t="s">
        <v>1314</v>
      </c>
      <c r="V453" s="188">
        <v>0</v>
      </c>
      <c r="W453" t="s">
        <v>1309</v>
      </c>
      <c r="X453" t="s">
        <v>1314</v>
      </c>
      <c r="Y453" s="188">
        <v>0</v>
      </c>
      <c r="Z453" t="s">
        <v>1309</v>
      </c>
      <c r="AA453" t="s">
        <v>1314</v>
      </c>
      <c r="AB453" s="188">
        <v>0</v>
      </c>
      <c r="AC453" t="s">
        <v>1309</v>
      </c>
      <c r="AD453" t="s">
        <v>1314</v>
      </c>
      <c r="AE453" t="s">
        <v>2505</v>
      </c>
      <c r="AF453" s="187">
        <v>44858</v>
      </c>
      <c r="AG453" t="s">
        <v>1399</v>
      </c>
      <c r="AH453" t="s">
        <v>1387</v>
      </c>
      <c r="AI453" s="187" t="s">
        <v>1387</v>
      </c>
      <c r="AJ453" t="s">
        <v>2506</v>
      </c>
    </row>
    <row r="454" spans="1:36" x14ac:dyDescent="0.25">
      <c r="A454" t="s">
        <v>2507</v>
      </c>
      <c r="B454" t="s">
        <v>1298</v>
      </c>
      <c r="C454" t="s">
        <v>1299</v>
      </c>
      <c r="D454" t="s">
        <v>1300</v>
      </c>
      <c r="E454" s="186" t="s">
        <v>1301</v>
      </c>
      <c r="F454" t="s">
        <v>2501</v>
      </c>
      <c r="G454" s="187">
        <v>44902</v>
      </c>
      <c r="H454" t="s">
        <v>1303</v>
      </c>
      <c r="I454" t="s">
        <v>1303</v>
      </c>
      <c r="J454" t="s">
        <v>1307</v>
      </c>
      <c r="K454" s="189" t="s">
        <v>1306</v>
      </c>
      <c r="L454" t="s">
        <v>1402</v>
      </c>
      <c r="M454" t="s">
        <v>1403</v>
      </c>
      <c r="N454">
        <v>1</v>
      </c>
      <c r="O454" t="s">
        <v>1529</v>
      </c>
      <c r="P454" s="188">
        <v>59000000</v>
      </c>
      <c r="Q454" t="s">
        <v>1312</v>
      </c>
      <c r="R454" t="s">
        <v>1437</v>
      </c>
      <c r="S454" s="188">
        <v>0</v>
      </c>
      <c r="T454" t="s">
        <v>1309</v>
      </c>
      <c r="U454" t="s">
        <v>1314</v>
      </c>
      <c r="V454" s="188">
        <v>0</v>
      </c>
      <c r="W454" t="s">
        <v>1309</v>
      </c>
      <c r="X454" t="s">
        <v>1314</v>
      </c>
      <c r="Y454" s="188">
        <v>0</v>
      </c>
      <c r="Z454" t="s">
        <v>1309</v>
      </c>
      <c r="AA454" t="s">
        <v>1314</v>
      </c>
      <c r="AB454" s="188">
        <v>0</v>
      </c>
      <c r="AC454" t="s">
        <v>1309</v>
      </c>
      <c r="AD454" t="s">
        <v>1314</v>
      </c>
      <c r="AE454" t="s">
        <v>2508</v>
      </c>
      <c r="AF454" s="187">
        <v>44917</v>
      </c>
      <c r="AG454" t="s">
        <v>1399</v>
      </c>
      <c r="AH454" t="s">
        <v>1387</v>
      </c>
      <c r="AI454" s="187" t="s">
        <v>1387</v>
      </c>
      <c r="AJ454" t="s">
        <v>2509</v>
      </c>
    </row>
    <row r="455" spans="1:36" x14ac:dyDescent="0.25">
      <c r="A455" t="s">
        <v>2510</v>
      </c>
      <c r="B455" t="s">
        <v>1298</v>
      </c>
      <c r="C455" t="s">
        <v>1299</v>
      </c>
      <c r="D455" t="s">
        <v>1300</v>
      </c>
      <c r="E455" s="186" t="s">
        <v>1301</v>
      </c>
      <c r="F455" t="s">
        <v>2501</v>
      </c>
      <c r="G455" s="187">
        <v>44867</v>
      </c>
      <c r="H455" t="s">
        <v>1303</v>
      </c>
      <c r="I455" t="s">
        <v>1303</v>
      </c>
      <c r="J455" t="s">
        <v>1307</v>
      </c>
      <c r="K455" s="189" t="s">
        <v>1306</v>
      </c>
      <c r="L455" t="s">
        <v>1402</v>
      </c>
      <c r="M455" t="s">
        <v>1403</v>
      </c>
      <c r="N455">
        <v>1</v>
      </c>
      <c r="O455" t="s">
        <v>1529</v>
      </c>
      <c r="P455" s="188">
        <v>52000000</v>
      </c>
      <c r="Q455" t="s">
        <v>1312</v>
      </c>
      <c r="R455" t="s">
        <v>2511</v>
      </c>
      <c r="S455" s="188">
        <v>0</v>
      </c>
      <c r="T455" t="s">
        <v>1309</v>
      </c>
      <c r="U455" t="s">
        <v>1314</v>
      </c>
      <c r="V455" s="188">
        <v>0</v>
      </c>
      <c r="W455" t="s">
        <v>1309</v>
      </c>
      <c r="X455" t="s">
        <v>1314</v>
      </c>
      <c r="Y455" s="188">
        <v>0</v>
      </c>
      <c r="Z455" t="s">
        <v>1309</v>
      </c>
      <c r="AA455" t="s">
        <v>1314</v>
      </c>
      <c r="AB455" s="188">
        <v>0</v>
      </c>
      <c r="AC455" t="s">
        <v>1309</v>
      </c>
      <c r="AD455" t="s">
        <v>1314</v>
      </c>
      <c r="AE455" t="s">
        <v>2512</v>
      </c>
      <c r="AF455" s="187">
        <v>44910</v>
      </c>
      <c r="AG455" t="s">
        <v>1399</v>
      </c>
      <c r="AH455" t="s">
        <v>1387</v>
      </c>
      <c r="AI455" s="187" t="s">
        <v>1387</v>
      </c>
      <c r="AJ455" t="s">
        <v>2513</v>
      </c>
    </row>
    <row r="456" spans="1:36" x14ac:dyDescent="0.25">
      <c r="A456" t="s">
        <v>2514</v>
      </c>
      <c r="B456" t="s">
        <v>1298</v>
      </c>
      <c r="C456" t="s">
        <v>1299</v>
      </c>
      <c r="D456" t="s">
        <v>1300</v>
      </c>
      <c r="E456" s="186" t="s">
        <v>1301</v>
      </c>
      <c r="F456" t="s">
        <v>2501</v>
      </c>
      <c r="G456" s="187">
        <v>44935</v>
      </c>
      <c r="H456" t="s">
        <v>1303</v>
      </c>
      <c r="I456" t="s">
        <v>2515</v>
      </c>
      <c r="J456" t="s">
        <v>2516</v>
      </c>
      <c r="K456" s="189" t="s">
        <v>1306</v>
      </c>
      <c r="L456" t="s">
        <v>1306</v>
      </c>
      <c r="M456" t="s">
        <v>1307</v>
      </c>
      <c r="N456">
        <v>2</v>
      </c>
      <c r="O456" t="s">
        <v>1632</v>
      </c>
      <c r="P456" s="188">
        <v>20000</v>
      </c>
      <c r="Q456" t="s">
        <v>1312</v>
      </c>
      <c r="R456" t="s">
        <v>2517</v>
      </c>
      <c r="S456" s="188">
        <v>20000</v>
      </c>
      <c r="T456" t="s">
        <v>1309</v>
      </c>
      <c r="U456" t="s">
        <v>2518</v>
      </c>
      <c r="V456" s="188">
        <v>45000</v>
      </c>
      <c r="W456" t="s">
        <v>1309</v>
      </c>
      <c r="X456" t="s">
        <v>2519</v>
      </c>
      <c r="Y456" s="188">
        <v>0</v>
      </c>
      <c r="Z456" t="s">
        <v>1309</v>
      </c>
      <c r="AA456" t="s">
        <v>1314</v>
      </c>
      <c r="AB456" s="188">
        <v>0</v>
      </c>
      <c r="AC456" t="s">
        <v>1309</v>
      </c>
      <c r="AD456" t="s">
        <v>1314</v>
      </c>
      <c r="AE456" t="s">
        <v>2520</v>
      </c>
      <c r="AF456" s="187">
        <v>44956</v>
      </c>
      <c r="AG456" t="s">
        <v>2521</v>
      </c>
      <c r="AH456" t="s">
        <v>2522</v>
      </c>
      <c r="AI456" s="187">
        <v>44963</v>
      </c>
      <c r="AJ456" t="s">
        <v>55</v>
      </c>
    </row>
    <row r="457" spans="1:36" x14ac:dyDescent="0.25">
      <c r="A457" t="s">
        <v>2514</v>
      </c>
      <c r="B457" t="s">
        <v>1298</v>
      </c>
      <c r="C457" t="s">
        <v>1299</v>
      </c>
      <c r="D457" t="s">
        <v>1300</v>
      </c>
      <c r="E457" s="186" t="s">
        <v>1301</v>
      </c>
      <c r="F457" t="s">
        <v>2501</v>
      </c>
      <c r="G457" s="187">
        <v>44935</v>
      </c>
      <c r="H457" t="s">
        <v>1303</v>
      </c>
      <c r="I457" t="s">
        <v>2523</v>
      </c>
      <c r="J457" t="s">
        <v>2524</v>
      </c>
      <c r="K457" s="189" t="s">
        <v>1306</v>
      </c>
      <c r="L457" t="s">
        <v>1306</v>
      </c>
      <c r="M457" t="s">
        <v>1307</v>
      </c>
      <c r="N457">
        <v>1</v>
      </c>
      <c r="O457" t="s">
        <v>1632</v>
      </c>
      <c r="P457" s="188">
        <v>19500</v>
      </c>
      <c r="Q457" t="s">
        <v>1312</v>
      </c>
      <c r="R457" t="s">
        <v>2517</v>
      </c>
      <c r="S457" s="188">
        <v>20000</v>
      </c>
      <c r="T457" t="s">
        <v>1309</v>
      </c>
      <c r="U457" t="s">
        <v>2518</v>
      </c>
      <c r="V457" s="188">
        <v>45000</v>
      </c>
      <c r="W457" t="s">
        <v>1309</v>
      </c>
      <c r="X457" t="s">
        <v>2519</v>
      </c>
      <c r="Y457" s="188">
        <v>0</v>
      </c>
      <c r="Z457" t="s">
        <v>1309</v>
      </c>
      <c r="AA457" t="s">
        <v>1314</v>
      </c>
      <c r="AB457" s="188">
        <v>0</v>
      </c>
      <c r="AC457" t="s">
        <v>1309</v>
      </c>
      <c r="AD457" t="s">
        <v>1314</v>
      </c>
      <c r="AE457" t="s">
        <v>2520</v>
      </c>
      <c r="AF457" s="187">
        <v>44956</v>
      </c>
      <c r="AG457" t="s">
        <v>2521</v>
      </c>
      <c r="AH457" t="s">
        <v>2522</v>
      </c>
      <c r="AI457" s="187">
        <v>44963</v>
      </c>
      <c r="AJ457" t="s">
        <v>55</v>
      </c>
    </row>
    <row r="458" spans="1:36" x14ac:dyDescent="0.25">
      <c r="A458" t="s">
        <v>2514</v>
      </c>
      <c r="B458" t="s">
        <v>1298</v>
      </c>
      <c r="C458" t="s">
        <v>1299</v>
      </c>
      <c r="D458" t="s">
        <v>1300</v>
      </c>
      <c r="E458" s="186" t="s">
        <v>1301</v>
      </c>
      <c r="F458" t="s">
        <v>2501</v>
      </c>
      <c r="G458" s="187">
        <v>44935</v>
      </c>
      <c r="H458" t="s">
        <v>1303</v>
      </c>
      <c r="I458" t="s">
        <v>2525</v>
      </c>
      <c r="J458" t="s">
        <v>2526</v>
      </c>
      <c r="K458" s="189" t="s">
        <v>1306</v>
      </c>
      <c r="L458" t="s">
        <v>1306</v>
      </c>
      <c r="M458" t="s">
        <v>1307</v>
      </c>
      <c r="N458">
        <v>1</v>
      </c>
      <c r="O458" t="s">
        <v>1632</v>
      </c>
      <c r="P458" s="188">
        <v>34000</v>
      </c>
      <c r="Q458" t="s">
        <v>1312</v>
      </c>
      <c r="R458" t="s">
        <v>2517</v>
      </c>
      <c r="S458" s="188">
        <v>35000</v>
      </c>
      <c r="T458" t="s">
        <v>1309</v>
      </c>
      <c r="U458" t="s">
        <v>2518</v>
      </c>
      <c r="V458" s="188">
        <v>55000</v>
      </c>
      <c r="W458" t="s">
        <v>1309</v>
      </c>
      <c r="X458" t="s">
        <v>2519</v>
      </c>
      <c r="Y458" s="188">
        <v>0</v>
      </c>
      <c r="Z458" t="s">
        <v>1309</v>
      </c>
      <c r="AA458" t="s">
        <v>1314</v>
      </c>
      <c r="AB458" s="188">
        <v>0</v>
      </c>
      <c r="AC458" t="s">
        <v>1309</v>
      </c>
      <c r="AD458" t="s">
        <v>1314</v>
      </c>
      <c r="AE458" t="s">
        <v>2520</v>
      </c>
      <c r="AF458" s="187">
        <v>44956</v>
      </c>
      <c r="AG458" t="s">
        <v>2521</v>
      </c>
      <c r="AH458" t="s">
        <v>2522</v>
      </c>
      <c r="AI458" s="187">
        <v>44963</v>
      </c>
      <c r="AJ458" t="s">
        <v>55</v>
      </c>
    </row>
    <row r="459" spans="1:36" x14ac:dyDescent="0.25">
      <c r="A459" t="s">
        <v>2527</v>
      </c>
      <c r="B459" t="s">
        <v>1298</v>
      </c>
      <c r="C459" t="s">
        <v>1299</v>
      </c>
      <c r="D459" t="s">
        <v>1300</v>
      </c>
      <c r="E459" s="186" t="s">
        <v>1301</v>
      </c>
      <c r="F459" t="s">
        <v>2501</v>
      </c>
      <c r="G459" s="187">
        <v>45124</v>
      </c>
      <c r="H459" t="s">
        <v>1303</v>
      </c>
      <c r="I459" t="s">
        <v>1303</v>
      </c>
      <c r="J459" t="s">
        <v>1307</v>
      </c>
      <c r="K459" s="189" t="s">
        <v>1306</v>
      </c>
      <c r="L459" t="s">
        <v>1402</v>
      </c>
      <c r="M459" t="s">
        <v>1403</v>
      </c>
      <c r="N459">
        <v>1</v>
      </c>
      <c r="O459" t="s">
        <v>1529</v>
      </c>
      <c r="P459" s="188">
        <v>11625000</v>
      </c>
      <c r="Q459" t="s">
        <v>1312</v>
      </c>
      <c r="R459" t="s">
        <v>1342</v>
      </c>
      <c r="S459" s="188">
        <v>13250000</v>
      </c>
      <c r="T459" t="s">
        <v>1309</v>
      </c>
      <c r="U459" t="s">
        <v>1424</v>
      </c>
      <c r="V459" s="188">
        <v>12450000</v>
      </c>
      <c r="W459" t="s">
        <v>1309</v>
      </c>
      <c r="X459" t="s">
        <v>1425</v>
      </c>
      <c r="Y459" s="188">
        <v>0</v>
      </c>
      <c r="Z459" t="s">
        <v>1309</v>
      </c>
      <c r="AA459" t="s">
        <v>1314</v>
      </c>
      <c r="AB459" s="188">
        <v>0</v>
      </c>
      <c r="AC459" t="s">
        <v>1309</v>
      </c>
      <c r="AD459" t="s">
        <v>1314</v>
      </c>
      <c r="AE459" t="s">
        <v>2528</v>
      </c>
      <c r="AF459" s="187">
        <v>45204</v>
      </c>
      <c r="AG459" t="s">
        <v>1399</v>
      </c>
      <c r="AH459" t="s">
        <v>1387</v>
      </c>
      <c r="AI459" s="187" t="s">
        <v>1387</v>
      </c>
      <c r="AJ459" t="s">
        <v>2529</v>
      </c>
    </row>
    <row r="460" spans="1:36" x14ac:dyDescent="0.25">
      <c r="A460" t="s">
        <v>2514</v>
      </c>
      <c r="B460" t="s">
        <v>1298</v>
      </c>
      <c r="C460" t="s">
        <v>1299</v>
      </c>
      <c r="D460" t="s">
        <v>1300</v>
      </c>
      <c r="E460" s="186" t="s">
        <v>1301</v>
      </c>
      <c r="F460" t="s">
        <v>2501</v>
      </c>
      <c r="G460" s="187">
        <v>44935</v>
      </c>
      <c r="H460" t="s">
        <v>1303</v>
      </c>
      <c r="I460" t="s">
        <v>2530</v>
      </c>
      <c r="J460" t="s">
        <v>2531</v>
      </c>
      <c r="K460" s="189" t="s">
        <v>1306</v>
      </c>
      <c r="L460" t="s">
        <v>1306</v>
      </c>
      <c r="M460" t="s">
        <v>1307</v>
      </c>
      <c r="N460">
        <v>1</v>
      </c>
      <c r="O460" t="s">
        <v>1308</v>
      </c>
      <c r="P460" s="188">
        <v>35000</v>
      </c>
      <c r="Q460" t="s">
        <v>1312</v>
      </c>
      <c r="R460" t="s">
        <v>2517</v>
      </c>
      <c r="S460" s="188">
        <v>40000</v>
      </c>
      <c r="T460" t="s">
        <v>1309</v>
      </c>
      <c r="U460" t="s">
        <v>2518</v>
      </c>
      <c r="V460" s="188">
        <v>55000</v>
      </c>
      <c r="W460" t="s">
        <v>1309</v>
      </c>
      <c r="X460" t="s">
        <v>2519</v>
      </c>
      <c r="Y460" s="188">
        <v>0</v>
      </c>
      <c r="Z460" t="s">
        <v>1309</v>
      </c>
      <c r="AA460" t="s">
        <v>1314</v>
      </c>
      <c r="AB460" s="188">
        <v>0</v>
      </c>
      <c r="AC460" t="s">
        <v>1309</v>
      </c>
      <c r="AD460" t="s">
        <v>1314</v>
      </c>
      <c r="AE460" t="s">
        <v>2520</v>
      </c>
      <c r="AF460" s="187">
        <v>44956</v>
      </c>
      <c r="AG460" t="s">
        <v>2521</v>
      </c>
      <c r="AH460" t="s">
        <v>2522</v>
      </c>
      <c r="AI460" s="187">
        <v>44963</v>
      </c>
      <c r="AJ460" t="s">
        <v>55</v>
      </c>
    </row>
    <row r="461" spans="1:36" x14ac:dyDescent="0.25">
      <c r="A461" t="s">
        <v>2514</v>
      </c>
      <c r="B461" t="s">
        <v>1298</v>
      </c>
      <c r="C461" t="s">
        <v>1299</v>
      </c>
      <c r="D461" t="s">
        <v>1300</v>
      </c>
      <c r="E461" s="186" t="s">
        <v>1301</v>
      </c>
      <c r="F461" t="s">
        <v>2501</v>
      </c>
      <c r="G461" s="187">
        <v>44935</v>
      </c>
      <c r="H461" t="s">
        <v>1303</v>
      </c>
      <c r="I461" t="s">
        <v>2532</v>
      </c>
      <c r="J461" t="s">
        <v>2533</v>
      </c>
      <c r="K461" s="189" t="s">
        <v>1306</v>
      </c>
      <c r="L461" t="s">
        <v>1306</v>
      </c>
      <c r="M461" t="s">
        <v>1307</v>
      </c>
      <c r="N461">
        <v>1</v>
      </c>
      <c r="O461" t="s">
        <v>1358</v>
      </c>
      <c r="P461" s="188">
        <v>1250000</v>
      </c>
      <c r="Q461" t="s">
        <v>1312</v>
      </c>
      <c r="R461" t="s">
        <v>2517</v>
      </c>
      <c r="S461" s="188">
        <v>2300000</v>
      </c>
      <c r="T461" t="s">
        <v>1309</v>
      </c>
      <c r="U461" t="s">
        <v>2518</v>
      </c>
      <c r="V461" s="188">
        <v>2100000</v>
      </c>
      <c r="W461" t="s">
        <v>1309</v>
      </c>
      <c r="X461" t="s">
        <v>2519</v>
      </c>
      <c r="Y461" s="188">
        <v>0</v>
      </c>
      <c r="Z461" t="s">
        <v>1309</v>
      </c>
      <c r="AA461" t="s">
        <v>1314</v>
      </c>
      <c r="AB461" s="188">
        <v>0</v>
      </c>
      <c r="AC461" t="s">
        <v>1309</v>
      </c>
      <c r="AD461" t="s">
        <v>1314</v>
      </c>
      <c r="AE461" t="s">
        <v>2520</v>
      </c>
      <c r="AF461" s="187">
        <v>44956</v>
      </c>
      <c r="AG461" t="s">
        <v>2521</v>
      </c>
      <c r="AH461" t="s">
        <v>1387</v>
      </c>
      <c r="AI461" s="187" t="s">
        <v>1387</v>
      </c>
      <c r="AJ461" t="s">
        <v>55</v>
      </c>
    </row>
    <row r="462" spans="1:36" x14ac:dyDescent="0.25">
      <c r="A462" t="s">
        <v>2534</v>
      </c>
      <c r="B462" t="s">
        <v>1298</v>
      </c>
      <c r="C462" t="s">
        <v>1299</v>
      </c>
      <c r="D462" t="s">
        <v>1300</v>
      </c>
      <c r="E462" s="186" t="s">
        <v>1301</v>
      </c>
      <c r="F462" t="s">
        <v>2501</v>
      </c>
      <c r="G462" s="187">
        <v>44861</v>
      </c>
      <c r="H462" t="s">
        <v>1303</v>
      </c>
      <c r="I462" t="s">
        <v>1303</v>
      </c>
      <c r="J462" t="s">
        <v>1307</v>
      </c>
      <c r="K462" s="189" t="s">
        <v>1306</v>
      </c>
      <c r="L462" t="s">
        <v>1402</v>
      </c>
      <c r="M462" t="s">
        <v>1403</v>
      </c>
      <c r="N462">
        <v>1</v>
      </c>
      <c r="O462" t="s">
        <v>1529</v>
      </c>
      <c r="P462" s="188">
        <v>84500000</v>
      </c>
      <c r="Q462" t="s">
        <v>1312</v>
      </c>
      <c r="R462" t="s">
        <v>1424</v>
      </c>
      <c r="S462" s="188">
        <v>111000000</v>
      </c>
      <c r="T462" t="s">
        <v>1309</v>
      </c>
      <c r="U462" t="s">
        <v>1404</v>
      </c>
      <c r="V462" s="188">
        <v>117150000</v>
      </c>
      <c r="W462" t="s">
        <v>1309</v>
      </c>
      <c r="X462" t="s">
        <v>1425</v>
      </c>
      <c r="Y462" s="188">
        <v>0</v>
      </c>
      <c r="Z462" t="s">
        <v>1309</v>
      </c>
      <c r="AA462" t="s">
        <v>1314</v>
      </c>
      <c r="AB462" s="188">
        <v>0</v>
      </c>
      <c r="AC462" t="s">
        <v>1309</v>
      </c>
      <c r="AD462" t="s">
        <v>1314</v>
      </c>
      <c r="AE462" t="s">
        <v>2535</v>
      </c>
      <c r="AF462" s="187">
        <v>44970</v>
      </c>
      <c r="AG462" t="s">
        <v>1399</v>
      </c>
      <c r="AH462" t="s">
        <v>1387</v>
      </c>
      <c r="AI462" s="187" t="s">
        <v>1387</v>
      </c>
      <c r="AJ462" t="s">
        <v>2536</v>
      </c>
    </row>
    <row r="463" spans="1:36" x14ac:dyDescent="0.25">
      <c r="A463" t="s">
        <v>2537</v>
      </c>
      <c r="B463" t="s">
        <v>1298</v>
      </c>
      <c r="C463" t="s">
        <v>1299</v>
      </c>
      <c r="D463" t="s">
        <v>1300</v>
      </c>
      <c r="E463" s="186" t="s">
        <v>1301</v>
      </c>
      <c r="F463" t="s">
        <v>2501</v>
      </c>
      <c r="G463" s="187">
        <v>44998</v>
      </c>
      <c r="H463" t="s">
        <v>1303</v>
      </c>
      <c r="I463" t="s">
        <v>1303</v>
      </c>
      <c r="J463" t="s">
        <v>1307</v>
      </c>
      <c r="K463" s="189" t="s">
        <v>1306</v>
      </c>
      <c r="L463" t="s">
        <v>1450</v>
      </c>
      <c r="M463" t="s">
        <v>1451</v>
      </c>
      <c r="N463">
        <v>1</v>
      </c>
      <c r="O463" t="s">
        <v>1391</v>
      </c>
      <c r="P463" s="188">
        <v>30000000</v>
      </c>
      <c r="Q463" t="s">
        <v>1312</v>
      </c>
      <c r="R463" t="s">
        <v>855</v>
      </c>
      <c r="S463" s="188">
        <v>45000000</v>
      </c>
      <c r="T463" t="s">
        <v>1309</v>
      </c>
      <c r="U463" t="s">
        <v>1739</v>
      </c>
      <c r="V463" s="188">
        <v>50000000</v>
      </c>
      <c r="W463" t="s">
        <v>1309</v>
      </c>
      <c r="X463" t="s">
        <v>2538</v>
      </c>
      <c r="Y463" s="188">
        <v>0</v>
      </c>
      <c r="Z463" t="s">
        <v>1309</v>
      </c>
      <c r="AA463" t="s">
        <v>1314</v>
      </c>
      <c r="AB463" s="188">
        <v>0</v>
      </c>
      <c r="AC463" t="s">
        <v>1309</v>
      </c>
      <c r="AD463" t="s">
        <v>1314</v>
      </c>
      <c r="AE463" t="s">
        <v>2539</v>
      </c>
      <c r="AF463" s="187">
        <v>45022</v>
      </c>
      <c r="AG463" t="s">
        <v>1399</v>
      </c>
      <c r="AH463" t="s">
        <v>1387</v>
      </c>
      <c r="AI463" s="187" t="s">
        <v>1387</v>
      </c>
      <c r="AJ463" t="s">
        <v>2540</v>
      </c>
    </row>
    <row r="464" spans="1:36" x14ac:dyDescent="0.25">
      <c r="A464" t="s">
        <v>2541</v>
      </c>
      <c r="B464" t="s">
        <v>1298</v>
      </c>
      <c r="C464" t="s">
        <v>1299</v>
      </c>
      <c r="D464" t="s">
        <v>1300</v>
      </c>
      <c r="E464" s="186" t="s">
        <v>1301</v>
      </c>
      <c r="F464" t="s">
        <v>2501</v>
      </c>
      <c r="G464" s="187">
        <v>44966</v>
      </c>
      <c r="H464" t="s">
        <v>1303</v>
      </c>
      <c r="I464" t="s">
        <v>1303</v>
      </c>
      <c r="J464" t="s">
        <v>1307</v>
      </c>
      <c r="K464" s="189" t="s">
        <v>1306</v>
      </c>
      <c r="L464" t="s">
        <v>1402</v>
      </c>
      <c r="M464" t="s">
        <v>1403</v>
      </c>
      <c r="N464">
        <v>1</v>
      </c>
      <c r="O464" t="s">
        <v>1529</v>
      </c>
      <c r="P464" s="188">
        <v>835000000</v>
      </c>
      <c r="Q464" t="s">
        <v>1312</v>
      </c>
      <c r="R464" t="s">
        <v>1404</v>
      </c>
      <c r="S464" s="188">
        <v>0</v>
      </c>
      <c r="T464" t="s">
        <v>1309</v>
      </c>
      <c r="U464" t="s">
        <v>1314</v>
      </c>
      <c r="V464" s="188">
        <v>0</v>
      </c>
      <c r="W464" t="s">
        <v>1309</v>
      </c>
      <c r="X464" t="s">
        <v>1314</v>
      </c>
      <c r="Y464" s="188">
        <v>0</v>
      </c>
      <c r="Z464" t="s">
        <v>1309</v>
      </c>
      <c r="AA464" t="s">
        <v>1314</v>
      </c>
      <c r="AB464" s="188">
        <v>0</v>
      </c>
      <c r="AC464" t="s">
        <v>1309</v>
      </c>
      <c r="AD464" t="s">
        <v>1314</v>
      </c>
      <c r="AE464" t="s">
        <v>2542</v>
      </c>
      <c r="AF464" s="187">
        <v>45027</v>
      </c>
      <c r="AG464" t="s">
        <v>1399</v>
      </c>
      <c r="AH464" t="s">
        <v>1387</v>
      </c>
      <c r="AI464" s="187" t="s">
        <v>1387</v>
      </c>
      <c r="AJ464" t="s">
        <v>2543</v>
      </c>
    </row>
    <row r="465" spans="1:36" x14ac:dyDescent="0.25">
      <c r="A465" t="s">
        <v>2544</v>
      </c>
      <c r="B465" t="s">
        <v>1298</v>
      </c>
      <c r="C465" t="s">
        <v>1299</v>
      </c>
      <c r="D465" t="s">
        <v>1300</v>
      </c>
      <c r="E465" s="186" t="s">
        <v>1301</v>
      </c>
      <c r="F465" t="s">
        <v>2501</v>
      </c>
      <c r="G465" s="187">
        <v>45002</v>
      </c>
      <c r="H465" t="s">
        <v>1303</v>
      </c>
      <c r="I465" t="s">
        <v>1303</v>
      </c>
      <c r="J465" t="s">
        <v>1307</v>
      </c>
      <c r="K465" s="189" t="s">
        <v>1306</v>
      </c>
      <c r="L465" t="s">
        <v>1402</v>
      </c>
      <c r="M465" t="s">
        <v>1403</v>
      </c>
      <c r="N465">
        <v>12</v>
      </c>
      <c r="O465" t="s">
        <v>1397</v>
      </c>
      <c r="P465" s="188">
        <v>9300000</v>
      </c>
      <c r="Q465" t="s">
        <v>1312</v>
      </c>
      <c r="R465" t="s">
        <v>1342</v>
      </c>
      <c r="S465" s="188">
        <v>10600000</v>
      </c>
      <c r="T465" t="s">
        <v>1309</v>
      </c>
      <c r="U465" t="s">
        <v>1424</v>
      </c>
      <c r="V465" s="188">
        <v>9960000</v>
      </c>
      <c r="W465" t="s">
        <v>1309</v>
      </c>
      <c r="X465" t="s">
        <v>1425</v>
      </c>
      <c r="Y465" s="188">
        <v>0</v>
      </c>
      <c r="Z465" t="s">
        <v>1309</v>
      </c>
      <c r="AA465" t="s">
        <v>1314</v>
      </c>
      <c r="AB465" s="188">
        <v>0</v>
      </c>
      <c r="AC465" t="s">
        <v>1309</v>
      </c>
      <c r="AD465" t="s">
        <v>1314</v>
      </c>
      <c r="AE465" t="s">
        <v>2545</v>
      </c>
      <c r="AF465" s="187">
        <v>45051</v>
      </c>
      <c r="AG465" t="s">
        <v>1399</v>
      </c>
      <c r="AH465" t="s">
        <v>1387</v>
      </c>
      <c r="AI465" s="187" t="s">
        <v>1387</v>
      </c>
      <c r="AJ465" t="s">
        <v>2546</v>
      </c>
    </row>
    <row r="466" spans="1:36" x14ac:dyDescent="0.25">
      <c r="A466" t="s">
        <v>2547</v>
      </c>
      <c r="B466" t="s">
        <v>1298</v>
      </c>
      <c r="C466" t="s">
        <v>1299</v>
      </c>
      <c r="D466" t="s">
        <v>1300</v>
      </c>
      <c r="E466" s="186" t="s">
        <v>1301</v>
      </c>
      <c r="F466" t="s">
        <v>2501</v>
      </c>
      <c r="G466" s="187">
        <v>45002</v>
      </c>
      <c r="H466" t="s">
        <v>1303</v>
      </c>
      <c r="I466" t="s">
        <v>1303</v>
      </c>
      <c r="J466" t="s">
        <v>1307</v>
      </c>
      <c r="K466" s="189" t="s">
        <v>1306</v>
      </c>
      <c r="L466" t="s">
        <v>1402</v>
      </c>
      <c r="M466" t="s">
        <v>1403</v>
      </c>
      <c r="N466">
        <v>12</v>
      </c>
      <c r="O466" t="s">
        <v>1397</v>
      </c>
      <c r="P466" s="188">
        <v>2491666.67</v>
      </c>
      <c r="Q466" t="s">
        <v>1312</v>
      </c>
      <c r="R466" t="s">
        <v>1342</v>
      </c>
      <c r="S466" s="188">
        <v>3000000</v>
      </c>
      <c r="T466" t="s">
        <v>1309</v>
      </c>
      <c r="U466" t="s">
        <v>1424</v>
      </c>
      <c r="V466" s="188">
        <v>2783333.33</v>
      </c>
      <c r="W466" t="s">
        <v>1309</v>
      </c>
      <c r="X466" t="s">
        <v>1425</v>
      </c>
      <c r="Y466" s="188">
        <v>0</v>
      </c>
      <c r="Z466" t="s">
        <v>1309</v>
      </c>
      <c r="AA466" t="s">
        <v>1314</v>
      </c>
      <c r="AB466" s="188">
        <v>0</v>
      </c>
      <c r="AC466" t="s">
        <v>1309</v>
      </c>
      <c r="AD466" t="s">
        <v>1314</v>
      </c>
      <c r="AE466" t="s">
        <v>2548</v>
      </c>
      <c r="AF466" s="187">
        <v>45043</v>
      </c>
      <c r="AG466" t="s">
        <v>1399</v>
      </c>
      <c r="AH466" t="s">
        <v>1387</v>
      </c>
      <c r="AI466" s="187" t="s">
        <v>1387</v>
      </c>
      <c r="AJ466" t="s">
        <v>2549</v>
      </c>
    </row>
    <row r="467" spans="1:36" x14ac:dyDescent="0.25">
      <c r="A467" t="s">
        <v>2550</v>
      </c>
      <c r="B467" t="s">
        <v>1298</v>
      </c>
      <c r="C467" t="s">
        <v>1299</v>
      </c>
      <c r="D467" t="s">
        <v>1300</v>
      </c>
      <c r="E467" s="186" t="s">
        <v>1301</v>
      </c>
      <c r="F467" t="s">
        <v>2501</v>
      </c>
      <c r="G467" s="187">
        <v>44973</v>
      </c>
      <c r="H467" t="s">
        <v>1303</v>
      </c>
      <c r="I467" t="s">
        <v>1303</v>
      </c>
      <c r="J467" t="s">
        <v>1307</v>
      </c>
      <c r="K467" s="189" t="s">
        <v>1306</v>
      </c>
      <c r="L467" t="s">
        <v>1402</v>
      </c>
      <c r="M467" t="s">
        <v>1403</v>
      </c>
      <c r="N467">
        <v>2</v>
      </c>
      <c r="O467" t="s">
        <v>1397</v>
      </c>
      <c r="P467" s="188">
        <v>16723948</v>
      </c>
      <c r="Q467" t="s">
        <v>1312</v>
      </c>
      <c r="R467" t="s">
        <v>1404</v>
      </c>
      <c r="S467" s="188">
        <v>0</v>
      </c>
      <c r="T467" t="s">
        <v>1309</v>
      </c>
      <c r="U467" t="s">
        <v>1314</v>
      </c>
      <c r="V467" s="188">
        <v>0</v>
      </c>
      <c r="W467" t="s">
        <v>1309</v>
      </c>
      <c r="X467" t="s">
        <v>1314</v>
      </c>
      <c r="Y467" s="188">
        <v>0</v>
      </c>
      <c r="Z467" t="s">
        <v>1309</v>
      </c>
      <c r="AA467" t="s">
        <v>1314</v>
      </c>
      <c r="AB467" s="188">
        <v>0</v>
      </c>
      <c r="AC467" t="s">
        <v>1309</v>
      </c>
      <c r="AD467" t="s">
        <v>1314</v>
      </c>
      <c r="AE467" t="s">
        <v>2551</v>
      </c>
      <c r="AF467" s="187">
        <v>45055</v>
      </c>
      <c r="AG467" t="s">
        <v>1399</v>
      </c>
      <c r="AH467" t="s">
        <v>1387</v>
      </c>
      <c r="AI467" s="187" t="s">
        <v>1387</v>
      </c>
      <c r="AJ467" t="s">
        <v>2552</v>
      </c>
    </row>
    <row r="468" spans="1:36" x14ac:dyDescent="0.25">
      <c r="A468" t="s">
        <v>2553</v>
      </c>
      <c r="B468" t="s">
        <v>1298</v>
      </c>
      <c r="C468" t="s">
        <v>1299</v>
      </c>
      <c r="D468" t="s">
        <v>1300</v>
      </c>
      <c r="E468" s="186" t="s">
        <v>1301</v>
      </c>
      <c r="F468" t="s">
        <v>2501</v>
      </c>
      <c r="G468" s="187">
        <v>44973</v>
      </c>
      <c r="H468" t="s">
        <v>1303</v>
      </c>
      <c r="I468" t="s">
        <v>1303</v>
      </c>
      <c r="J468" t="s">
        <v>1307</v>
      </c>
      <c r="K468" s="189" t="s">
        <v>1306</v>
      </c>
      <c r="L468" t="s">
        <v>1402</v>
      </c>
      <c r="M468" t="s">
        <v>1403</v>
      </c>
      <c r="N468">
        <v>4</v>
      </c>
      <c r="O468" t="s">
        <v>1397</v>
      </c>
      <c r="P468" s="188">
        <v>2153013.75</v>
      </c>
      <c r="Q468" t="s">
        <v>1312</v>
      </c>
      <c r="R468" t="s">
        <v>1404</v>
      </c>
      <c r="S468" s="188">
        <v>0</v>
      </c>
      <c r="T468" t="s">
        <v>1309</v>
      </c>
      <c r="U468" t="s">
        <v>1314</v>
      </c>
      <c r="V468" s="188">
        <v>0</v>
      </c>
      <c r="W468" t="s">
        <v>1309</v>
      </c>
      <c r="X468" t="s">
        <v>1314</v>
      </c>
      <c r="Y468" s="188">
        <v>0</v>
      </c>
      <c r="Z468" t="s">
        <v>1309</v>
      </c>
      <c r="AA468" t="s">
        <v>1314</v>
      </c>
      <c r="AB468" s="188">
        <v>0</v>
      </c>
      <c r="AC468" t="s">
        <v>1309</v>
      </c>
      <c r="AD468" t="s">
        <v>1314</v>
      </c>
      <c r="AE468" t="s">
        <v>2554</v>
      </c>
      <c r="AF468" s="187">
        <v>45054</v>
      </c>
      <c r="AG468" t="s">
        <v>1399</v>
      </c>
      <c r="AH468" t="s">
        <v>1387</v>
      </c>
      <c r="AI468" s="187" t="s">
        <v>1387</v>
      </c>
      <c r="AJ468" t="s">
        <v>2555</v>
      </c>
    </row>
    <row r="469" spans="1:36" x14ac:dyDescent="0.25">
      <c r="A469" t="s">
        <v>2556</v>
      </c>
      <c r="B469" t="s">
        <v>1298</v>
      </c>
      <c r="C469" t="s">
        <v>1299</v>
      </c>
      <c r="D469" t="s">
        <v>1300</v>
      </c>
      <c r="E469" s="186" t="s">
        <v>1301</v>
      </c>
      <c r="F469" t="s">
        <v>2501</v>
      </c>
      <c r="G469" s="187">
        <v>44998</v>
      </c>
      <c r="H469" t="s">
        <v>1303</v>
      </c>
      <c r="I469" t="s">
        <v>1303</v>
      </c>
      <c r="J469" t="s">
        <v>1307</v>
      </c>
      <c r="K469" s="189" t="s">
        <v>1306</v>
      </c>
      <c r="L469" t="s">
        <v>1402</v>
      </c>
      <c r="M469" t="s">
        <v>1403</v>
      </c>
      <c r="N469">
        <v>1</v>
      </c>
      <c r="O469" t="s">
        <v>1529</v>
      </c>
      <c r="P469" s="188">
        <v>55000000</v>
      </c>
      <c r="Q469" t="s">
        <v>1312</v>
      </c>
      <c r="R469" t="s">
        <v>1739</v>
      </c>
      <c r="S469" s="188">
        <v>0</v>
      </c>
      <c r="T469" t="s">
        <v>1309</v>
      </c>
      <c r="U469" t="s">
        <v>1314</v>
      </c>
      <c r="V469" s="188">
        <v>0</v>
      </c>
      <c r="W469" t="s">
        <v>1309</v>
      </c>
      <c r="X469" t="s">
        <v>1314</v>
      </c>
      <c r="Y469" s="188">
        <v>0</v>
      </c>
      <c r="Z469" t="s">
        <v>1309</v>
      </c>
      <c r="AA469" t="s">
        <v>1314</v>
      </c>
      <c r="AB469" s="188">
        <v>0</v>
      </c>
      <c r="AC469" t="s">
        <v>1309</v>
      </c>
      <c r="AD469" t="s">
        <v>1314</v>
      </c>
      <c r="AE469" t="s">
        <v>2557</v>
      </c>
      <c r="AF469" s="187">
        <v>45063</v>
      </c>
      <c r="AG469" t="s">
        <v>1399</v>
      </c>
      <c r="AH469" t="s">
        <v>1387</v>
      </c>
      <c r="AI469" s="187" t="s">
        <v>1387</v>
      </c>
      <c r="AJ469" t="s">
        <v>2558</v>
      </c>
    </row>
    <row r="470" spans="1:36" x14ac:dyDescent="0.25">
      <c r="A470" t="s">
        <v>2559</v>
      </c>
      <c r="B470" t="s">
        <v>1298</v>
      </c>
      <c r="C470" t="s">
        <v>1299</v>
      </c>
      <c r="D470" t="s">
        <v>1300</v>
      </c>
      <c r="E470" s="186" t="s">
        <v>1301</v>
      </c>
      <c r="F470" t="s">
        <v>2501</v>
      </c>
      <c r="G470" s="187">
        <v>45058</v>
      </c>
      <c r="H470" t="s">
        <v>1303</v>
      </c>
      <c r="I470" t="s">
        <v>1303</v>
      </c>
      <c r="J470" t="s">
        <v>1307</v>
      </c>
      <c r="K470" s="189" t="s">
        <v>1306</v>
      </c>
      <c r="L470" t="s">
        <v>1402</v>
      </c>
      <c r="M470" t="s">
        <v>1403</v>
      </c>
      <c r="N470">
        <v>1</v>
      </c>
      <c r="O470" t="s">
        <v>1529</v>
      </c>
      <c r="P470" s="188">
        <v>36000000</v>
      </c>
      <c r="Q470" t="s">
        <v>1312</v>
      </c>
      <c r="R470" t="s">
        <v>855</v>
      </c>
      <c r="S470" s="188">
        <v>0</v>
      </c>
      <c r="T470" t="s">
        <v>1309</v>
      </c>
      <c r="U470" t="s">
        <v>1314</v>
      </c>
      <c r="V470" s="188">
        <v>0</v>
      </c>
      <c r="W470" t="s">
        <v>1309</v>
      </c>
      <c r="X470" t="s">
        <v>1314</v>
      </c>
      <c r="Y470" s="188">
        <v>0</v>
      </c>
      <c r="Z470" t="s">
        <v>1309</v>
      </c>
      <c r="AA470" t="s">
        <v>1314</v>
      </c>
      <c r="AB470" s="188">
        <v>0</v>
      </c>
      <c r="AC470" t="s">
        <v>1309</v>
      </c>
      <c r="AD470" t="s">
        <v>1314</v>
      </c>
      <c r="AE470" t="s">
        <v>2560</v>
      </c>
      <c r="AF470" s="187">
        <v>45077</v>
      </c>
      <c r="AG470" t="s">
        <v>1399</v>
      </c>
      <c r="AH470" t="s">
        <v>1387</v>
      </c>
      <c r="AI470" s="187" t="s">
        <v>1387</v>
      </c>
      <c r="AJ470" t="s">
        <v>2561</v>
      </c>
    </row>
    <row r="471" spans="1:36" x14ac:dyDescent="0.25">
      <c r="A471" t="s">
        <v>2562</v>
      </c>
      <c r="B471" t="s">
        <v>1298</v>
      </c>
      <c r="C471" t="s">
        <v>1299</v>
      </c>
      <c r="D471" t="s">
        <v>1300</v>
      </c>
      <c r="E471" s="186" t="s">
        <v>1301</v>
      </c>
      <c r="F471" t="s">
        <v>2501</v>
      </c>
      <c r="G471" s="187">
        <v>45092</v>
      </c>
      <c r="H471" t="s">
        <v>1303</v>
      </c>
      <c r="I471" t="s">
        <v>1303</v>
      </c>
      <c r="J471" t="s">
        <v>1307</v>
      </c>
      <c r="K471" s="189" t="s">
        <v>1306</v>
      </c>
      <c r="L471" t="s">
        <v>2563</v>
      </c>
      <c r="M471" t="s">
        <v>2564</v>
      </c>
      <c r="N471">
        <v>1</v>
      </c>
      <c r="O471" t="s">
        <v>1443</v>
      </c>
      <c r="P471" s="188">
        <v>72000000</v>
      </c>
      <c r="Q471" t="s">
        <v>1312</v>
      </c>
      <c r="R471" t="s">
        <v>1404</v>
      </c>
      <c r="S471" s="188">
        <v>0</v>
      </c>
      <c r="T471" t="s">
        <v>1309</v>
      </c>
      <c r="U471" t="s">
        <v>1314</v>
      </c>
      <c r="V471" s="188">
        <v>0</v>
      </c>
      <c r="W471" t="s">
        <v>1309</v>
      </c>
      <c r="X471" t="s">
        <v>1314</v>
      </c>
      <c r="Y471" s="188">
        <v>0</v>
      </c>
      <c r="Z471" t="s">
        <v>1309</v>
      </c>
      <c r="AA471" t="s">
        <v>1314</v>
      </c>
      <c r="AB471" s="188">
        <v>0</v>
      </c>
      <c r="AC471" t="s">
        <v>1309</v>
      </c>
      <c r="AD471" t="s">
        <v>1314</v>
      </c>
      <c r="AE471" t="s">
        <v>2565</v>
      </c>
      <c r="AF471" s="187">
        <v>45127</v>
      </c>
      <c r="AG471" t="s">
        <v>1399</v>
      </c>
      <c r="AH471" t="s">
        <v>1387</v>
      </c>
      <c r="AI471" s="187" t="s">
        <v>1387</v>
      </c>
      <c r="AJ471" t="s">
        <v>2566</v>
      </c>
    </row>
    <row r="472" spans="1:36" x14ac:dyDescent="0.25">
      <c r="A472" t="s">
        <v>2567</v>
      </c>
      <c r="B472" t="s">
        <v>1298</v>
      </c>
      <c r="C472" t="s">
        <v>1299</v>
      </c>
      <c r="D472" t="s">
        <v>1300</v>
      </c>
      <c r="E472" s="186" t="s">
        <v>1301</v>
      </c>
      <c r="F472" t="s">
        <v>2501</v>
      </c>
      <c r="G472" s="187">
        <v>45092</v>
      </c>
      <c r="H472" t="s">
        <v>1303</v>
      </c>
      <c r="I472" t="s">
        <v>1303</v>
      </c>
      <c r="J472" t="s">
        <v>1307</v>
      </c>
      <c r="K472" s="189" t="s">
        <v>1306</v>
      </c>
      <c r="L472" t="s">
        <v>1402</v>
      </c>
      <c r="M472" t="s">
        <v>1403</v>
      </c>
      <c r="N472">
        <v>1</v>
      </c>
      <c r="O472" t="s">
        <v>1391</v>
      </c>
      <c r="P472" s="188">
        <v>1320000</v>
      </c>
      <c r="Q472" t="s">
        <v>1312</v>
      </c>
      <c r="R472" t="s">
        <v>1342</v>
      </c>
      <c r="S472" s="188">
        <v>0</v>
      </c>
      <c r="T472" t="s">
        <v>1309</v>
      </c>
      <c r="U472" t="s">
        <v>1314</v>
      </c>
      <c r="V472" s="188">
        <v>0</v>
      </c>
      <c r="W472" t="s">
        <v>1309</v>
      </c>
      <c r="X472" t="s">
        <v>1314</v>
      </c>
      <c r="Y472" s="188">
        <v>0</v>
      </c>
      <c r="Z472" t="s">
        <v>1309</v>
      </c>
      <c r="AA472" t="s">
        <v>1314</v>
      </c>
      <c r="AB472" s="188">
        <v>0</v>
      </c>
      <c r="AC472" t="s">
        <v>1309</v>
      </c>
      <c r="AD472" t="s">
        <v>1314</v>
      </c>
      <c r="AE472" t="s">
        <v>2568</v>
      </c>
      <c r="AF472" s="187">
        <v>45170</v>
      </c>
      <c r="AG472" t="s">
        <v>1399</v>
      </c>
      <c r="AH472" t="s">
        <v>1387</v>
      </c>
      <c r="AI472" s="187" t="s">
        <v>1387</v>
      </c>
      <c r="AJ472" t="s">
        <v>2569</v>
      </c>
    </row>
    <row r="473" spans="1:36" x14ac:dyDescent="0.25">
      <c r="A473" t="s">
        <v>2570</v>
      </c>
      <c r="B473" t="s">
        <v>1298</v>
      </c>
      <c r="C473" t="s">
        <v>1299</v>
      </c>
      <c r="D473" t="s">
        <v>1300</v>
      </c>
      <c r="E473" s="186" t="s">
        <v>1301</v>
      </c>
      <c r="F473" t="s">
        <v>2501</v>
      </c>
      <c r="G473" s="187">
        <v>45134</v>
      </c>
      <c r="H473" t="s">
        <v>1303</v>
      </c>
      <c r="I473" t="s">
        <v>1303</v>
      </c>
      <c r="J473" t="s">
        <v>1307</v>
      </c>
      <c r="K473" s="189" t="s">
        <v>1306</v>
      </c>
      <c r="L473" t="s">
        <v>1402</v>
      </c>
      <c r="M473" t="s">
        <v>1403</v>
      </c>
      <c r="N473">
        <v>1</v>
      </c>
      <c r="O473" t="s">
        <v>1391</v>
      </c>
      <c r="P473" s="188">
        <v>34499000</v>
      </c>
      <c r="Q473" t="s">
        <v>1312</v>
      </c>
      <c r="R473" t="s">
        <v>1437</v>
      </c>
      <c r="S473" s="188">
        <v>47150000</v>
      </c>
      <c r="T473" t="s">
        <v>1309</v>
      </c>
      <c r="U473" t="s">
        <v>1460</v>
      </c>
      <c r="V473" s="188">
        <v>53390000</v>
      </c>
      <c r="W473" t="s">
        <v>1309</v>
      </c>
      <c r="X473" t="s">
        <v>1459</v>
      </c>
      <c r="Y473" s="188">
        <v>0</v>
      </c>
      <c r="Z473" t="s">
        <v>1309</v>
      </c>
      <c r="AA473" t="s">
        <v>1314</v>
      </c>
      <c r="AB473" s="188">
        <v>0</v>
      </c>
      <c r="AC473" t="s">
        <v>1309</v>
      </c>
      <c r="AD473" t="s">
        <v>1314</v>
      </c>
      <c r="AE473" t="s">
        <v>2571</v>
      </c>
      <c r="AF473" s="187">
        <v>45212</v>
      </c>
      <c r="AG473" t="s">
        <v>1399</v>
      </c>
      <c r="AH473" t="s">
        <v>1387</v>
      </c>
      <c r="AI473" s="187" t="s">
        <v>1387</v>
      </c>
      <c r="AJ473" t="s">
        <v>2572</v>
      </c>
    </row>
    <row r="474" spans="1:36" x14ac:dyDescent="0.25">
      <c r="A474" t="s">
        <v>2573</v>
      </c>
      <c r="B474" t="s">
        <v>1298</v>
      </c>
      <c r="C474" t="s">
        <v>1299</v>
      </c>
      <c r="D474" t="s">
        <v>1300</v>
      </c>
      <c r="E474" s="186" t="s">
        <v>1301</v>
      </c>
      <c r="F474" t="s">
        <v>2501</v>
      </c>
      <c r="G474" s="187">
        <v>45187</v>
      </c>
      <c r="H474" t="s">
        <v>1303</v>
      </c>
      <c r="I474" t="s">
        <v>1303</v>
      </c>
      <c r="J474" t="s">
        <v>1307</v>
      </c>
      <c r="K474" s="189" t="s">
        <v>1306</v>
      </c>
      <c r="L474" t="s">
        <v>1402</v>
      </c>
      <c r="M474" t="s">
        <v>1403</v>
      </c>
      <c r="N474">
        <v>2</v>
      </c>
      <c r="O474" t="s">
        <v>1391</v>
      </c>
      <c r="P474" s="188">
        <v>2300000</v>
      </c>
      <c r="Q474" t="s">
        <v>1312</v>
      </c>
      <c r="R474" t="s">
        <v>1342</v>
      </c>
      <c r="S474" s="188">
        <v>0</v>
      </c>
      <c r="T474" t="s">
        <v>1309</v>
      </c>
      <c r="U474" t="s">
        <v>1314</v>
      </c>
      <c r="V474" s="188">
        <v>0</v>
      </c>
      <c r="W474" t="s">
        <v>1309</v>
      </c>
      <c r="X474" t="s">
        <v>1314</v>
      </c>
      <c r="Y474" s="188">
        <v>0</v>
      </c>
      <c r="Z474" t="s">
        <v>1309</v>
      </c>
      <c r="AA474" t="s">
        <v>1314</v>
      </c>
      <c r="AB474" s="188">
        <v>0</v>
      </c>
      <c r="AC474" t="s">
        <v>1309</v>
      </c>
      <c r="AD474" t="s">
        <v>1314</v>
      </c>
      <c r="AE474" t="s">
        <v>2574</v>
      </c>
      <c r="AF474" s="187">
        <v>45236</v>
      </c>
      <c r="AG474" t="s">
        <v>1399</v>
      </c>
      <c r="AH474" t="s">
        <v>1387</v>
      </c>
      <c r="AI474" s="187" t="s">
        <v>1387</v>
      </c>
      <c r="AJ474" t="s">
        <v>2575</v>
      </c>
    </row>
    <row r="475" spans="1:36" x14ac:dyDescent="0.25">
      <c r="A475" t="s">
        <v>2576</v>
      </c>
      <c r="B475" t="s">
        <v>1298</v>
      </c>
      <c r="C475" t="s">
        <v>1299</v>
      </c>
      <c r="D475" t="s">
        <v>1300</v>
      </c>
      <c r="E475" s="186" t="s">
        <v>1301</v>
      </c>
      <c r="F475" t="s">
        <v>2501</v>
      </c>
      <c r="G475" s="187">
        <v>45218</v>
      </c>
      <c r="H475" t="s">
        <v>1303</v>
      </c>
      <c r="I475" t="s">
        <v>1303</v>
      </c>
      <c r="J475" t="s">
        <v>1307</v>
      </c>
      <c r="K475" s="189" t="s">
        <v>1306</v>
      </c>
      <c r="L475" t="s">
        <v>1402</v>
      </c>
      <c r="M475" t="s">
        <v>1403</v>
      </c>
      <c r="N475">
        <v>1</v>
      </c>
      <c r="O475" t="s">
        <v>1391</v>
      </c>
      <c r="P475" s="188">
        <v>24375000</v>
      </c>
      <c r="Q475" t="s">
        <v>1312</v>
      </c>
      <c r="R475" t="s">
        <v>1404</v>
      </c>
      <c r="S475" s="188">
        <v>0</v>
      </c>
      <c r="T475" t="s">
        <v>1309</v>
      </c>
      <c r="U475" t="s">
        <v>1314</v>
      </c>
      <c r="V475" s="188">
        <v>0</v>
      </c>
      <c r="W475" t="s">
        <v>1309</v>
      </c>
      <c r="X475" t="s">
        <v>1314</v>
      </c>
      <c r="Y475" s="188">
        <v>0</v>
      </c>
      <c r="Z475" t="s">
        <v>1309</v>
      </c>
      <c r="AA475" t="s">
        <v>1314</v>
      </c>
      <c r="AB475" s="188">
        <v>0</v>
      </c>
      <c r="AC475" t="s">
        <v>1309</v>
      </c>
      <c r="AD475" t="s">
        <v>1314</v>
      </c>
      <c r="AE475" t="s">
        <v>2577</v>
      </c>
      <c r="AF475" s="187">
        <v>45282</v>
      </c>
      <c r="AG475" t="s">
        <v>1399</v>
      </c>
      <c r="AH475" t="s">
        <v>1387</v>
      </c>
      <c r="AI475" s="187" t="s">
        <v>1387</v>
      </c>
      <c r="AJ475" t="s">
        <v>2578</v>
      </c>
    </row>
    <row r="476" spans="1:36" x14ac:dyDescent="0.25">
      <c r="A476" t="s">
        <v>2579</v>
      </c>
      <c r="B476" t="s">
        <v>1298</v>
      </c>
      <c r="C476" t="s">
        <v>1299</v>
      </c>
      <c r="D476" t="s">
        <v>1300</v>
      </c>
      <c r="E476" s="186" t="s">
        <v>1301</v>
      </c>
      <c r="F476" t="s">
        <v>2501</v>
      </c>
      <c r="G476" s="187">
        <v>45210</v>
      </c>
      <c r="H476" t="s">
        <v>1303</v>
      </c>
      <c r="I476" t="s">
        <v>2580</v>
      </c>
      <c r="J476" t="s">
        <v>2581</v>
      </c>
      <c r="K476" s="189" t="s">
        <v>1306</v>
      </c>
      <c r="L476" t="s">
        <v>1306</v>
      </c>
      <c r="M476" t="s">
        <v>1307</v>
      </c>
      <c r="N476">
        <v>1</v>
      </c>
      <c r="O476" t="s">
        <v>1391</v>
      </c>
      <c r="P476" s="188">
        <v>1850000</v>
      </c>
      <c r="Q476" t="s">
        <v>1312</v>
      </c>
      <c r="R476" t="s">
        <v>1424</v>
      </c>
      <c r="S476" s="188">
        <v>0</v>
      </c>
      <c r="T476" t="s">
        <v>1309</v>
      </c>
      <c r="U476" t="s">
        <v>1314</v>
      </c>
      <c r="V476" s="188">
        <v>0</v>
      </c>
      <c r="W476" t="s">
        <v>1309</v>
      </c>
      <c r="X476" t="s">
        <v>1314</v>
      </c>
      <c r="Y476" s="188">
        <v>0</v>
      </c>
      <c r="Z476" t="s">
        <v>1309</v>
      </c>
      <c r="AA476" t="s">
        <v>1314</v>
      </c>
      <c r="AB476" s="188">
        <v>0</v>
      </c>
      <c r="AC476" t="s">
        <v>1309</v>
      </c>
      <c r="AD476" t="s">
        <v>1314</v>
      </c>
      <c r="AE476" t="s">
        <v>2582</v>
      </c>
      <c r="AF476" s="187">
        <v>45372</v>
      </c>
      <c r="AG476" t="s">
        <v>2583</v>
      </c>
      <c r="AH476" t="s">
        <v>2584</v>
      </c>
      <c r="AI476" s="187">
        <v>45478</v>
      </c>
      <c r="AJ476" t="s">
        <v>55</v>
      </c>
    </row>
    <row r="477" spans="1:36" x14ac:dyDescent="0.25">
      <c r="A477" t="s">
        <v>2579</v>
      </c>
      <c r="B477" t="s">
        <v>1298</v>
      </c>
      <c r="C477" t="s">
        <v>1299</v>
      </c>
      <c r="D477" t="s">
        <v>1300</v>
      </c>
      <c r="E477" s="186" t="s">
        <v>1301</v>
      </c>
      <c r="F477" t="s">
        <v>2501</v>
      </c>
      <c r="G477" s="187">
        <v>45210</v>
      </c>
      <c r="H477" t="s">
        <v>1303</v>
      </c>
      <c r="I477" t="s">
        <v>2580</v>
      </c>
      <c r="J477" t="s">
        <v>2581</v>
      </c>
      <c r="K477" s="189" t="s">
        <v>1306</v>
      </c>
      <c r="L477" t="s">
        <v>1306</v>
      </c>
      <c r="M477" t="s">
        <v>1307</v>
      </c>
      <c r="N477">
        <v>1</v>
      </c>
      <c r="O477" t="s">
        <v>1391</v>
      </c>
      <c r="P477" s="188">
        <v>1850000</v>
      </c>
      <c r="Q477" t="s">
        <v>1312</v>
      </c>
      <c r="R477" t="s">
        <v>1424</v>
      </c>
      <c r="S477" s="188">
        <v>0</v>
      </c>
      <c r="T477" t="s">
        <v>1309</v>
      </c>
      <c r="U477" t="s">
        <v>1314</v>
      </c>
      <c r="V477" s="188">
        <v>0</v>
      </c>
      <c r="W477" t="s">
        <v>1309</v>
      </c>
      <c r="X477" t="s">
        <v>1314</v>
      </c>
      <c r="Y477" s="188">
        <v>0</v>
      </c>
      <c r="Z477" t="s">
        <v>1309</v>
      </c>
      <c r="AA477" t="s">
        <v>1314</v>
      </c>
      <c r="AB477" s="188">
        <v>0</v>
      </c>
      <c r="AC477" t="s">
        <v>1309</v>
      </c>
      <c r="AD477" t="s">
        <v>1314</v>
      </c>
      <c r="AE477" t="s">
        <v>2582</v>
      </c>
      <c r="AF477" s="187">
        <v>45372</v>
      </c>
      <c r="AG477" t="s">
        <v>2585</v>
      </c>
      <c r="AH477" t="s">
        <v>1387</v>
      </c>
      <c r="AI477" s="187" t="s">
        <v>1387</v>
      </c>
      <c r="AJ477" t="s">
        <v>55</v>
      </c>
    </row>
    <row r="478" spans="1:36" x14ac:dyDescent="0.25">
      <c r="A478" t="s">
        <v>2586</v>
      </c>
      <c r="B478" t="s">
        <v>1298</v>
      </c>
      <c r="C478" t="s">
        <v>1299</v>
      </c>
      <c r="D478" t="s">
        <v>1300</v>
      </c>
      <c r="E478" s="186" t="s">
        <v>1301</v>
      </c>
      <c r="F478" t="s">
        <v>2501</v>
      </c>
      <c r="G478" s="187">
        <v>45205</v>
      </c>
      <c r="H478" t="s">
        <v>1303</v>
      </c>
      <c r="I478" t="s">
        <v>1354</v>
      </c>
      <c r="J478" t="s">
        <v>2587</v>
      </c>
      <c r="K478" s="189" t="s">
        <v>1306</v>
      </c>
      <c r="L478" t="s">
        <v>1306</v>
      </c>
      <c r="M478" t="s">
        <v>1307</v>
      </c>
      <c r="N478">
        <v>1</v>
      </c>
      <c r="O478" t="s">
        <v>1391</v>
      </c>
      <c r="P478" s="188">
        <v>1400000</v>
      </c>
      <c r="Q478" t="s">
        <v>1312</v>
      </c>
      <c r="R478" t="s">
        <v>1342</v>
      </c>
      <c r="S478" s="188">
        <v>0</v>
      </c>
      <c r="T478" t="s">
        <v>1309</v>
      </c>
      <c r="U478" t="s">
        <v>1314</v>
      </c>
      <c r="V478" s="188">
        <v>0</v>
      </c>
      <c r="W478" t="s">
        <v>1309</v>
      </c>
      <c r="X478" t="s">
        <v>1314</v>
      </c>
      <c r="Y478" s="188">
        <v>0</v>
      </c>
      <c r="Z478" t="s">
        <v>1309</v>
      </c>
      <c r="AA478" t="s">
        <v>1314</v>
      </c>
      <c r="AB478" s="188">
        <v>0</v>
      </c>
      <c r="AC478" t="s">
        <v>1309</v>
      </c>
      <c r="AD478" t="s">
        <v>1314</v>
      </c>
      <c r="AE478" t="s">
        <v>2588</v>
      </c>
      <c r="AF478" s="187">
        <v>45258</v>
      </c>
      <c r="AG478" t="s">
        <v>2589</v>
      </c>
      <c r="AH478" t="s">
        <v>2590</v>
      </c>
      <c r="AI478" s="187">
        <v>45274</v>
      </c>
      <c r="AJ478" t="s">
        <v>55</v>
      </c>
    </row>
    <row r="479" spans="1:36" x14ac:dyDescent="0.25">
      <c r="A479" t="s">
        <v>2591</v>
      </c>
      <c r="B479" t="s">
        <v>1298</v>
      </c>
      <c r="C479" t="s">
        <v>1299</v>
      </c>
      <c r="D479" t="s">
        <v>1300</v>
      </c>
      <c r="E479" s="186" t="s">
        <v>1301</v>
      </c>
      <c r="F479" t="s">
        <v>2501</v>
      </c>
      <c r="G479" s="187">
        <v>45232</v>
      </c>
      <c r="H479" t="s">
        <v>1303</v>
      </c>
      <c r="I479" t="s">
        <v>1303</v>
      </c>
      <c r="J479" t="s">
        <v>1307</v>
      </c>
      <c r="K479" s="189" t="s">
        <v>1306</v>
      </c>
      <c r="L479" t="s">
        <v>1402</v>
      </c>
      <c r="M479" t="s">
        <v>1403</v>
      </c>
      <c r="N479">
        <v>1</v>
      </c>
      <c r="O479" t="s">
        <v>1391</v>
      </c>
      <c r="P479" s="188">
        <v>68375000</v>
      </c>
      <c r="Q479" t="s">
        <v>1312</v>
      </c>
      <c r="R479" t="s">
        <v>1437</v>
      </c>
      <c r="S479" s="188">
        <v>0</v>
      </c>
      <c r="T479" t="s">
        <v>1309</v>
      </c>
      <c r="U479" t="s">
        <v>1314</v>
      </c>
      <c r="V479" s="188">
        <v>0</v>
      </c>
      <c r="W479" t="s">
        <v>1309</v>
      </c>
      <c r="X479" t="s">
        <v>1314</v>
      </c>
      <c r="Y479" s="188">
        <v>0</v>
      </c>
      <c r="Z479" t="s">
        <v>1309</v>
      </c>
      <c r="AA479" t="s">
        <v>1314</v>
      </c>
      <c r="AB479" s="188">
        <v>0</v>
      </c>
      <c r="AC479" t="s">
        <v>1309</v>
      </c>
      <c r="AD479" t="s">
        <v>1314</v>
      </c>
      <c r="AE479" t="s">
        <v>2592</v>
      </c>
      <c r="AF479" s="187">
        <v>45313</v>
      </c>
      <c r="AG479" t="s">
        <v>1399</v>
      </c>
      <c r="AH479" t="s">
        <v>1387</v>
      </c>
      <c r="AI479" s="187" t="s">
        <v>1387</v>
      </c>
      <c r="AJ479" t="s">
        <v>2593</v>
      </c>
    </row>
    <row r="480" spans="1:36" x14ac:dyDescent="0.25">
      <c r="A480" t="s">
        <v>2594</v>
      </c>
      <c r="B480" t="s">
        <v>1298</v>
      </c>
      <c r="C480" t="s">
        <v>1299</v>
      </c>
      <c r="D480" t="s">
        <v>1300</v>
      </c>
      <c r="E480" s="186" t="s">
        <v>1301</v>
      </c>
      <c r="F480" t="s">
        <v>2501</v>
      </c>
      <c r="G480" s="187">
        <v>45236</v>
      </c>
      <c r="H480" t="s">
        <v>1303</v>
      </c>
      <c r="I480" t="s">
        <v>2595</v>
      </c>
      <c r="J480" t="s">
        <v>2596</v>
      </c>
      <c r="K480" s="189" t="s">
        <v>1306</v>
      </c>
      <c r="L480" t="s">
        <v>1306</v>
      </c>
      <c r="M480" t="s">
        <v>1307</v>
      </c>
      <c r="N480">
        <v>1</v>
      </c>
      <c r="O480" t="s">
        <v>1329</v>
      </c>
      <c r="P480" s="188">
        <v>15300000</v>
      </c>
      <c r="Q480" t="s">
        <v>1312</v>
      </c>
      <c r="R480" t="s">
        <v>1424</v>
      </c>
      <c r="S480" s="188">
        <v>0</v>
      </c>
      <c r="T480" t="s">
        <v>1309</v>
      </c>
      <c r="U480" t="s">
        <v>1314</v>
      </c>
      <c r="V480" s="188">
        <v>0</v>
      </c>
      <c r="W480" t="s">
        <v>1309</v>
      </c>
      <c r="X480" t="s">
        <v>1314</v>
      </c>
      <c r="Y480" s="188">
        <v>0</v>
      </c>
      <c r="Z480" t="s">
        <v>1309</v>
      </c>
      <c r="AA480" t="s">
        <v>1314</v>
      </c>
      <c r="AB480" s="188">
        <v>0</v>
      </c>
      <c r="AC480" t="s">
        <v>1309</v>
      </c>
      <c r="AD480" t="s">
        <v>1314</v>
      </c>
      <c r="AE480" t="s">
        <v>2597</v>
      </c>
      <c r="AF480" s="187">
        <v>45260</v>
      </c>
      <c r="AG480" t="s">
        <v>2598</v>
      </c>
      <c r="AH480" t="s">
        <v>2599</v>
      </c>
      <c r="AI480" s="187">
        <v>45268</v>
      </c>
      <c r="AJ480" t="s">
        <v>55</v>
      </c>
    </row>
    <row r="481" spans="1:36" x14ac:dyDescent="0.25">
      <c r="A481" t="s">
        <v>2600</v>
      </c>
      <c r="B481" t="s">
        <v>1298</v>
      </c>
      <c r="C481" t="s">
        <v>1299</v>
      </c>
      <c r="D481" t="s">
        <v>1300</v>
      </c>
      <c r="E481" s="186" t="s">
        <v>1301</v>
      </c>
      <c r="F481" t="s">
        <v>2501</v>
      </c>
      <c r="G481" s="187">
        <v>45246</v>
      </c>
      <c r="H481" t="s">
        <v>1303</v>
      </c>
      <c r="I481" t="s">
        <v>1303</v>
      </c>
      <c r="J481" t="s">
        <v>1307</v>
      </c>
      <c r="K481" s="189" t="s">
        <v>1306</v>
      </c>
      <c r="L481" t="s">
        <v>1402</v>
      </c>
      <c r="M481" t="s">
        <v>1403</v>
      </c>
      <c r="N481">
        <v>3</v>
      </c>
      <c r="O481" t="s">
        <v>1391</v>
      </c>
      <c r="P481" s="188">
        <v>1500000</v>
      </c>
      <c r="Q481" t="s">
        <v>1312</v>
      </c>
      <c r="R481" t="s">
        <v>1437</v>
      </c>
      <c r="S481" s="188">
        <v>0</v>
      </c>
      <c r="T481" t="s">
        <v>1309</v>
      </c>
      <c r="U481" t="s">
        <v>1314</v>
      </c>
      <c r="V481" s="188">
        <v>0</v>
      </c>
      <c r="W481" t="s">
        <v>1309</v>
      </c>
      <c r="X481" t="s">
        <v>1314</v>
      </c>
      <c r="Y481" s="188">
        <v>0</v>
      </c>
      <c r="Z481" t="s">
        <v>1309</v>
      </c>
      <c r="AA481" t="s">
        <v>1314</v>
      </c>
      <c r="AB481" s="188">
        <v>0</v>
      </c>
      <c r="AC481" t="s">
        <v>1309</v>
      </c>
      <c r="AD481" t="s">
        <v>1314</v>
      </c>
      <c r="AE481" t="s">
        <v>2601</v>
      </c>
      <c r="AF481" s="187">
        <v>45323</v>
      </c>
      <c r="AG481" t="s">
        <v>1399</v>
      </c>
      <c r="AH481" t="s">
        <v>1387</v>
      </c>
      <c r="AI481" s="187" t="s">
        <v>1387</v>
      </c>
      <c r="AJ481" t="s">
        <v>2602</v>
      </c>
    </row>
    <row r="482" spans="1:36" x14ac:dyDescent="0.25">
      <c r="A482" t="s">
        <v>2603</v>
      </c>
      <c r="B482" t="s">
        <v>1298</v>
      </c>
      <c r="C482" t="s">
        <v>1299</v>
      </c>
      <c r="D482" t="s">
        <v>1300</v>
      </c>
      <c r="E482" s="186" t="s">
        <v>1301</v>
      </c>
      <c r="F482" t="s">
        <v>2501</v>
      </c>
      <c r="G482" s="187">
        <v>45236</v>
      </c>
      <c r="H482" t="s">
        <v>1303</v>
      </c>
      <c r="I482" t="s">
        <v>1303</v>
      </c>
      <c r="J482" t="s">
        <v>1307</v>
      </c>
      <c r="K482" s="189" t="s">
        <v>1306</v>
      </c>
      <c r="L482" t="s">
        <v>1402</v>
      </c>
      <c r="M482" t="s">
        <v>1403</v>
      </c>
      <c r="N482">
        <v>1</v>
      </c>
      <c r="O482" t="s">
        <v>1391</v>
      </c>
      <c r="P482" s="188">
        <v>909093750</v>
      </c>
      <c r="Q482" t="s">
        <v>1312</v>
      </c>
      <c r="R482" t="s">
        <v>1404</v>
      </c>
      <c r="S482" s="188">
        <v>0</v>
      </c>
      <c r="T482" t="s">
        <v>1309</v>
      </c>
      <c r="U482" t="s">
        <v>1314</v>
      </c>
      <c r="V482" s="188">
        <v>0</v>
      </c>
      <c r="W482" t="s">
        <v>1309</v>
      </c>
      <c r="X482" t="s">
        <v>1314</v>
      </c>
      <c r="Y482" s="188">
        <v>0</v>
      </c>
      <c r="Z482" t="s">
        <v>1309</v>
      </c>
      <c r="AA482" t="s">
        <v>1314</v>
      </c>
      <c r="AB482" s="188">
        <v>0</v>
      </c>
      <c r="AC482" t="s">
        <v>1309</v>
      </c>
      <c r="AD482" t="s">
        <v>1314</v>
      </c>
      <c r="AE482" t="s">
        <v>2604</v>
      </c>
      <c r="AF482" s="187">
        <v>45371</v>
      </c>
      <c r="AG482" t="s">
        <v>1399</v>
      </c>
      <c r="AH482" t="s">
        <v>1387</v>
      </c>
      <c r="AI482" s="187" t="s">
        <v>1387</v>
      </c>
      <c r="AJ482" t="s">
        <v>2605</v>
      </c>
    </row>
    <row r="483" spans="1:36" x14ac:dyDescent="0.25">
      <c r="A483" t="s">
        <v>2606</v>
      </c>
      <c r="B483" t="s">
        <v>1298</v>
      </c>
      <c r="C483" t="s">
        <v>1299</v>
      </c>
      <c r="D483" t="s">
        <v>1300</v>
      </c>
      <c r="E483" s="186" t="s">
        <v>1301</v>
      </c>
      <c r="F483" t="s">
        <v>2501</v>
      </c>
      <c r="G483" s="187">
        <v>45229</v>
      </c>
      <c r="H483" t="s">
        <v>1303</v>
      </c>
      <c r="I483" t="s">
        <v>2607</v>
      </c>
      <c r="J483" t="s">
        <v>2608</v>
      </c>
      <c r="K483" s="189" t="s">
        <v>1306</v>
      </c>
      <c r="L483" t="s">
        <v>1306</v>
      </c>
      <c r="M483" t="s">
        <v>1307</v>
      </c>
      <c r="N483">
        <v>1</v>
      </c>
      <c r="O483" t="s">
        <v>1329</v>
      </c>
      <c r="P483" s="188">
        <v>500000</v>
      </c>
      <c r="Q483" t="s">
        <v>1312</v>
      </c>
      <c r="R483" t="s">
        <v>1342</v>
      </c>
      <c r="S483" s="188">
        <v>550000</v>
      </c>
      <c r="T483" t="s">
        <v>1309</v>
      </c>
      <c r="U483" t="s">
        <v>1313</v>
      </c>
      <c r="V483" s="188">
        <v>650000</v>
      </c>
      <c r="W483" t="s">
        <v>1309</v>
      </c>
      <c r="X483" t="s">
        <v>1335</v>
      </c>
      <c r="Y483" s="188">
        <v>0</v>
      </c>
      <c r="Z483" t="s">
        <v>1309</v>
      </c>
      <c r="AA483" t="s">
        <v>1314</v>
      </c>
      <c r="AB483" s="188">
        <v>0</v>
      </c>
      <c r="AC483" t="s">
        <v>1309</v>
      </c>
      <c r="AD483" t="s">
        <v>1314</v>
      </c>
      <c r="AE483" t="s">
        <v>2609</v>
      </c>
      <c r="AF483" s="187">
        <v>45338</v>
      </c>
      <c r="AG483" t="s">
        <v>2610</v>
      </c>
      <c r="AH483" t="s">
        <v>2611</v>
      </c>
      <c r="AI483" s="187">
        <v>45350</v>
      </c>
      <c r="AJ483" t="s">
        <v>55</v>
      </c>
    </row>
    <row r="484" spans="1:36" x14ac:dyDescent="0.25">
      <c r="A484" t="s">
        <v>2612</v>
      </c>
      <c r="B484" t="s">
        <v>1298</v>
      </c>
      <c r="C484" t="s">
        <v>1299</v>
      </c>
      <c r="D484" t="s">
        <v>1300</v>
      </c>
      <c r="E484" s="186" t="s">
        <v>1301</v>
      </c>
      <c r="F484" t="s">
        <v>2501</v>
      </c>
      <c r="G484" s="187">
        <v>45236</v>
      </c>
      <c r="H484" t="s">
        <v>1303</v>
      </c>
      <c r="I484" t="s">
        <v>1303</v>
      </c>
      <c r="J484" t="s">
        <v>1307</v>
      </c>
      <c r="K484" s="189" t="s">
        <v>1306</v>
      </c>
      <c r="L484" t="s">
        <v>1402</v>
      </c>
      <c r="M484" t="s">
        <v>1403</v>
      </c>
      <c r="N484">
        <v>1</v>
      </c>
      <c r="O484" t="s">
        <v>1391</v>
      </c>
      <c r="P484" s="188">
        <v>14850000</v>
      </c>
      <c r="Q484" t="s">
        <v>1312</v>
      </c>
      <c r="R484" t="s">
        <v>1404</v>
      </c>
      <c r="S484" s="188">
        <v>0</v>
      </c>
      <c r="T484" t="s">
        <v>1309</v>
      </c>
      <c r="U484" t="s">
        <v>1314</v>
      </c>
      <c r="V484" s="188">
        <v>0</v>
      </c>
      <c r="W484" t="s">
        <v>1309</v>
      </c>
      <c r="X484" t="s">
        <v>1314</v>
      </c>
      <c r="Y484" s="188">
        <v>0</v>
      </c>
      <c r="Z484" t="s">
        <v>1309</v>
      </c>
      <c r="AA484" t="s">
        <v>1314</v>
      </c>
      <c r="AB484" s="188">
        <v>0</v>
      </c>
      <c r="AC484" t="s">
        <v>1309</v>
      </c>
      <c r="AD484" t="s">
        <v>1314</v>
      </c>
      <c r="AE484" t="s">
        <v>2613</v>
      </c>
      <c r="AF484" s="187">
        <v>45355</v>
      </c>
      <c r="AG484" t="s">
        <v>1399</v>
      </c>
      <c r="AH484" t="s">
        <v>1387</v>
      </c>
      <c r="AI484" s="187" t="s">
        <v>1387</v>
      </c>
      <c r="AJ484" t="s">
        <v>2614</v>
      </c>
    </row>
    <row r="485" spans="1:36" x14ac:dyDescent="0.25">
      <c r="A485" t="s">
        <v>2615</v>
      </c>
      <c r="B485" t="s">
        <v>1298</v>
      </c>
      <c r="C485" t="s">
        <v>1299</v>
      </c>
      <c r="D485" t="s">
        <v>1300</v>
      </c>
      <c r="E485" s="186" t="s">
        <v>1301</v>
      </c>
      <c r="F485" t="s">
        <v>2501</v>
      </c>
      <c r="G485" s="187">
        <v>45232</v>
      </c>
      <c r="H485" t="s">
        <v>1303</v>
      </c>
      <c r="I485" t="s">
        <v>1303</v>
      </c>
      <c r="J485" t="s">
        <v>1307</v>
      </c>
      <c r="K485" s="189" t="s">
        <v>1306</v>
      </c>
      <c r="L485" t="s">
        <v>1402</v>
      </c>
      <c r="M485" t="s">
        <v>1403</v>
      </c>
      <c r="N485">
        <v>1</v>
      </c>
      <c r="O485" t="s">
        <v>1391</v>
      </c>
      <c r="P485" s="188">
        <v>136000000</v>
      </c>
      <c r="Q485" t="s">
        <v>1312</v>
      </c>
      <c r="R485" t="s">
        <v>2511</v>
      </c>
      <c r="S485" s="188">
        <v>0</v>
      </c>
      <c r="T485" t="s">
        <v>1309</v>
      </c>
      <c r="U485" t="s">
        <v>1314</v>
      </c>
      <c r="V485" s="188">
        <v>0</v>
      </c>
      <c r="W485" t="s">
        <v>1309</v>
      </c>
      <c r="X485" t="s">
        <v>1314</v>
      </c>
      <c r="Y485" s="188">
        <v>0</v>
      </c>
      <c r="Z485" t="s">
        <v>1309</v>
      </c>
      <c r="AA485" t="s">
        <v>1314</v>
      </c>
      <c r="AB485" s="188">
        <v>0</v>
      </c>
      <c r="AC485" t="s">
        <v>1309</v>
      </c>
      <c r="AD485" t="s">
        <v>1314</v>
      </c>
      <c r="AE485" t="s">
        <v>2616</v>
      </c>
      <c r="AF485" s="187">
        <v>45323</v>
      </c>
      <c r="AG485" t="s">
        <v>1399</v>
      </c>
      <c r="AH485" t="s">
        <v>1387</v>
      </c>
      <c r="AI485" s="187" t="s">
        <v>1387</v>
      </c>
      <c r="AJ485" t="s">
        <v>2617</v>
      </c>
    </row>
    <row r="486" spans="1:36" x14ac:dyDescent="0.25">
      <c r="A486" t="s">
        <v>2618</v>
      </c>
      <c r="B486" t="s">
        <v>1298</v>
      </c>
      <c r="C486" t="s">
        <v>1299</v>
      </c>
      <c r="D486" t="s">
        <v>1300</v>
      </c>
      <c r="E486" s="186" t="s">
        <v>1301</v>
      </c>
      <c r="F486" t="s">
        <v>2501</v>
      </c>
      <c r="G486" s="187">
        <v>45301</v>
      </c>
      <c r="H486" t="s">
        <v>1303</v>
      </c>
      <c r="I486" t="s">
        <v>2619</v>
      </c>
      <c r="J486" t="s">
        <v>2620</v>
      </c>
      <c r="K486" s="189" t="s">
        <v>1306</v>
      </c>
      <c r="L486" t="s">
        <v>1306</v>
      </c>
      <c r="M486" t="s">
        <v>1307</v>
      </c>
      <c r="N486">
        <v>1</v>
      </c>
      <c r="O486" t="s">
        <v>1329</v>
      </c>
      <c r="P486" s="188">
        <v>24650000</v>
      </c>
      <c r="Q486" t="s">
        <v>1312</v>
      </c>
      <c r="R486" t="s">
        <v>1425</v>
      </c>
      <c r="S486" s="188">
        <v>0</v>
      </c>
      <c r="T486" t="s">
        <v>1309</v>
      </c>
      <c r="U486" t="s">
        <v>1314</v>
      </c>
      <c r="V486" s="188">
        <v>0</v>
      </c>
      <c r="W486" t="s">
        <v>1309</v>
      </c>
      <c r="X486" t="s">
        <v>1314</v>
      </c>
      <c r="Y486" s="188">
        <v>0</v>
      </c>
      <c r="Z486" t="s">
        <v>1309</v>
      </c>
      <c r="AA486" t="s">
        <v>1314</v>
      </c>
      <c r="AB486" s="188">
        <v>0</v>
      </c>
      <c r="AC486" t="s">
        <v>1309</v>
      </c>
      <c r="AD486" t="s">
        <v>1314</v>
      </c>
      <c r="AE486" t="s">
        <v>2621</v>
      </c>
      <c r="AF486" s="187">
        <v>45341</v>
      </c>
      <c r="AG486" t="s">
        <v>2622</v>
      </c>
      <c r="AH486" t="s">
        <v>2623</v>
      </c>
      <c r="AI486" s="187">
        <v>45344</v>
      </c>
      <c r="AJ486" t="s">
        <v>55</v>
      </c>
    </row>
    <row r="487" spans="1:36" x14ac:dyDescent="0.25">
      <c r="A487" t="s">
        <v>2624</v>
      </c>
      <c r="B487" t="s">
        <v>1298</v>
      </c>
      <c r="C487" t="s">
        <v>1299</v>
      </c>
      <c r="D487" t="s">
        <v>1300</v>
      </c>
      <c r="E487" s="186" t="s">
        <v>1301</v>
      </c>
      <c r="F487" t="s">
        <v>2501</v>
      </c>
      <c r="G487" s="187">
        <v>45236</v>
      </c>
      <c r="H487" t="s">
        <v>1303</v>
      </c>
      <c r="I487" t="s">
        <v>1303</v>
      </c>
      <c r="J487" t="s">
        <v>1307</v>
      </c>
      <c r="K487" s="189" t="s">
        <v>1306</v>
      </c>
      <c r="L487" t="s">
        <v>1402</v>
      </c>
      <c r="M487" t="s">
        <v>1403</v>
      </c>
      <c r="N487">
        <v>1</v>
      </c>
      <c r="O487" t="s">
        <v>1391</v>
      </c>
      <c r="P487" s="188">
        <v>37400000</v>
      </c>
      <c r="Q487" t="s">
        <v>1312</v>
      </c>
      <c r="R487" t="s">
        <v>1739</v>
      </c>
      <c r="S487" s="188">
        <v>0</v>
      </c>
      <c r="T487" t="s">
        <v>1309</v>
      </c>
      <c r="U487" t="s">
        <v>1314</v>
      </c>
      <c r="V487" s="188">
        <v>0</v>
      </c>
      <c r="W487" t="s">
        <v>1309</v>
      </c>
      <c r="X487" t="s">
        <v>1314</v>
      </c>
      <c r="Y487" s="188">
        <v>0</v>
      </c>
      <c r="Z487" t="s">
        <v>1309</v>
      </c>
      <c r="AA487" t="s">
        <v>1314</v>
      </c>
      <c r="AB487" s="188">
        <v>0</v>
      </c>
      <c r="AC487" t="s">
        <v>1309</v>
      </c>
      <c r="AD487" t="s">
        <v>1314</v>
      </c>
      <c r="AE487" t="s">
        <v>2625</v>
      </c>
      <c r="AF487" s="187">
        <v>45365</v>
      </c>
      <c r="AG487" t="s">
        <v>1399</v>
      </c>
      <c r="AH487" t="s">
        <v>1387</v>
      </c>
      <c r="AI487" s="187" t="s">
        <v>1387</v>
      </c>
      <c r="AJ487" t="s">
        <v>2626</v>
      </c>
    </row>
    <row r="488" spans="1:36" x14ac:dyDescent="0.25">
      <c r="A488" t="s">
        <v>2627</v>
      </c>
      <c r="B488" t="s">
        <v>1298</v>
      </c>
      <c r="C488" t="s">
        <v>1299</v>
      </c>
      <c r="D488" t="s">
        <v>1300</v>
      </c>
      <c r="E488" s="186" t="s">
        <v>1301</v>
      </c>
      <c r="F488" t="s">
        <v>2501</v>
      </c>
      <c r="G488" s="187">
        <v>45237</v>
      </c>
      <c r="H488" t="s">
        <v>1303</v>
      </c>
      <c r="I488" t="s">
        <v>1303</v>
      </c>
      <c r="J488" t="s">
        <v>1307</v>
      </c>
      <c r="K488" s="189" t="s">
        <v>1306</v>
      </c>
      <c r="L488" t="s">
        <v>1402</v>
      </c>
      <c r="M488" t="s">
        <v>1403</v>
      </c>
      <c r="N488">
        <v>1</v>
      </c>
      <c r="O488" t="s">
        <v>1391</v>
      </c>
      <c r="P488" s="188">
        <v>31500000</v>
      </c>
      <c r="Q488" t="s">
        <v>1312</v>
      </c>
      <c r="R488" t="s">
        <v>1424</v>
      </c>
      <c r="S488" s="188">
        <v>0</v>
      </c>
      <c r="T488" t="s">
        <v>1309</v>
      </c>
      <c r="U488" t="s">
        <v>1314</v>
      </c>
      <c r="V488" s="188">
        <v>0</v>
      </c>
      <c r="W488" t="s">
        <v>1309</v>
      </c>
      <c r="X488" t="s">
        <v>1314</v>
      </c>
      <c r="Y488" s="188">
        <v>0</v>
      </c>
      <c r="Z488" t="s">
        <v>1309</v>
      </c>
      <c r="AA488" t="s">
        <v>1314</v>
      </c>
      <c r="AB488" s="188">
        <v>0</v>
      </c>
      <c r="AC488" t="s">
        <v>1309</v>
      </c>
      <c r="AD488" t="s">
        <v>1314</v>
      </c>
      <c r="AE488" t="s">
        <v>2628</v>
      </c>
      <c r="AF488" s="187">
        <v>45365</v>
      </c>
      <c r="AG488" t="s">
        <v>1399</v>
      </c>
      <c r="AH488" t="s">
        <v>1387</v>
      </c>
      <c r="AI488" s="187" t="s">
        <v>1387</v>
      </c>
      <c r="AJ488" t="s">
        <v>2629</v>
      </c>
    </row>
    <row r="489" spans="1:36" x14ac:dyDescent="0.25">
      <c r="A489" t="s">
        <v>2630</v>
      </c>
      <c r="B489" t="s">
        <v>1298</v>
      </c>
      <c r="C489" t="s">
        <v>1299</v>
      </c>
      <c r="D489" t="s">
        <v>1300</v>
      </c>
      <c r="E489" s="186" t="s">
        <v>1301</v>
      </c>
      <c r="F489" t="s">
        <v>2501</v>
      </c>
      <c r="G489" s="187">
        <v>45358</v>
      </c>
      <c r="H489" t="s">
        <v>1303</v>
      </c>
      <c r="I489" t="s">
        <v>1303</v>
      </c>
      <c r="J489" t="s">
        <v>1307</v>
      </c>
      <c r="K489" s="189" t="s">
        <v>1306</v>
      </c>
      <c r="L489" t="s">
        <v>1402</v>
      </c>
      <c r="M489" t="s">
        <v>1403</v>
      </c>
      <c r="N489">
        <v>1</v>
      </c>
      <c r="O489" t="s">
        <v>1443</v>
      </c>
      <c r="P489" s="188">
        <v>29600000</v>
      </c>
      <c r="Q489" t="s">
        <v>1312</v>
      </c>
      <c r="R489" t="s">
        <v>1342</v>
      </c>
      <c r="S489" s="188">
        <v>0</v>
      </c>
      <c r="T489" t="s">
        <v>1309</v>
      </c>
      <c r="U489" t="s">
        <v>1314</v>
      </c>
      <c r="V489" s="188">
        <v>0</v>
      </c>
      <c r="W489" t="s">
        <v>1309</v>
      </c>
      <c r="X489" t="s">
        <v>1314</v>
      </c>
      <c r="Y489" s="188">
        <v>0</v>
      </c>
      <c r="Z489" t="s">
        <v>1309</v>
      </c>
      <c r="AA489" t="s">
        <v>1314</v>
      </c>
      <c r="AB489" s="188">
        <v>0</v>
      </c>
      <c r="AC489" t="s">
        <v>1309</v>
      </c>
      <c r="AD489" t="s">
        <v>1314</v>
      </c>
      <c r="AE489" t="s">
        <v>2631</v>
      </c>
      <c r="AF489" s="187">
        <v>45449</v>
      </c>
      <c r="AG489" t="s">
        <v>1399</v>
      </c>
      <c r="AH489" t="s">
        <v>1387</v>
      </c>
      <c r="AI489" s="187" t="s">
        <v>1387</v>
      </c>
      <c r="AJ489" t="s">
        <v>2632</v>
      </c>
    </row>
    <row r="490" spans="1:36" x14ac:dyDescent="0.25">
      <c r="A490" t="s">
        <v>2633</v>
      </c>
      <c r="B490" t="s">
        <v>1298</v>
      </c>
      <c r="C490" t="s">
        <v>1299</v>
      </c>
      <c r="D490" t="s">
        <v>1300</v>
      </c>
      <c r="E490" s="186" t="s">
        <v>1301</v>
      </c>
      <c r="F490" t="s">
        <v>2501</v>
      </c>
      <c r="G490" s="187">
        <v>45317</v>
      </c>
      <c r="H490" t="s">
        <v>1303</v>
      </c>
      <c r="I490" t="s">
        <v>1303</v>
      </c>
      <c r="J490" t="s">
        <v>1307</v>
      </c>
      <c r="K490" s="189" t="s">
        <v>1306</v>
      </c>
      <c r="L490" t="s">
        <v>1402</v>
      </c>
      <c r="M490" t="s">
        <v>1403</v>
      </c>
      <c r="N490">
        <v>12</v>
      </c>
      <c r="O490" t="s">
        <v>1429</v>
      </c>
      <c r="P490" s="188">
        <v>12483750</v>
      </c>
      <c r="Q490" t="s">
        <v>1312</v>
      </c>
      <c r="R490" t="s">
        <v>1342</v>
      </c>
      <c r="S490" s="188">
        <v>0</v>
      </c>
      <c r="T490" t="s">
        <v>1309</v>
      </c>
      <c r="U490" t="s">
        <v>1314</v>
      </c>
      <c r="V490" s="188">
        <v>0</v>
      </c>
      <c r="W490" t="s">
        <v>1309</v>
      </c>
      <c r="X490" t="s">
        <v>1314</v>
      </c>
      <c r="Y490" s="188">
        <v>0</v>
      </c>
      <c r="Z490" t="s">
        <v>1309</v>
      </c>
      <c r="AA490" t="s">
        <v>1314</v>
      </c>
      <c r="AB490" s="188">
        <v>0</v>
      </c>
      <c r="AC490" t="s">
        <v>1309</v>
      </c>
      <c r="AD490" t="s">
        <v>1314</v>
      </c>
      <c r="AE490" t="s">
        <v>2634</v>
      </c>
      <c r="AF490" s="187">
        <v>45408</v>
      </c>
      <c r="AG490" t="s">
        <v>1399</v>
      </c>
      <c r="AH490" t="s">
        <v>1387</v>
      </c>
      <c r="AI490" s="187" t="s">
        <v>1387</v>
      </c>
      <c r="AJ490" t="s">
        <v>2635</v>
      </c>
    </row>
    <row r="491" spans="1:36" x14ac:dyDescent="0.25">
      <c r="A491" t="s">
        <v>2636</v>
      </c>
      <c r="B491" t="s">
        <v>1298</v>
      </c>
      <c r="C491" t="s">
        <v>1299</v>
      </c>
      <c r="D491" t="s">
        <v>1363</v>
      </c>
      <c r="E491" s="186" t="s">
        <v>1301</v>
      </c>
      <c r="F491" t="s">
        <v>2501</v>
      </c>
      <c r="G491" s="187">
        <v>45387</v>
      </c>
      <c r="H491" t="s">
        <v>1303</v>
      </c>
      <c r="I491" t="s">
        <v>2637</v>
      </c>
      <c r="J491" t="s">
        <v>2638</v>
      </c>
      <c r="K491" s="189" t="s">
        <v>1306</v>
      </c>
      <c r="L491" t="s">
        <v>1306</v>
      </c>
      <c r="M491" t="s">
        <v>1307</v>
      </c>
      <c r="N491">
        <v>1</v>
      </c>
      <c r="O491" t="s">
        <v>1329</v>
      </c>
      <c r="P491" s="188">
        <v>24000000</v>
      </c>
      <c r="Q491" t="s">
        <v>1312</v>
      </c>
      <c r="R491" t="s">
        <v>1310</v>
      </c>
      <c r="S491" s="188">
        <v>0</v>
      </c>
      <c r="T491" t="s">
        <v>1309</v>
      </c>
      <c r="U491" t="s">
        <v>1314</v>
      </c>
      <c r="V491" s="188">
        <v>0</v>
      </c>
      <c r="W491" t="s">
        <v>1309</v>
      </c>
      <c r="X491" t="s">
        <v>1314</v>
      </c>
      <c r="Y491" s="188">
        <v>0</v>
      </c>
      <c r="Z491" t="s">
        <v>1309</v>
      </c>
      <c r="AA491" t="s">
        <v>1314</v>
      </c>
      <c r="AB491" s="188">
        <v>0</v>
      </c>
      <c r="AC491" t="s">
        <v>1309</v>
      </c>
      <c r="AD491" t="s">
        <v>1314</v>
      </c>
      <c r="AE491" t="s">
        <v>2639</v>
      </c>
      <c r="AF491" s="187">
        <v>45434</v>
      </c>
      <c r="AG491" t="s">
        <v>2640</v>
      </c>
      <c r="AH491" t="s">
        <v>2641</v>
      </c>
      <c r="AI491" s="187">
        <v>45446</v>
      </c>
      <c r="AJ491" t="s">
        <v>55</v>
      </c>
    </row>
    <row r="492" spans="1:36" x14ac:dyDescent="0.25">
      <c r="A492" t="s">
        <v>2642</v>
      </c>
      <c r="B492" t="s">
        <v>1298</v>
      </c>
      <c r="C492" t="s">
        <v>1299</v>
      </c>
      <c r="D492" t="s">
        <v>1363</v>
      </c>
      <c r="E492" s="186" t="s">
        <v>1301</v>
      </c>
      <c r="F492" t="s">
        <v>2501</v>
      </c>
      <c r="G492" s="187">
        <v>45429</v>
      </c>
      <c r="H492" t="s">
        <v>1303</v>
      </c>
      <c r="I492" t="s">
        <v>1303</v>
      </c>
      <c r="J492" t="s">
        <v>1307</v>
      </c>
      <c r="K492" s="189" t="s">
        <v>1306</v>
      </c>
      <c r="L492" t="s">
        <v>1402</v>
      </c>
      <c r="M492" t="s">
        <v>1403</v>
      </c>
      <c r="N492">
        <v>1</v>
      </c>
      <c r="O492" t="s">
        <v>1443</v>
      </c>
      <c r="P492" s="188">
        <v>86589320</v>
      </c>
      <c r="Q492" t="s">
        <v>1312</v>
      </c>
      <c r="R492" t="s">
        <v>855</v>
      </c>
      <c r="S492" s="188">
        <v>0</v>
      </c>
      <c r="T492" t="s">
        <v>1309</v>
      </c>
      <c r="U492" t="s">
        <v>1314</v>
      </c>
      <c r="V492" s="188">
        <v>0</v>
      </c>
      <c r="W492" t="s">
        <v>1309</v>
      </c>
      <c r="X492" t="s">
        <v>1314</v>
      </c>
      <c r="Y492" s="188">
        <v>0</v>
      </c>
      <c r="Z492" t="s">
        <v>1309</v>
      </c>
      <c r="AA492" t="s">
        <v>1314</v>
      </c>
      <c r="AB492" s="188">
        <v>0</v>
      </c>
      <c r="AC492" t="s">
        <v>1309</v>
      </c>
      <c r="AD492" t="s">
        <v>1314</v>
      </c>
      <c r="AE492" t="s">
        <v>2643</v>
      </c>
      <c r="AF492" s="187">
        <v>45457</v>
      </c>
      <c r="AG492" t="s">
        <v>1399</v>
      </c>
      <c r="AH492" t="s">
        <v>1387</v>
      </c>
      <c r="AI492" s="187" t="s">
        <v>1387</v>
      </c>
      <c r="AJ492" t="s">
        <v>2644</v>
      </c>
    </row>
    <row r="493" spans="1:36" x14ac:dyDescent="0.25">
      <c r="A493" t="s">
        <v>2645</v>
      </c>
      <c r="B493" t="s">
        <v>1298</v>
      </c>
      <c r="C493" t="s">
        <v>1299</v>
      </c>
      <c r="D493" t="s">
        <v>1363</v>
      </c>
      <c r="E493" s="186" t="s">
        <v>1301</v>
      </c>
      <c r="F493" t="s">
        <v>2501</v>
      </c>
      <c r="G493" s="187">
        <v>45432</v>
      </c>
      <c r="H493" t="s">
        <v>1303</v>
      </c>
      <c r="I493" t="s">
        <v>2646</v>
      </c>
      <c r="J493" t="s">
        <v>2647</v>
      </c>
      <c r="K493" s="189" t="s">
        <v>1306</v>
      </c>
      <c r="L493" t="s">
        <v>1306</v>
      </c>
      <c r="M493" t="s">
        <v>1307</v>
      </c>
      <c r="N493">
        <v>1</v>
      </c>
      <c r="O493" t="s">
        <v>1329</v>
      </c>
      <c r="P493" s="188">
        <v>5200000</v>
      </c>
      <c r="Q493" t="s">
        <v>1312</v>
      </c>
      <c r="R493" t="s">
        <v>1342</v>
      </c>
      <c r="S493" s="188">
        <v>5400000</v>
      </c>
      <c r="T493" t="s">
        <v>1309</v>
      </c>
      <c r="U493" t="s">
        <v>1310</v>
      </c>
      <c r="V493" s="188">
        <v>5580000</v>
      </c>
      <c r="W493" t="s">
        <v>1309</v>
      </c>
      <c r="X493" t="s">
        <v>1424</v>
      </c>
      <c r="Y493" s="188">
        <v>0</v>
      </c>
      <c r="Z493" t="s">
        <v>1309</v>
      </c>
      <c r="AA493" t="s">
        <v>1314</v>
      </c>
      <c r="AB493" s="188">
        <v>0</v>
      </c>
      <c r="AC493" t="s">
        <v>1309</v>
      </c>
      <c r="AD493" t="s">
        <v>1314</v>
      </c>
      <c r="AE493" t="s">
        <v>2648</v>
      </c>
      <c r="AF493" s="187">
        <v>45463</v>
      </c>
      <c r="AG493" t="s">
        <v>2649</v>
      </c>
      <c r="AH493" t="s">
        <v>2650</v>
      </c>
      <c r="AI493" s="187">
        <v>45469</v>
      </c>
      <c r="AJ493" t="s">
        <v>55</v>
      </c>
    </row>
    <row r="494" spans="1:36" x14ac:dyDescent="0.25">
      <c r="A494" t="s">
        <v>2651</v>
      </c>
      <c r="B494" t="s">
        <v>1298</v>
      </c>
      <c r="C494" t="s">
        <v>1299</v>
      </c>
      <c r="D494" t="s">
        <v>1363</v>
      </c>
      <c r="E494" s="186" t="s">
        <v>1301</v>
      </c>
      <c r="F494" t="s">
        <v>2501</v>
      </c>
      <c r="G494" s="187">
        <v>45432</v>
      </c>
      <c r="H494" t="s">
        <v>1303</v>
      </c>
      <c r="I494" t="s">
        <v>2652</v>
      </c>
      <c r="J494" t="s">
        <v>2653</v>
      </c>
      <c r="K494" s="189" t="s">
        <v>1306</v>
      </c>
      <c r="L494" t="s">
        <v>1306</v>
      </c>
      <c r="M494" t="s">
        <v>1307</v>
      </c>
      <c r="N494">
        <v>2</v>
      </c>
      <c r="O494" t="s">
        <v>1329</v>
      </c>
      <c r="P494" s="188">
        <v>1450000</v>
      </c>
      <c r="Q494" t="s">
        <v>1312</v>
      </c>
      <c r="R494" t="s">
        <v>1342</v>
      </c>
      <c r="S494" s="188">
        <v>1600000</v>
      </c>
      <c r="T494" t="s">
        <v>1309</v>
      </c>
      <c r="U494" t="s">
        <v>1310</v>
      </c>
      <c r="V494" s="188">
        <v>1500000</v>
      </c>
      <c r="W494" t="s">
        <v>1309</v>
      </c>
      <c r="X494" t="s">
        <v>1424</v>
      </c>
      <c r="Y494" s="188">
        <v>0</v>
      </c>
      <c r="Z494" t="s">
        <v>1309</v>
      </c>
      <c r="AA494" t="s">
        <v>1314</v>
      </c>
      <c r="AB494" s="188">
        <v>0</v>
      </c>
      <c r="AC494" t="s">
        <v>1309</v>
      </c>
      <c r="AD494" t="s">
        <v>1314</v>
      </c>
      <c r="AE494" t="s">
        <v>2654</v>
      </c>
      <c r="AF494" s="187">
        <v>45463</v>
      </c>
      <c r="AG494" t="s">
        <v>2655</v>
      </c>
      <c r="AH494" t="s">
        <v>2656</v>
      </c>
      <c r="AI494" s="187">
        <v>45474</v>
      </c>
      <c r="AJ494" t="s">
        <v>55</v>
      </c>
    </row>
    <row r="495" spans="1:36" x14ac:dyDescent="0.25">
      <c r="A495" t="s">
        <v>2657</v>
      </c>
      <c r="B495" t="s">
        <v>1298</v>
      </c>
      <c r="C495" t="s">
        <v>1299</v>
      </c>
      <c r="D495" t="s">
        <v>1363</v>
      </c>
      <c r="E495" s="186" t="s">
        <v>1301</v>
      </c>
      <c r="F495" t="s">
        <v>2501</v>
      </c>
      <c r="G495" s="187">
        <v>45427</v>
      </c>
      <c r="H495" t="s">
        <v>1303</v>
      </c>
      <c r="I495" t="s">
        <v>2658</v>
      </c>
      <c r="J495" t="s">
        <v>2659</v>
      </c>
      <c r="K495" s="189" t="s">
        <v>1306</v>
      </c>
      <c r="L495" t="s">
        <v>1306</v>
      </c>
      <c r="M495" t="s">
        <v>1307</v>
      </c>
      <c r="N495">
        <v>8</v>
      </c>
      <c r="O495" t="s">
        <v>1308</v>
      </c>
      <c r="P495" s="188">
        <v>1469000</v>
      </c>
      <c r="Q495" t="s">
        <v>1309</v>
      </c>
      <c r="R495" t="s">
        <v>1342</v>
      </c>
      <c r="S495" s="188">
        <v>1300000</v>
      </c>
      <c r="T495" t="s">
        <v>1309</v>
      </c>
      <c r="U495" t="s">
        <v>1335</v>
      </c>
      <c r="V495" s="188">
        <v>775000</v>
      </c>
      <c r="W495" t="s">
        <v>1312</v>
      </c>
      <c r="X495" t="s">
        <v>1311</v>
      </c>
      <c r="Y495" s="188">
        <v>0</v>
      </c>
      <c r="Z495" t="s">
        <v>1309</v>
      </c>
      <c r="AA495" t="s">
        <v>1314</v>
      </c>
      <c r="AB495" s="188">
        <v>0</v>
      </c>
      <c r="AC495" t="s">
        <v>1309</v>
      </c>
      <c r="AD495" t="s">
        <v>1314</v>
      </c>
      <c r="AE495" t="s">
        <v>2660</v>
      </c>
      <c r="AF495" s="187">
        <v>45483</v>
      </c>
      <c r="AG495" t="s">
        <v>2661</v>
      </c>
      <c r="AH495" t="s">
        <v>2662</v>
      </c>
      <c r="AI495" s="187">
        <v>45554</v>
      </c>
      <c r="AJ495" t="s">
        <v>55</v>
      </c>
    </row>
    <row r="496" spans="1:36" x14ac:dyDescent="0.25">
      <c r="A496" t="s">
        <v>2657</v>
      </c>
      <c r="B496" t="s">
        <v>1298</v>
      </c>
      <c r="C496" t="s">
        <v>1299</v>
      </c>
      <c r="D496" t="s">
        <v>1363</v>
      </c>
      <c r="E496" s="186" t="s">
        <v>1301</v>
      </c>
      <c r="F496" t="s">
        <v>2501</v>
      </c>
      <c r="G496" s="187">
        <v>45427</v>
      </c>
      <c r="H496" t="s">
        <v>1303</v>
      </c>
      <c r="I496" t="s">
        <v>2663</v>
      </c>
      <c r="J496" t="s">
        <v>2664</v>
      </c>
      <c r="K496" s="189" t="s">
        <v>1306</v>
      </c>
      <c r="L496" t="s">
        <v>1306</v>
      </c>
      <c r="M496" t="s">
        <v>1307</v>
      </c>
      <c r="N496">
        <v>12</v>
      </c>
      <c r="O496" t="s">
        <v>1308</v>
      </c>
      <c r="P496" s="188">
        <v>5079000</v>
      </c>
      <c r="Q496" t="s">
        <v>1309</v>
      </c>
      <c r="R496" t="s">
        <v>1342</v>
      </c>
      <c r="S496" s="188">
        <v>5200000</v>
      </c>
      <c r="T496" t="s">
        <v>1309</v>
      </c>
      <c r="U496" t="s">
        <v>1335</v>
      </c>
      <c r="V496" s="188">
        <v>5050000</v>
      </c>
      <c r="W496" t="s">
        <v>1312</v>
      </c>
      <c r="X496" t="s">
        <v>1311</v>
      </c>
      <c r="Y496" s="188">
        <v>0</v>
      </c>
      <c r="Z496" t="s">
        <v>1309</v>
      </c>
      <c r="AA496" t="s">
        <v>1314</v>
      </c>
      <c r="AB496" s="188">
        <v>0</v>
      </c>
      <c r="AC496" t="s">
        <v>1309</v>
      </c>
      <c r="AD496" t="s">
        <v>1314</v>
      </c>
      <c r="AE496" t="s">
        <v>2660</v>
      </c>
      <c r="AF496" s="187">
        <v>45483</v>
      </c>
      <c r="AG496" t="s">
        <v>2661</v>
      </c>
      <c r="AH496" t="s">
        <v>2662</v>
      </c>
      <c r="AI496" s="187">
        <v>45554</v>
      </c>
      <c r="AJ496" t="s">
        <v>55</v>
      </c>
    </row>
    <row r="497" spans="1:36" x14ac:dyDescent="0.25">
      <c r="A497" t="s">
        <v>2657</v>
      </c>
      <c r="B497" t="s">
        <v>1298</v>
      </c>
      <c r="C497" t="s">
        <v>1299</v>
      </c>
      <c r="D497" t="s">
        <v>1363</v>
      </c>
      <c r="E497" s="186" t="s">
        <v>1301</v>
      </c>
      <c r="F497" t="s">
        <v>2501</v>
      </c>
      <c r="G497" s="187">
        <v>45427</v>
      </c>
      <c r="H497" t="s">
        <v>1303</v>
      </c>
      <c r="I497" t="s">
        <v>2665</v>
      </c>
      <c r="J497" t="s">
        <v>2666</v>
      </c>
      <c r="K497" s="189" t="s">
        <v>1306</v>
      </c>
      <c r="L497" t="s">
        <v>1306</v>
      </c>
      <c r="M497" t="s">
        <v>1307</v>
      </c>
      <c r="N497">
        <v>4</v>
      </c>
      <c r="O497" t="s">
        <v>1308</v>
      </c>
      <c r="P497" s="188">
        <v>1344000</v>
      </c>
      <c r="Q497" t="s">
        <v>1309</v>
      </c>
      <c r="R497" t="s">
        <v>1342</v>
      </c>
      <c r="S497" s="188">
        <v>1300000</v>
      </c>
      <c r="T497" t="s">
        <v>1309</v>
      </c>
      <c r="U497" t="s">
        <v>1335</v>
      </c>
      <c r="V497" s="188">
        <v>1200000</v>
      </c>
      <c r="W497" t="s">
        <v>1312</v>
      </c>
      <c r="X497" t="s">
        <v>1311</v>
      </c>
      <c r="Y497" s="188">
        <v>0</v>
      </c>
      <c r="Z497" t="s">
        <v>1309</v>
      </c>
      <c r="AA497" t="s">
        <v>1314</v>
      </c>
      <c r="AB497" s="188">
        <v>0</v>
      </c>
      <c r="AC497" t="s">
        <v>1309</v>
      </c>
      <c r="AD497" t="s">
        <v>1314</v>
      </c>
      <c r="AE497" t="s">
        <v>2660</v>
      </c>
      <c r="AF497" s="187">
        <v>45483</v>
      </c>
      <c r="AG497" t="s">
        <v>2661</v>
      </c>
      <c r="AH497" t="s">
        <v>2662</v>
      </c>
      <c r="AI497" s="187">
        <v>45554</v>
      </c>
      <c r="AJ497" t="s">
        <v>55</v>
      </c>
    </row>
    <row r="498" spans="1:36" x14ac:dyDescent="0.25">
      <c r="A498" t="s">
        <v>2667</v>
      </c>
      <c r="B498" t="s">
        <v>1298</v>
      </c>
      <c r="C498" t="s">
        <v>1299</v>
      </c>
      <c r="D498" t="s">
        <v>1363</v>
      </c>
      <c r="E498" s="186" t="s">
        <v>1301</v>
      </c>
      <c r="F498" t="s">
        <v>2501</v>
      </c>
      <c r="G498" s="187">
        <v>45461</v>
      </c>
      <c r="H498" t="s">
        <v>1303</v>
      </c>
      <c r="I498" t="s">
        <v>2668</v>
      </c>
      <c r="J498" t="s">
        <v>2669</v>
      </c>
      <c r="K498" s="189" t="s">
        <v>1306</v>
      </c>
      <c r="L498" t="s">
        <v>1306</v>
      </c>
      <c r="M498" t="s">
        <v>1307</v>
      </c>
      <c r="N498">
        <v>1</v>
      </c>
      <c r="O498" t="s">
        <v>1329</v>
      </c>
      <c r="P498" s="188">
        <v>600000</v>
      </c>
      <c r="Q498" t="s">
        <v>1309</v>
      </c>
      <c r="R498" t="s">
        <v>2670</v>
      </c>
      <c r="S498" s="188">
        <v>525000</v>
      </c>
      <c r="T498" t="s">
        <v>1312</v>
      </c>
      <c r="U498" t="s">
        <v>1320</v>
      </c>
      <c r="V498" s="188">
        <v>635000</v>
      </c>
      <c r="W498" t="s">
        <v>1309</v>
      </c>
      <c r="X498" t="s">
        <v>2086</v>
      </c>
      <c r="Y498" s="188">
        <v>0</v>
      </c>
      <c r="Z498" t="s">
        <v>1309</v>
      </c>
      <c r="AA498" t="s">
        <v>1314</v>
      </c>
      <c r="AB498" s="188">
        <v>0</v>
      </c>
      <c r="AC498" t="s">
        <v>1309</v>
      </c>
      <c r="AD498" t="s">
        <v>1314</v>
      </c>
      <c r="AE498" t="s">
        <v>2671</v>
      </c>
      <c r="AF498" s="187">
        <v>45525</v>
      </c>
      <c r="AG498" t="s">
        <v>2672</v>
      </c>
      <c r="AH498" t="s">
        <v>1387</v>
      </c>
      <c r="AI498" s="187" t="s">
        <v>1387</v>
      </c>
      <c r="AJ498" t="s">
        <v>55</v>
      </c>
    </row>
    <row r="499" spans="1:36" x14ac:dyDescent="0.25">
      <c r="A499" t="s">
        <v>2667</v>
      </c>
      <c r="B499" t="s">
        <v>1298</v>
      </c>
      <c r="C499" t="s">
        <v>1299</v>
      </c>
      <c r="D499" t="s">
        <v>1363</v>
      </c>
      <c r="E499" s="186" t="s">
        <v>1301</v>
      </c>
      <c r="F499" t="s">
        <v>2501</v>
      </c>
      <c r="G499" s="187">
        <v>45461</v>
      </c>
      <c r="H499" t="s">
        <v>1303</v>
      </c>
      <c r="I499" t="s">
        <v>2668</v>
      </c>
      <c r="J499" t="s">
        <v>2669</v>
      </c>
      <c r="K499" s="189" t="s">
        <v>1306</v>
      </c>
      <c r="L499" t="s">
        <v>1306</v>
      </c>
      <c r="M499" t="s">
        <v>1307</v>
      </c>
      <c r="N499">
        <v>1</v>
      </c>
      <c r="O499" t="s">
        <v>1329</v>
      </c>
      <c r="P499" s="188">
        <v>600000</v>
      </c>
      <c r="Q499" t="s">
        <v>1309</v>
      </c>
      <c r="R499" t="s">
        <v>2670</v>
      </c>
      <c r="S499" s="188">
        <v>525000</v>
      </c>
      <c r="T499" t="s">
        <v>1312</v>
      </c>
      <c r="U499" t="s">
        <v>1320</v>
      </c>
      <c r="V499" s="188">
        <v>635000</v>
      </c>
      <c r="W499" t="s">
        <v>1309</v>
      </c>
      <c r="X499" t="s">
        <v>2086</v>
      </c>
      <c r="Y499" s="188">
        <v>0</v>
      </c>
      <c r="Z499" t="s">
        <v>1309</v>
      </c>
      <c r="AA499" t="s">
        <v>1314</v>
      </c>
      <c r="AB499" s="188">
        <v>0</v>
      </c>
      <c r="AC499" t="s">
        <v>1309</v>
      </c>
      <c r="AD499" t="s">
        <v>1314</v>
      </c>
      <c r="AE499" t="s">
        <v>2671</v>
      </c>
      <c r="AF499" s="187">
        <v>45525</v>
      </c>
      <c r="AG499" t="s">
        <v>2673</v>
      </c>
      <c r="AH499" t="s">
        <v>2674</v>
      </c>
      <c r="AI499" s="187">
        <v>45573</v>
      </c>
      <c r="AJ499" t="s">
        <v>55</v>
      </c>
    </row>
    <row r="500" spans="1:36" x14ac:dyDescent="0.25">
      <c r="A500" t="s">
        <v>2675</v>
      </c>
      <c r="B500" t="s">
        <v>1298</v>
      </c>
      <c r="C500" t="s">
        <v>1299</v>
      </c>
      <c r="D500" t="s">
        <v>1363</v>
      </c>
      <c r="E500" s="186" t="s">
        <v>1301</v>
      </c>
      <c r="F500" t="s">
        <v>2501</v>
      </c>
      <c r="G500" s="187">
        <v>45590</v>
      </c>
      <c r="H500" t="s">
        <v>1303</v>
      </c>
      <c r="I500" t="s">
        <v>2010</v>
      </c>
      <c r="J500" t="s">
        <v>2676</v>
      </c>
      <c r="K500" s="189" t="s">
        <v>1306</v>
      </c>
      <c r="L500" t="s">
        <v>1306</v>
      </c>
      <c r="M500" t="s">
        <v>1307</v>
      </c>
      <c r="N500">
        <v>3</v>
      </c>
      <c r="O500" t="s">
        <v>1329</v>
      </c>
      <c r="P500" s="188">
        <v>16550000</v>
      </c>
      <c r="Q500" t="s">
        <v>1312</v>
      </c>
      <c r="R500" t="s">
        <v>1424</v>
      </c>
      <c r="S500" s="188">
        <v>0</v>
      </c>
      <c r="T500" t="s">
        <v>1309</v>
      </c>
      <c r="U500" t="s">
        <v>1314</v>
      </c>
      <c r="V500" s="188">
        <v>0</v>
      </c>
      <c r="W500" t="s">
        <v>1309</v>
      </c>
      <c r="X500" t="s">
        <v>1314</v>
      </c>
      <c r="Y500" s="188">
        <v>0</v>
      </c>
      <c r="Z500" t="s">
        <v>1309</v>
      </c>
      <c r="AA500" t="s">
        <v>1314</v>
      </c>
      <c r="AB500" s="188">
        <v>0</v>
      </c>
      <c r="AC500" t="s">
        <v>1309</v>
      </c>
      <c r="AD500" t="s">
        <v>1314</v>
      </c>
      <c r="AE500" t="s">
        <v>2677</v>
      </c>
      <c r="AF500" s="187">
        <v>45615</v>
      </c>
      <c r="AG500" t="s">
        <v>2678</v>
      </c>
      <c r="AH500" t="s">
        <v>2679</v>
      </c>
      <c r="AI500" s="187">
        <v>45628</v>
      </c>
      <c r="AJ500" t="s">
        <v>55</v>
      </c>
    </row>
    <row r="501" spans="1:36" x14ac:dyDescent="0.25">
      <c r="A501" t="s">
        <v>2680</v>
      </c>
      <c r="B501" t="s">
        <v>1298</v>
      </c>
      <c r="C501" t="s">
        <v>1299</v>
      </c>
      <c r="D501" t="s">
        <v>1363</v>
      </c>
      <c r="E501" s="186" t="s">
        <v>1301</v>
      </c>
      <c r="F501" t="s">
        <v>2501</v>
      </c>
      <c r="G501" s="187">
        <v>45690</v>
      </c>
      <c r="H501" t="s">
        <v>1303</v>
      </c>
      <c r="I501" t="s">
        <v>2681</v>
      </c>
      <c r="J501" t="s">
        <v>1831</v>
      </c>
      <c r="K501" s="189" t="s">
        <v>1306</v>
      </c>
      <c r="L501" t="s">
        <v>1306</v>
      </c>
      <c r="M501" t="s">
        <v>1307</v>
      </c>
      <c r="N501">
        <v>1</v>
      </c>
      <c r="O501" t="s">
        <v>1329</v>
      </c>
      <c r="P501" s="188">
        <v>22000000</v>
      </c>
      <c r="Q501" t="s">
        <v>1312</v>
      </c>
      <c r="R501" t="s">
        <v>1693</v>
      </c>
      <c r="S501" s="188">
        <v>28740000</v>
      </c>
      <c r="T501" t="s">
        <v>1309</v>
      </c>
      <c r="U501" t="s">
        <v>1832</v>
      </c>
      <c r="V501" s="188">
        <v>29750000</v>
      </c>
      <c r="W501" t="s">
        <v>1309</v>
      </c>
      <c r="X501" t="s">
        <v>1833</v>
      </c>
      <c r="Y501" s="188">
        <v>0</v>
      </c>
      <c r="Z501" t="s">
        <v>1309</v>
      </c>
      <c r="AA501" t="s">
        <v>1314</v>
      </c>
      <c r="AB501" s="188">
        <v>0</v>
      </c>
      <c r="AC501" t="s">
        <v>1309</v>
      </c>
      <c r="AD501" t="s">
        <v>1314</v>
      </c>
      <c r="AE501" t="s">
        <v>2682</v>
      </c>
      <c r="AF501" s="187">
        <v>45614</v>
      </c>
      <c r="AG501" t="s">
        <v>2683</v>
      </c>
      <c r="AH501" t="s">
        <v>2684</v>
      </c>
      <c r="AI501" s="187">
        <v>45628</v>
      </c>
      <c r="AJ501" t="s">
        <v>55</v>
      </c>
    </row>
    <row r="502" spans="1:36" x14ac:dyDescent="0.25">
      <c r="A502" t="s">
        <v>221</v>
      </c>
      <c r="B502" t="s">
        <v>1298</v>
      </c>
      <c r="C502" t="s">
        <v>1299</v>
      </c>
      <c r="D502" t="s">
        <v>1363</v>
      </c>
      <c r="E502" s="186" t="s">
        <v>1301</v>
      </c>
      <c r="F502" t="s">
        <v>2501</v>
      </c>
      <c r="G502" s="187">
        <v>45625</v>
      </c>
      <c r="H502" t="s">
        <v>1303</v>
      </c>
      <c r="I502" t="s">
        <v>1303</v>
      </c>
      <c r="J502" t="s">
        <v>1307</v>
      </c>
      <c r="K502" s="189" t="s">
        <v>1306</v>
      </c>
      <c r="L502" t="s">
        <v>1969</v>
      </c>
      <c r="M502" t="s">
        <v>1970</v>
      </c>
      <c r="N502">
        <v>12</v>
      </c>
      <c r="O502" t="s">
        <v>1429</v>
      </c>
      <c r="P502" s="188">
        <v>5000000</v>
      </c>
      <c r="Q502" t="s">
        <v>1312</v>
      </c>
      <c r="R502" t="s">
        <v>1971</v>
      </c>
      <c r="S502" s="188">
        <v>5000000</v>
      </c>
      <c r="T502" t="s">
        <v>1309</v>
      </c>
      <c r="U502" t="s">
        <v>1972</v>
      </c>
      <c r="V502" s="188">
        <v>5000000</v>
      </c>
      <c r="W502" t="s">
        <v>1309</v>
      </c>
      <c r="X502" t="s">
        <v>2685</v>
      </c>
      <c r="Y502" s="188">
        <v>0</v>
      </c>
      <c r="Z502" t="s">
        <v>1309</v>
      </c>
      <c r="AA502" t="s">
        <v>1314</v>
      </c>
      <c r="AB502" s="188">
        <v>0</v>
      </c>
      <c r="AC502" t="s">
        <v>1309</v>
      </c>
      <c r="AD502" t="s">
        <v>1314</v>
      </c>
      <c r="AE502" t="s">
        <v>2686</v>
      </c>
      <c r="AF502" s="187">
        <v>45642</v>
      </c>
      <c r="AG502" t="s">
        <v>1399</v>
      </c>
      <c r="AH502" t="s">
        <v>1387</v>
      </c>
      <c r="AI502" s="187" t="s">
        <v>1387</v>
      </c>
      <c r="AJ502" t="s">
        <v>823</v>
      </c>
    </row>
    <row r="503" spans="1:36" x14ac:dyDescent="0.25">
      <c r="A503" t="s">
        <v>2687</v>
      </c>
      <c r="B503" t="s">
        <v>1298</v>
      </c>
      <c r="C503" t="s">
        <v>1299</v>
      </c>
      <c r="D503" t="s">
        <v>1363</v>
      </c>
      <c r="E503" s="186" t="s">
        <v>1301</v>
      </c>
      <c r="F503" t="s">
        <v>2501</v>
      </c>
      <c r="G503" s="187">
        <v>45560</v>
      </c>
      <c r="H503" t="s">
        <v>1303</v>
      </c>
      <c r="I503" t="s">
        <v>1303</v>
      </c>
      <c r="J503" t="s">
        <v>1307</v>
      </c>
      <c r="K503" s="189" t="s">
        <v>1306</v>
      </c>
      <c r="L503" t="s">
        <v>1402</v>
      </c>
      <c r="M503" t="s">
        <v>1403</v>
      </c>
      <c r="N503">
        <v>1</v>
      </c>
      <c r="O503" t="s">
        <v>1443</v>
      </c>
      <c r="P503" s="188">
        <v>91000000</v>
      </c>
      <c r="Q503" t="s">
        <v>1312</v>
      </c>
      <c r="R503" t="s">
        <v>1437</v>
      </c>
      <c r="S503" s="188">
        <v>0</v>
      </c>
      <c r="T503" t="s">
        <v>1309</v>
      </c>
      <c r="U503" t="s">
        <v>1314</v>
      </c>
      <c r="V503" s="188">
        <v>0</v>
      </c>
      <c r="W503" t="s">
        <v>1309</v>
      </c>
      <c r="X503" t="s">
        <v>1314</v>
      </c>
      <c r="Y503" s="188">
        <v>0</v>
      </c>
      <c r="Z503" t="s">
        <v>1309</v>
      </c>
      <c r="AA503" t="s">
        <v>1314</v>
      </c>
      <c r="AB503" s="188">
        <v>0</v>
      </c>
      <c r="AC503" t="s">
        <v>1309</v>
      </c>
      <c r="AD503" t="s">
        <v>1314</v>
      </c>
      <c r="AE503" t="s">
        <v>2688</v>
      </c>
      <c r="AF503" s="187">
        <v>45601</v>
      </c>
      <c r="AG503" t="s">
        <v>1399</v>
      </c>
      <c r="AH503" t="s">
        <v>1387</v>
      </c>
      <c r="AI503" s="187" t="s">
        <v>1387</v>
      </c>
      <c r="AJ503" t="s">
        <v>2689</v>
      </c>
    </row>
    <row r="504" spans="1:36" x14ac:dyDescent="0.25">
      <c r="A504" t="s">
        <v>2690</v>
      </c>
      <c r="B504" t="s">
        <v>1298</v>
      </c>
      <c r="C504" t="s">
        <v>1299</v>
      </c>
      <c r="D504" t="s">
        <v>1363</v>
      </c>
      <c r="E504" s="186" t="s">
        <v>1301</v>
      </c>
      <c r="F504" t="s">
        <v>2501</v>
      </c>
      <c r="G504" s="187">
        <v>45568</v>
      </c>
      <c r="H504" t="s">
        <v>1303</v>
      </c>
      <c r="I504" t="s">
        <v>2010</v>
      </c>
      <c r="J504" t="s">
        <v>2676</v>
      </c>
      <c r="K504" s="189" t="s">
        <v>1306</v>
      </c>
      <c r="L504" t="s">
        <v>1306</v>
      </c>
      <c r="M504" t="s">
        <v>1307</v>
      </c>
      <c r="N504">
        <v>1</v>
      </c>
      <c r="O504" t="s">
        <v>1329</v>
      </c>
      <c r="P504" s="188">
        <v>16550000</v>
      </c>
      <c r="Q504" t="s">
        <v>1312</v>
      </c>
      <c r="R504" t="s">
        <v>1424</v>
      </c>
      <c r="S504" s="188">
        <v>0</v>
      </c>
      <c r="T504" t="s">
        <v>1309</v>
      </c>
      <c r="U504" t="s">
        <v>1314</v>
      </c>
      <c r="V504" s="188">
        <v>0</v>
      </c>
      <c r="W504" t="s">
        <v>1309</v>
      </c>
      <c r="X504" t="s">
        <v>1314</v>
      </c>
      <c r="Y504" s="188">
        <v>0</v>
      </c>
      <c r="Z504" t="s">
        <v>1309</v>
      </c>
      <c r="AA504" t="s">
        <v>1314</v>
      </c>
      <c r="AB504" s="188">
        <v>0</v>
      </c>
      <c r="AC504" t="s">
        <v>1309</v>
      </c>
      <c r="AD504" t="s">
        <v>1314</v>
      </c>
      <c r="AE504" t="s">
        <v>2691</v>
      </c>
      <c r="AF504" s="187">
        <v>45600</v>
      </c>
      <c r="AG504" t="s">
        <v>2692</v>
      </c>
      <c r="AH504" t="s">
        <v>2693</v>
      </c>
      <c r="AI504" s="187">
        <v>45617</v>
      </c>
      <c r="AJ504" t="s">
        <v>55</v>
      </c>
    </row>
    <row r="505" spans="1:36" x14ac:dyDescent="0.25">
      <c r="A505" t="s">
        <v>2694</v>
      </c>
      <c r="B505" t="s">
        <v>1298</v>
      </c>
      <c r="C505" t="s">
        <v>1299</v>
      </c>
      <c r="D505" t="s">
        <v>1363</v>
      </c>
      <c r="E505" s="186" t="s">
        <v>1301</v>
      </c>
      <c r="F505" t="s">
        <v>2501</v>
      </c>
      <c r="G505" s="187">
        <v>45555</v>
      </c>
      <c r="H505" t="s">
        <v>1303</v>
      </c>
      <c r="I505" t="s">
        <v>2010</v>
      </c>
      <c r="J505" t="s">
        <v>2676</v>
      </c>
      <c r="K505" s="189" t="s">
        <v>1306</v>
      </c>
      <c r="L505" t="s">
        <v>1306</v>
      </c>
      <c r="M505" t="s">
        <v>1307</v>
      </c>
      <c r="N505">
        <v>2</v>
      </c>
      <c r="O505" t="s">
        <v>1329</v>
      </c>
      <c r="P505" s="188">
        <v>16550000</v>
      </c>
      <c r="Q505" t="s">
        <v>1312</v>
      </c>
      <c r="R505" t="s">
        <v>1424</v>
      </c>
      <c r="S505" s="188">
        <v>0</v>
      </c>
      <c r="T505" t="s">
        <v>1309</v>
      </c>
      <c r="U505" t="s">
        <v>1314</v>
      </c>
      <c r="V505" s="188">
        <v>0</v>
      </c>
      <c r="W505" t="s">
        <v>1309</v>
      </c>
      <c r="X505" t="s">
        <v>1314</v>
      </c>
      <c r="Y505" s="188">
        <v>0</v>
      </c>
      <c r="Z505" t="s">
        <v>1309</v>
      </c>
      <c r="AA505" t="s">
        <v>1314</v>
      </c>
      <c r="AB505" s="188">
        <v>0</v>
      </c>
      <c r="AC505" t="s">
        <v>1309</v>
      </c>
      <c r="AD505" t="s">
        <v>1314</v>
      </c>
      <c r="AE505" t="s">
        <v>2695</v>
      </c>
      <c r="AF505" s="187">
        <v>45587</v>
      </c>
      <c r="AG505" t="s">
        <v>2696</v>
      </c>
      <c r="AH505" t="s">
        <v>2697</v>
      </c>
      <c r="AI505" s="187">
        <v>45593</v>
      </c>
      <c r="AJ505" t="s">
        <v>55</v>
      </c>
    </row>
    <row r="506" spans="1:36" x14ac:dyDescent="0.25">
      <c r="A506" t="s">
        <v>2698</v>
      </c>
      <c r="B506" t="s">
        <v>1298</v>
      </c>
      <c r="C506" t="s">
        <v>1299</v>
      </c>
      <c r="D506" t="s">
        <v>1363</v>
      </c>
      <c r="E506" s="186" t="s">
        <v>1301</v>
      </c>
      <c r="F506" t="s">
        <v>2501</v>
      </c>
      <c r="G506" s="187">
        <v>45555</v>
      </c>
      <c r="H506" t="s">
        <v>1303</v>
      </c>
      <c r="I506" t="s">
        <v>2010</v>
      </c>
      <c r="J506" t="s">
        <v>2676</v>
      </c>
      <c r="K506" s="189" t="s">
        <v>1306</v>
      </c>
      <c r="L506" t="s">
        <v>1306</v>
      </c>
      <c r="M506" t="s">
        <v>1307</v>
      </c>
      <c r="N506">
        <v>1</v>
      </c>
      <c r="O506" t="s">
        <v>1329</v>
      </c>
      <c r="P506" s="188">
        <v>16550000</v>
      </c>
      <c r="Q506" t="s">
        <v>1312</v>
      </c>
      <c r="R506" t="s">
        <v>1424</v>
      </c>
      <c r="S506" s="188">
        <v>0</v>
      </c>
      <c r="T506" t="s">
        <v>1309</v>
      </c>
      <c r="U506" t="s">
        <v>1314</v>
      </c>
      <c r="V506" s="188">
        <v>0</v>
      </c>
      <c r="W506" t="s">
        <v>1309</v>
      </c>
      <c r="X506" t="s">
        <v>1314</v>
      </c>
      <c r="Y506" s="188">
        <v>0</v>
      </c>
      <c r="Z506" t="s">
        <v>1309</v>
      </c>
      <c r="AA506" t="s">
        <v>1314</v>
      </c>
      <c r="AB506" s="188">
        <v>0</v>
      </c>
      <c r="AC506" t="s">
        <v>1309</v>
      </c>
      <c r="AD506" t="s">
        <v>1314</v>
      </c>
      <c r="AE506" t="s">
        <v>2699</v>
      </c>
      <c r="AF506" s="187">
        <v>45583</v>
      </c>
      <c r="AG506" t="s">
        <v>2700</v>
      </c>
      <c r="AH506" t="s">
        <v>2701</v>
      </c>
      <c r="AI506" s="187">
        <v>45635</v>
      </c>
      <c r="AJ506" t="s">
        <v>55</v>
      </c>
    </row>
    <row r="507" spans="1:36" x14ac:dyDescent="0.25">
      <c r="A507" t="s">
        <v>222</v>
      </c>
      <c r="B507" t="s">
        <v>1298</v>
      </c>
      <c r="C507" t="s">
        <v>1299</v>
      </c>
      <c r="D507" t="s">
        <v>1363</v>
      </c>
      <c r="E507" s="186" t="s">
        <v>1301</v>
      </c>
      <c r="F507" t="s">
        <v>2501</v>
      </c>
      <c r="G507" s="187">
        <v>45560</v>
      </c>
      <c r="H507" t="s">
        <v>1303</v>
      </c>
      <c r="I507" t="s">
        <v>1303</v>
      </c>
      <c r="J507" t="s">
        <v>1307</v>
      </c>
      <c r="K507" s="189" t="s">
        <v>1306</v>
      </c>
      <c r="L507" t="s">
        <v>1678</v>
      </c>
      <c r="M507" t="s">
        <v>1679</v>
      </c>
      <c r="N507">
        <v>12</v>
      </c>
      <c r="O507" t="s">
        <v>1443</v>
      </c>
      <c r="P507" s="188">
        <v>6000000</v>
      </c>
      <c r="Q507" t="s">
        <v>1312</v>
      </c>
      <c r="R507" t="s">
        <v>1697</v>
      </c>
      <c r="S507" s="188">
        <v>0</v>
      </c>
      <c r="T507" t="s">
        <v>1309</v>
      </c>
      <c r="U507" t="s">
        <v>1314</v>
      </c>
      <c r="V507" s="188">
        <v>0</v>
      </c>
      <c r="W507" t="s">
        <v>1309</v>
      </c>
      <c r="X507" t="s">
        <v>1314</v>
      </c>
      <c r="Y507" s="188">
        <v>0</v>
      </c>
      <c r="Z507" t="s">
        <v>1309</v>
      </c>
      <c r="AA507" t="s">
        <v>1314</v>
      </c>
      <c r="AB507" s="188">
        <v>0</v>
      </c>
      <c r="AC507" t="s">
        <v>1309</v>
      </c>
      <c r="AD507" t="s">
        <v>1314</v>
      </c>
      <c r="AE507" t="s">
        <v>2702</v>
      </c>
      <c r="AF507" s="187">
        <v>45603</v>
      </c>
      <c r="AG507" t="s">
        <v>1399</v>
      </c>
      <c r="AH507" t="s">
        <v>1387</v>
      </c>
      <c r="AI507" s="187" t="s">
        <v>1387</v>
      </c>
      <c r="AJ507" t="s">
        <v>724</v>
      </c>
    </row>
    <row r="508" spans="1:36" x14ac:dyDescent="0.25">
      <c r="A508" t="s">
        <v>70</v>
      </c>
      <c r="B508" t="s">
        <v>1298</v>
      </c>
      <c r="C508" t="s">
        <v>1299</v>
      </c>
      <c r="D508" t="s">
        <v>1363</v>
      </c>
      <c r="E508" s="186" t="s">
        <v>1301</v>
      </c>
      <c r="F508" t="s">
        <v>2501</v>
      </c>
      <c r="G508" s="187">
        <v>45607</v>
      </c>
      <c r="H508" t="s">
        <v>1303</v>
      </c>
      <c r="I508" t="s">
        <v>1303</v>
      </c>
      <c r="J508" t="s">
        <v>1307</v>
      </c>
      <c r="K508" s="189" t="s">
        <v>1306</v>
      </c>
      <c r="L508" t="s">
        <v>1402</v>
      </c>
      <c r="M508" t="s">
        <v>1403</v>
      </c>
      <c r="N508">
        <v>1</v>
      </c>
      <c r="O508" t="s">
        <v>1443</v>
      </c>
      <c r="P508" s="188">
        <v>78750000</v>
      </c>
      <c r="Q508" t="s">
        <v>1312</v>
      </c>
      <c r="R508" t="s">
        <v>1437</v>
      </c>
      <c r="S508" s="188">
        <v>0</v>
      </c>
      <c r="T508" t="s">
        <v>1309</v>
      </c>
      <c r="U508" t="s">
        <v>1314</v>
      </c>
      <c r="V508" s="188">
        <v>0</v>
      </c>
      <c r="W508" t="s">
        <v>1309</v>
      </c>
      <c r="X508" t="s">
        <v>1314</v>
      </c>
      <c r="Y508" s="188">
        <v>0</v>
      </c>
      <c r="Z508" t="s">
        <v>1309</v>
      </c>
      <c r="AA508" t="s">
        <v>1314</v>
      </c>
      <c r="AB508" s="188">
        <v>0</v>
      </c>
      <c r="AC508" t="s">
        <v>1309</v>
      </c>
      <c r="AD508" t="s">
        <v>1314</v>
      </c>
      <c r="AE508" t="s">
        <v>2703</v>
      </c>
      <c r="AF508" s="187">
        <v>45625</v>
      </c>
      <c r="AG508" t="s">
        <v>1399</v>
      </c>
      <c r="AH508" t="s">
        <v>1387</v>
      </c>
      <c r="AI508" s="187" t="s">
        <v>1387</v>
      </c>
      <c r="AJ508" t="s">
        <v>765</v>
      </c>
    </row>
    <row r="509" spans="1:36" x14ac:dyDescent="0.25">
      <c r="A509" t="s">
        <v>2704</v>
      </c>
      <c r="B509" t="s">
        <v>1298</v>
      </c>
      <c r="C509" t="s">
        <v>1299</v>
      </c>
      <c r="D509" t="s">
        <v>1363</v>
      </c>
      <c r="E509" s="186" t="s">
        <v>1301</v>
      </c>
      <c r="F509" t="s">
        <v>2501</v>
      </c>
      <c r="G509" s="187">
        <v>45610</v>
      </c>
      <c r="H509" t="s">
        <v>1303</v>
      </c>
      <c r="I509" t="s">
        <v>2705</v>
      </c>
      <c r="J509" t="s">
        <v>2706</v>
      </c>
      <c r="K509" s="189" t="s">
        <v>1306</v>
      </c>
      <c r="L509" t="s">
        <v>1306</v>
      </c>
      <c r="M509" t="s">
        <v>1307</v>
      </c>
      <c r="N509">
        <v>7</v>
      </c>
      <c r="O509" t="s">
        <v>1632</v>
      </c>
      <c r="P509" s="188">
        <v>2350000</v>
      </c>
      <c r="Q509" t="s">
        <v>1312</v>
      </c>
      <c r="R509" t="s">
        <v>839</v>
      </c>
      <c r="S509" s="188">
        <v>0</v>
      </c>
      <c r="T509" t="s">
        <v>1309</v>
      </c>
      <c r="U509" t="s">
        <v>1314</v>
      </c>
      <c r="V509" s="188">
        <v>0</v>
      </c>
      <c r="W509" t="s">
        <v>1309</v>
      </c>
      <c r="X509" t="s">
        <v>1314</v>
      </c>
      <c r="Y509" s="188">
        <v>0</v>
      </c>
      <c r="Z509" t="s">
        <v>1309</v>
      </c>
      <c r="AA509" t="s">
        <v>1314</v>
      </c>
      <c r="AB509" s="188">
        <v>0</v>
      </c>
      <c r="AC509" t="s">
        <v>1309</v>
      </c>
      <c r="AD509" t="s">
        <v>1314</v>
      </c>
      <c r="AE509" t="s">
        <v>2707</v>
      </c>
      <c r="AF509" s="187">
        <v>45653</v>
      </c>
      <c r="AG509" t="s">
        <v>2708</v>
      </c>
      <c r="AH509" t="s">
        <v>2709</v>
      </c>
      <c r="AI509" s="187">
        <v>45736</v>
      </c>
      <c r="AJ509" t="s">
        <v>55</v>
      </c>
    </row>
    <row r="510" spans="1:36" x14ac:dyDescent="0.25">
      <c r="A510" t="s">
        <v>2710</v>
      </c>
      <c r="B510" t="s">
        <v>1298</v>
      </c>
      <c r="C510" t="s">
        <v>1299</v>
      </c>
      <c r="D510" t="s">
        <v>1363</v>
      </c>
      <c r="E510" s="186" t="s">
        <v>1301</v>
      </c>
      <c r="F510" t="s">
        <v>2501</v>
      </c>
      <c r="G510" s="187">
        <v>45560</v>
      </c>
      <c r="H510" t="s">
        <v>1303</v>
      </c>
      <c r="I510" t="s">
        <v>1303</v>
      </c>
      <c r="J510" t="s">
        <v>1307</v>
      </c>
      <c r="K510" s="189" t="s">
        <v>1306</v>
      </c>
      <c r="L510" t="s">
        <v>1402</v>
      </c>
      <c r="M510" t="s">
        <v>1403</v>
      </c>
      <c r="N510">
        <v>1</v>
      </c>
      <c r="O510" t="s">
        <v>1443</v>
      </c>
      <c r="P510" s="188">
        <v>390000000</v>
      </c>
      <c r="Q510" t="s">
        <v>1312</v>
      </c>
      <c r="R510" t="s">
        <v>1404</v>
      </c>
      <c r="S510" s="188">
        <v>0</v>
      </c>
      <c r="T510" t="s">
        <v>1309</v>
      </c>
      <c r="U510" t="s">
        <v>1314</v>
      </c>
      <c r="V510" s="188">
        <v>0</v>
      </c>
      <c r="W510" t="s">
        <v>1309</v>
      </c>
      <c r="X510" t="s">
        <v>1314</v>
      </c>
      <c r="Y510" s="188">
        <v>0</v>
      </c>
      <c r="Z510" t="s">
        <v>1309</v>
      </c>
      <c r="AA510" t="s">
        <v>1314</v>
      </c>
      <c r="AB510" s="188">
        <v>0</v>
      </c>
      <c r="AC510" t="s">
        <v>1309</v>
      </c>
      <c r="AD510" t="s">
        <v>1314</v>
      </c>
      <c r="AE510" t="s">
        <v>2711</v>
      </c>
      <c r="AF510" s="187">
        <v>45601</v>
      </c>
      <c r="AG510" t="s">
        <v>1399</v>
      </c>
      <c r="AH510" t="s">
        <v>1387</v>
      </c>
      <c r="AI510" s="187" t="s">
        <v>1387</v>
      </c>
      <c r="AJ510" t="s">
        <v>2712</v>
      </c>
    </row>
    <row r="511" spans="1:36" x14ac:dyDescent="0.25">
      <c r="A511" t="s">
        <v>224</v>
      </c>
      <c r="B511" t="s">
        <v>1298</v>
      </c>
      <c r="C511" t="s">
        <v>1299</v>
      </c>
      <c r="D511" t="s">
        <v>1363</v>
      </c>
      <c r="E511" s="186" t="s">
        <v>1301</v>
      </c>
      <c r="F511" t="s">
        <v>2501</v>
      </c>
      <c r="G511" s="187">
        <v>45560</v>
      </c>
      <c r="H511" t="s">
        <v>1303</v>
      </c>
      <c r="I511" t="s">
        <v>1303</v>
      </c>
      <c r="J511" t="s">
        <v>1307</v>
      </c>
      <c r="K511" s="189" t="s">
        <v>1306</v>
      </c>
      <c r="L511" t="s">
        <v>1678</v>
      </c>
      <c r="M511" t="s">
        <v>1679</v>
      </c>
      <c r="N511">
        <v>12</v>
      </c>
      <c r="O511" t="s">
        <v>1443</v>
      </c>
      <c r="P511" s="188">
        <v>6000000</v>
      </c>
      <c r="Q511" t="s">
        <v>1312</v>
      </c>
      <c r="R511" t="s">
        <v>1342</v>
      </c>
      <c r="S511" s="188">
        <v>0</v>
      </c>
      <c r="T511" t="s">
        <v>1309</v>
      </c>
      <c r="U511" t="s">
        <v>1314</v>
      </c>
      <c r="V511" s="188">
        <v>0</v>
      </c>
      <c r="W511" t="s">
        <v>1309</v>
      </c>
      <c r="X511" t="s">
        <v>1314</v>
      </c>
      <c r="Y511" s="188">
        <v>0</v>
      </c>
      <c r="Z511" t="s">
        <v>1309</v>
      </c>
      <c r="AA511" t="s">
        <v>1314</v>
      </c>
      <c r="AB511" s="188">
        <v>0</v>
      </c>
      <c r="AC511" t="s">
        <v>1309</v>
      </c>
      <c r="AD511" t="s">
        <v>1314</v>
      </c>
      <c r="AE511" t="s">
        <v>2713</v>
      </c>
      <c r="AF511" s="187">
        <v>45603</v>
      </c>
      <c r="AG511" t="s">
        <v>1399</v>
      </c>
      <c r="AH511" t="s">
        <v>1387</v>
      </c>
      <c r="AI511" s="187" t="s">
        <v>1387</v>
      </c>
      <c r="AJ511" t="s">
        <v>741</v>
      </c>
    </row>
    <row r="512" spans="1:36" x14ac:dyDescent="0.25">
      <c r="A512" t="s">
        <v>2667</v>
      </c>
      <c r="B512" t="s">
        <v>1298</v>
      </c>
      <c r="C512" t="s">
        <v>1299</v>
      </c>
      <c r="D512" t="s">
        <v>1363</v>
      </c>
      <c r="E512" s="186" t="s">
        <v>1301</v>
      </c>
      <c r="F512" t="s">
        <v>2501</v>
      </c>
      <c r="G512" s="187">
        <v>45461</v>
      </c>
      <c r="H512" t="s">
        <v>1303</v>
      </c>
      <c r="I512" t="s">
        <v>2714</v>
      </c>
      <c r="J512" t="s">
        <v>2715</v>
      </c>
      <c r="K512" s="189" t="s">
        <v>1306</v>
      </c>
      <c r="L512" t="s">
        <v>1306</v>
      </c>
      <c r="M512" t="s">
        <v>1307</v>
      </c>
      <c r="N512">
        <v>1</v>
      </c>
      <c r="O512" t="s">
        <v>1329</v>
      </c>
      <c r="P512" s="188">
        <v>15600000</v>
      </c>
      <c r="Q512" t="s">
        <v>1309</v>
      </c>
      <c r="R512" t="s">
        <v>2670</v>
      </c>
      <c r="S512" s="188">
        <v>15000000</v>
      </c>
      <c r="T512" t="s">
        <v>1312</v>
      </c>
      <c r="U512" t="s">
        <v>1320</v>
      </c>
      <c r="V512" s="188">
        <v>15525000</v>
      </c>
      <c r="W512" t="s">
        <v>1309</v>
      </c>
      <c r="X512" t="s">
        <v>2086</v>
      </c>
      <c r="Y512" s="188">
        <v>0</v>
      </c>
      <c r="Z512" t="s">
        <v>1309</v>
      </c>
      <c r="AA512" t="s">
        <v>1314</v>
      </c>
      <c r="AB512" s="188">
        <v>0</v>
      </c>
      <c r="AC512" t="s">
        <v>1309</v>
      </c>
      <c r="AD512" t="s">
        <v>1314</v>
      </c>
      <c r="AE512" t="s">
        <v>2671</v>
      </c>
      <c r="AF512" s="187">
        <v>45525</v>
      </c>
      <c r="AG512" t="s">
        <v>2672</v>
      </c>
      <c r="AH512" t="s">
        <v>1387</v>
      </c>
      <c r="AI512" s="187" t="s">
        <v>1387</v>
      </c>
      <c r="AJ512" t="s">
        <v>55</v>
      </c>
    </row>
    <row r="513" spans="1:36" x14ac:dyDescent="0.25">
      <c r="A513" t="s">
        <v>2667</v>
      </c>
      <c r="B513" t="s">
        <v>1298</v>
      </c>
      <c r="C513" t="s">
        <v>1299</v>
      </c>
      <c r="D513" t="s">
        <v>1363</v>
      </c>
      <c r="E513" s="186" t="s">
        <v>1301</v>
      </c>
      <c r="F513" t="s">
        <v>2501</v>
      </c>
      <c r="G513" s="187">
        <v>45461</v>
      </c>
      <c r="H513" t="s">
        <v>1303</v>
      </c>
      <c r="I513" t="s">
        <v>2714</v>
      </c>
      <c r="J513" t="s">
        <v>2715</v>
      </c>
      <c r="K513" s="189" t="s">
        <v>1306</v>
      </c>
      <c r="L513" t="s">
        <v>1306</v>
      </c>
      <c r="M513" t="s">
        <v>1307</v>
      </c>
      <c r="N513">
        <v>1</v>
      </c>
      <c r="O513" t="s">
        <v>1329</v>
      </c>
      <c r="P513" s="188">
        <v>15600000</v>
      </c>
      <c r="Q513" t="s">
        <v>1309</v>
      </c>
      <c r="R513" t="s">
        <v>2670</v>
      </c>
      <c r="S513" s="188">
        <v>15000000</v>
      </c>
      <c r="T513" t="s">
        <v>1312</v>
      </c>
      <c r="U513" t="s">
        <v>1320</v>
      </c>
      <c r="V513" s="188">
        <v>15525000</v>
      </c>
      <c r="W513" t="s">
        <v>1309</v>
      </c>
      <c r="X513" t="s">
        <v>2086</v>
      </c>
      <c r="Y513" s="188">
        <v>0</v>
      </c>
      <c r="Z513" t="s">
        <v>1309</v>
      </c>
      <c r="AA513" t="s">
        <v>1314</v>
      </c>
      <c r="AB513" s="188">
        <v>0</v>
      </c>
      <c r="AC513" t="s">
        <v>1309</v>
      </c>
      <c r="AD513" t="s">
        <v>1314</v>
      </c>
      <c r="AE513" t="s">
        <v>2671</v>
      </c>
      <c r="AF513" s="187">
        <v>45525</v>
      </c>
      <c r="AG513" t="s">
        <v>2673</v>
      </c>
      <c r="AH513" t="s">
        <v>2674</v>
      </c>
      <c r="AI513" s="187">
        <v>45573</v>
      </c>
      <c r="AJ513" t="s">
        <v>55</v>
      </c>
    </row>
    <row r="514" spans="1:36" x14ac:dyDescent="0.25">
      <c r="A514" t="s">
        <v>2716</v>
      </c>
      <c r="B514" t="s">
        <v>1298</v>
      </c>
      <c r="C514" t="s">
        <v>1299</v>
      </c>
      <c r="D514" t="s">
        <v>1363</v>
      </c>
      <c r="E514" s="186" t="s">
        <v>1301</v>
      </c>
      <c r="F514" t="s">
        <v>2501</v>
      </c>
      <c r="G514" s="187">
        <v>45624</v>
      </c>
      <c r="H514" t="s">
        <v>1303</v>
      </c>
      <c r="I514" t="s">
        <v>2717</v>
      </c>
      <c r="J514" t="s">
        <v>2718</v>
      </c>
      <c r="K514" s="189" t="s">
        <v>1306</v>
      </c>
      <c r="L514" t="s">
        <v>1306</v>
      </c>
      <c r="M514" t="s">
        <v>1307</v>
      </c>
      <c r="N514">
        <v>1</v>
      </c>
      <c r="O514" t="s">
        <v>1329</v>
      </c>
      <c r="P514" s="188">
        <v>530000</v>
      </c>
      <c r="Q514" t="s">
        <v>1312</v>
      </c>
      <c r="R514" t="s">
        <v>2086</v>
      </c>
      <c r="S514" s="188">
        <v>530000</v>
      </c>
      <c r="T514" t="s">
        <v>1309</v>
      </c>
      <c r="U514" t="s">
        <v>1311</v>
      </c>
      <c r="V514" s="188">
        <v>550000</v>
      </c>
      <c r="W514" t="s">
        <v>1309</v>
      </c>
      <c r="X514" t="s">
        <v>2719</v>
      </c>
      <c r="Y514" s="188">
        <v>0</v>
      </c>
      <c r="Z514" t="s">
        <v>1309</v>
      </c>
      <c r="AA514" t="s">
        <v>1314</v>
      </c>
      <c r="AB514" s="188">
        <v>0</v>
      </c>
      <c r="AC514" t="s">
        <v>1309</v>
      </c>
      <c r="AD514" t="s">
        <v>1314</v>
      </c>
      <c r="AE514" t="s">
        <v>2720</v>
      </c>
      <c r="AF514" s="187">
        <v>45705</v>
      </c>
      <c r="AG514" t="s">
        <v>2721</v>
      </c>
      <c r="AH514" t="s">
        <v>1387</v>
      </c>
      <c r="AI514" s="187" t="s">
        <v>1387</v>
      </c>
      <c r="AJ514" t="s">
        <v>55</v>
      </c>
    </row>
    <row r="515" spans="1:36" x14ac:dyDescent="0.25">
      <c r="A515" t="s">
        <v>2716</v>
      </c>
      <c r="B515" t="s">
        <v>1298</v>
      </c>
      <c r="C515" t="s">
        <v>1299</v>
      </c>
      <c r="D515" t="s">
        <v>1363</v>
      </c>
      <c r="E515" s="186" t="s">
        <v>1301</v>
      </c>
      <c r="F515" t="s">
        <v>2501</v>
      </c>
      <c r="G515" s="187">
        <v>45624</v>
      </c>
      <c r="H515" t="s">
        <v>1303</v>
      </c>
      <c r="I515" t="s">
        <v>2722</v>
      </c>
      <c r="J515" t="s">
        <v>2723</v>
      </c>
      <c r="K515" s="189" t="s">
        <v>1306</v>
      </c>
      <c r="L515" t="s">
        <v>1306</v>
      </c>
      <c r="M515" t="s">
        <v>1307</v>
      </c>
      <c r="N515">
        <v>2</v>
      </c>
      <c r="O515" t="s">
        <v>1329</v>
      </c>
      <c r="P515" s="188">
        <v>265000</v>
      </c>
      <c r="Q515" t="s">
        <v>1312</v>
      </c>
      <c r="R515" t="s">
        <v>2086</v>
      </c>
      <c r="S515" s="188">
        <v>265000</v>
      </c>
      <c r="T515" t="s">
        <v>1309</v>
      </c>
      <c r="U515" t="s">
        <v>1311</v>
      </c>
      <c r="V515" s="188">
        <v>275000</v>
      </c>
      <c r="W515" t="s">
        <v>1309</v>
      </c>
      <c r="X515" t="s">
        <v>2719</v>
      </c>
      <c r="Y515" s="188">
        <v>0</v>
      </c>
      <c r="Z515" t="s">
        <v>1309</v>
      </c>
      <c r="AA515" t="s">
        <v>1314</v>
      </c>
      <c r="AB515" s="188">
        <v>0</v>
      </c>
      <c r="AC515" t="s">
        <v>1309</v>
      </c>
      <c r="AD515" t="s">
        <v>1314</v>
      </c>
      <c r="AE515" t="s">
        <v>2720</v>
      </c>
      <c r="AF515" s="187">
        <v>45705</v>
      </c>
      <c r="AG515" t="s">
        <v>2721</v>
      </c>
      <c r="AH515" t="s">
        <v>1387</v>
      </c>
      <c r="AI515" s="187" t="s">
        <v>1387</v>
      </c>
      <c r="AJ515" t="s">
        <v>55</v>
      </c>
    </row>
    <row r="516" spans="1:36" x14ac:dyDescent="0.25">
      <c r="A516" t="s">
        <v>196</v>
      </c>
      <c r="B516" t="s">
        <v>1298</v>
      </c>
      <c r="C516" t="s">
        <v>1299</v>
      </c>
      <c r="D516" t="s">
        <v>1363</v>
      </c>
      <c r="E516" s="186" t="s">
        <v>1301</v>
      </c>
      <c r="F516" t="s">
        <v>2501</v>
      </c>
      <c r="G516" s="187">
        <v>45611</v>
      </c>
      <c r="H516" t="s">
        <v>1303</v>
      </c>
      <c r="I516" t="s">
        <v>1303</v>
      </c>
      <c r="J516" t="s">
        <v>1307</v>
      </c>
      <c r="K516" s="189" t="s">
        <v>1306</v>
      </c>
      <c r="L516" t="s">
        <v>1402</v>
      </c>
      <c r="M516" t="s">
        <v>1403</v>
      </c>
      <c r="N516">
        <v>6</v>
      </c>
      <c r="O516" t="s">
        <v>1443</v>
      </c>
      <c r="P516" s="188">
        <v>18500000</v>
      </c>
      <c r="Q516" t="s">
        <v>1312</v>
      </c>
      <c r="R516" t="s">
        <v>2724</v>
      </c>
      <c r="S516" s="188">
        <v>0</v>
      </c>
      <c r="T516" t="s">
        <v>1309</v>
      </c>
      <c r="U516" t="s">
        <v>1314</v>
      </c>
      <c r="V516" s="188">
        <v>0</v>
      </c>
      <c r="W516" t="s">
        <v>1309</v>
      </c>
      <c r="X516" t="s">
        <v>1314</v>
      </c>
      <c r="Y516" s="188">
        <v>0</v>
      </c>
      <c r="Z516" t="s">
        <v>1309</v>
      </c>
      <c r="AA516" t="s">
        <v>1314</v>
      </c>
      <c r="AB516" s="188">
        <v>0</v>
      </c>
      <c r="AC516" t="s">
        <v>1309</v>
      </c>
      <c r="AD516" t="s">
        <v>1314</v>
      </c>
      <c r="AE516" t="s">
        <v>2725</v>
      </c>
      <c r="AF516" s="187">
        <v>45726</v>
      </c>
      <c r="AG516" t="s">
        <v>1399</v>
      </c>
      <c r="AH516" t="s">
        <v>1387</v>
      </c>
      <c r="AI516" s="187" t="s">
        <v>1387</v>
      </c>
      <c r="AJ516" t="s">
        <v>795</v>
      </c>
    </row>
    <row r="517" spans="1:36" x14ac:dyDescent="0.25">
      <c r="A517" t="s">
        <v>226</v>
      </c>
      <c r="B517" t="s">
        <v>1298</v>
      </c>
      <c r="C517" t="s">
        <v>1299</v>
      </c>
      <c r="D517" t="s">
        <v>1363</v>
      </c>
      <c r="E517" s="186" t="s">
        <v>1301</v>
      </c>
      <c r="F517" t="s">
        <v>2501</v>
      </c>
      <c r="G517" s="187">
        <v>45763</v>
      </c>
      <c r="H517" t="s">
        <v>1303</v>
      </c>
      <c r="I517" t="s">
        <v>2726</v>
      </c>
      <c r="J517" t="s">
        <v>2727</v>
      </c>
      <c r="K517" s="189" t="s">
        <v>1306</v>
      </c>
      <c r="L517" t="s">
        <v>1306</v>
      </c>
      <c r="M517" t="s">
        <v>1307</v>
      </c>
      <c r="N517">
        <v>1</v>
      </c>
      <c r="O517" t="s">
        <v>1329</v>
      </c>
      <c r="P517" s="188">
        <v>215000</v>
      </c>
      <c r="Q517" t="s">
        <v>1312</v>
      </c>
      <c r="R517" t="s">
        <v>1342</v>
      </c>
      <c r="S517" s="188">
        <v>240000</v>
      </c>
      <c r="T517" t="s">
        <v>1309</v>
      </c>
      <c r="U517" t="s">
        <v>2728</v>
      </c>
      <c r="V517" s="188">
        <v>275000</v>
      </c>
      <c r="W517" t="s">
        <v>1309</v>
      </c>
      <c r="X517" t="s">
        <v>1313</v>
      </c>
      <c r="Y517" s="188">
        <v>0</v>
      </c>
      <c r="Z517" t="s">
        <v>1309</v>
      </c>
      <c r="AA517" t="s">
        <v>1314</v>
      </c>
      <c r="AB517" s="188">
        <v>0</v>
      </c>
      <c r="AC517" t="s">
        <v>1309</v>
      </c>
      <c r="AD517" t="s">
        <v>1314</v>
      </c>
      <c r="AE517" t="s">
        <v>2729</v>
      </c>
      <c r="AF517" s="187">
        <v>45769</v>
      </c>
      <c r="AG517" t="s">
        <v>2730</v>
      </c>
      <c r="AH517" t="s">
        <v>760</v>
      </c>
      <c r="AI517" s="187">
        <v>45770</v>
      </c>
      <c r="AJ517" t="s">
        <v>55</v>
      </c>
    </row>
    <row r="518" spans="1:36" x14ac:dyDescent="0.25">
      <c r="A518" t="s">
        <v>2731</v>
      </c>
      <c r="B518" t="s">
        <v>1298</v>
      </c>
      <c r="C518" t="s">
        <v>1299</v>
      </c>
      <c r="D518" t="s">
        <v>1363</v>
      </c>
      <c r="E518" s="186" t="s">
        <v>1301</v>
      </c>
      <c r="F518" t="s">
        <v>2501</v>
      </c>
      <c r="G518" s="187">
        <v>45621</v>
      </c>
      <c r="H518" t="s">
        <v>1303</v>
      </c>
      <c r="I518" t="s">
        <v>2732</v>
      </c>
      <c r="J518" t="s">
        <v>1476</v>
      </c>
      <c r="K518" s="189" t="s">
        <v>1306</v>
      </c>
      <c r="L518" t="s">
        <v>1306</v>
      </c>
      <c r="M518" t="s">
        <v>1307</v>
      </c>
      <c r="N518">
        <v>2</v>
      </c>
      <c r="O518" t="s">
        <v>1329</v>
      </c>
      <c r="P518" s="188">
        <v>1075000</v>
      </c>
      <c r="Q518" t="s">
        <v>1312</v>
      </c>
      <c r="R518" t="s">
        <v>1257</v>
      </c>
      <c r="S518" s="188">
        <v>0</v>
      </c>
      <c r="T518" t="s">
        <v>1309</v>
      </c>
      <c r="U518" t="s">
        <v>1314</v>
      </c>
      <c r="V518" s="188">
        <v>0</v>
      </c>
      <c r="W518" t="s">
        <v>1309</v>
      </c>
      <c r="X518" t="s">
        <v>1314</v>
      </c>
      <c r="Y518" s="188">
        <v>0</v>
      </c>
      <c r="Z518" t="s">
        <v>1309</v>
      </c>
      <c r="AA518" t="s">
        <v>1314</v>
      </c>
      <c r="AB518" s="188">
        <v>0</v>
      </c>
      <c r="AC518" t="s">
        <v>1309</v>
      </c>
      <c r="AD518" t="s">
        <v>1314</v>
      </c>
      <c r="AE518" t="s">
        <v>2733</v>
      </c>
      <c r="AF518" s="187">
        <v>45668</v>
      </c>
      <c r="AG518" t="s">
        <v>2734</v>
      </c>
      <c r="AH518" t="s">
        <v>1387</v>
      </c>
      <c r="AI518" s="187" t="s">
        <v>1387</v>
      </c>
      <c r="AJ518" t="s">
        <v>55</v>
      </c>
    </row>
    <row r="519" spans="1:36" x14ac:dyDescent="0.25">
      <c r="A519" t="s">
        <v>2731</v>
      </c>
      <c r="B519" t="s">
        <v>1298</v>
      </c>
      <c r="C519" t="s">
        <v>1299</v>
      </c>
      <c r="D519" t="s">
        <v>1363</v>
      </c>
      <c r="E519" s="186" t="s">
        <v>1301</v>
      </c>
      <c r="F519" t="s">
        <v>2501</v>
      </c>
      <c r="G519" s="187">
        <v>45621</v>
      </c>
      <c r="H519" t="s">
        <v>1303</v>
      </c>
      <c r="I519" t="s">
        <v>2735</v>
      </c>
      <c r="J519" t="s">
        <v>1472</v>
      </c>
      <c r="K519" s="189" t="s">
        <v>1306</v>
      </c>
      <c r="L519" t="s">
        <v>1306</v>
      </c>
      <c r="M519" t="s">
        <v>1307</v>
      </c>
      <c r="N519">
        <v>2</v>
      </c>
      <c r="O519" t="s">
        <v>1329</v>
      </c>
      <c r="P519" s="188">
        <v>400000</v>
      </c>
      <c r="Q519" t="s">
        <v>1312</v>
      </c>
      <c r="R519" t="s">
        <v>1257</v>
      </c>
      <c r="S519" s="188">
        <v>0</v>
      </c>
      <c r="T519" t="s">
        <v>1309</v>
      </c>
      <c r="U519" t="s">
        <v>1314</v>
      </c>
      <c r="V519" s="188">
        <v>0</v>
      </c>
      <c r="W519" t="s">
        <v>1309</v>
      </c>
      <c r="X519" t="s">
        <v>1314</v>
      </c>
      <c r="Y519" s="188">
        <v>0</v>
      </c>
      <c r="Z519" t="s">
        <v>1309</v>
      </c>
      <c r="AA519" t="s">
        <v>1314</v>
      </c>
      <c r="AB519" s="188">
        <v>0</v>
      </c>
      <c r="AC519" t="s">
        <v>1309</v>
      </c>
      <c r="AD519" t="s">
        <v>1314</v>
      </c>
      <c r="AE519" t="s">
        <v>2733</v>
      </c>
      <c r="AF519" s="187">
        <v>45668</v>
      </c>
      <c r="AG519" t="s">
        <v>2734</v>
      </c>
      <c r="AH519" t="s">
        <v>1387</v>
      </c>
      <c r="AI519" s="187" t="s">
        <v>1387</v>
      </c>
      <c r="AJ519" t="s">
        <v>55</v>
      </c>
    </row>
    <row r="520" spans="1:36" x14ac:dyDescent="0.25">
      <c r="A520" t="s">
        <v>2731</v>
      </c>
      <c r="B520" t="s">
        <v>1298</v>
      </c>
      <c r="C520" t="s">
        <v>1299</v>
      </c>
      <c r="D520" t="s">
        <v>1363</v>
      </c>
      <c r="E520" s="186" t="s">
        <v>1301</v>
      </c>
      <c r="F520" t="s">
        <v>2501</v>
      </c>
      <c r="G520" s="187">
        <v>45621</v>
      </c>
      <c r="H520" t="s">
        <v>1303</v>
      </c>
      <c r="I520" t="s">
        <v>2736</v>
      </c>
      <c r="J520" t="s">
        <v>1390</v>
      </c>
      <c r="K520" s="189" t="s">
        <v>1306</v>
      </c>
      <c r="L520" t="s">
        <v>1306</v>
      </c>
      <c r="M520" t="s">
        <v>1307</v>
      </c>
      <c r="N520">
        <v>1</v>
      </c>
      <c r="O520" t="s">
        <v>1391</v>
      </c>
      <c r="P520" s="188">
        <v>1500000</v>
      </c>
      <c r="Q520" t="s">
        <v>1312</v>
      </c>
      <c r="R520" t="s">
        <v>1257</v>
      </c>
      <c r="S520" s="188">
        <v>0</v>
      </c>
      <c r="T520" t="s">
        <v>1309</v>
      </c>
      <c r="U520" t="s">
        <v>1314</v>
      </c>
      <c r="V520" s="188">
        <v>0</v>
      </c>
      <c r="W520" t="s">
        <v>1309</v>
      </c>
      <c r="X520" t="s">
        <v>1314</v>
      </c>
      <c r="Y520" s="188">
        <v>0</v>
      </c>
      <c r="Z520" t="s">
        <v>1309</v>
      </c>
      <c r="AA520" t="s">
        <v>1314</v>
      </c>
      <c r="AB520" s="188">
        <v>0</v>
      </c>
      <c r="AC520" t="s">
        <v>1309</v>
      </c>
      <c r="AD520" t="s">
        <v>1314</v>
      </c>
      <c r="AE520" t="s">
        <v>2733</v>
      </c>
      <c r="AF520" s="187">
        <v>45668</v>
      </c>
      <c r="AG520" t="s">
        <v>2734</v>
      </c>
      <c r="AH520" t="s">
        <v>1387</v>
      </c>
      <c r="AI520" s="187" t="s">
        <v>1387</v>
      </c>
      <c r="AJ520" t="s">
        <v>55</v>
      </c>
    </row>
    <row r="521" spans="1:36" x14ac:dyDescent="0.25">
      <c r="A521" t="s">
        <v>2731</v>
      </c>
      <c r="B521" t="s">
        <v>1298</v>
      </c>
      <c r="C521" t="s">
        <v>1299</v>
      </c>
      <c r="D521" t="s">
        <v>1363</v>
      </c>
      <c r="E521" s="186" t="s">
        <v>1301</v>
      </c>
      <c r="F521" t="s">
        <v>2501</v>
      </c>
      <c r="G521" s="187">
        <v>45621</v>
      </c>
      <c r="H521" t="s">
        <v>1303</v>
      </c>
      <c r="I521" t="s">
        <v>2737</v>
      </c>
      <c r="J521" t="s">
        <v>1478</v>
      </c>
      <c r="K521" s="189" t="s">
        <v>1306</v>
      </c>
      <c r="L521" t="s">
        <v>1306</v>
      </c>
      <c r="M521" t="s">
        <v>1307</v>
      </c>
      <c r="N521">
        <v>1</v>
      </c>
      <c r="O521" t="s">
        <v>1391</v>
      </c>
      <c r="P521" s="188">
        <v>3000000</v>
      </c>
      <c r="Q521" t="s">
        <v>1312</v>
      </c>
      <c r="R521" t="s">
        <v>1257</v>
      </c>
      <c r="S521" s="188">
        <v>0</v>
      </c>
      <c r="T521" t="s">
        <v>1309</v>
      </c>
      <c r="U521" t="s">
        <v>1314</v>
      </c>
      <c r="V521" s="188">
        <v>0</v>
      </c>
      <c r="W521" t="s">
        <v>1309</v>
      </c>
      <c r="X521" t="s">
        <v>1314</v>
      </c>
      <c r="Y521" s="188">
        <v>0</v>
      </c>
      <c r="Z521" t="s">
        <v>1309</v>
      </c>
      <c r="AA521" t="s">
        <v>1314</v>
      </c>
      <c r="AB521" s="188">
        <v>0</v>
      </c>
      <c r="AC521" t="s">
        <v>1309</v>
      </c>
      <c r="AD521" t="s">
        <v>1314</v>
      </c>
      <c r="AE521" t="s">
        <v>2733</v>
      </c>
      <c r="AF521" s="187">
        <v>45668</v>
      </c>
      <c r="AG521" t="s">
        <v>2734</v>
      </c>
      <c r="AH521" t="s">
        <v>1387</v>
      </c>
      <c r="AI521" s="187" t="s">
        <v>1387</v>
      </c>
      <c r="AJ521" t="s">
        <v>55</v>
      </c>
    </row>
    <row r="522" spans="1:36" x14ac:dyDescent="0.25">
      <c r="A522" t="s">
        <v>451</v>
      </c>
      <c r="B522" t="s">
        <v>1298</v>
      </c>
      <c r="C522" t="s">
        <v>1299</v>
      </c>
      <c r="D522" t="s">
        <v>1363</v>
      </c>
      <c r="E522" s="186" t="s">
        <v>1301</v>
      </c>
      <c r="F522" t="s">
        <v>2501</v>
      </c>
      <c r="G522" s="187">
        <v>45763</v>
      </c>
      <c r="H522" t="s">
        <v>1303</v>
      </c>
      <c r="I522" t="s">
        <v>2738</v>
      </c>
      <c r="J522" t="s">
        <v>2739</v>
      </c>
      <c r="K522" s="189" t="s">
        <v>1306</v>
      </c>
      <c r="L522" t="s">
        <v>1306</v>
      </c>
      <c r="M522" t="s">
        <v>1307</v>
      </c>
      <c r="N522">
        <v>1</v>
      </c>
      <c r="O522" t="s">
        <v>1329</v>
      </c>
      <c r="P522" s="188">
        <v>21500000</v>
      </c>
      <c r="Q522" t="s">
        <v>1312</v>
      </c>
      <c r="R522" t="s">
        <v>2728</v>
      </c>
      <c r="S522" s="188">
        <v>0</v>
      </c>
      <c r="T522" t="s">
        <v>1309</v>
      </c>
      <c r="U522" t="s">
        <v>1314</v>
      </c>
      <c r="V522" s="188">
        <v>0</v>
      </c>
      <c r="W522" t="s">
        <v>1309</v>
      </c>
      <c r="X522" t="s">
        <v>1314</v>
      </c>
      <c r="Y522" s="188">
        <v>0</v>
      </c>
      <c r="Z522" t="s">
        <v>1309</v>
      </c>
      <c r="AA522" t="s">
        <v>1314</v>
      </c>
      <c r="AB522" s="188">
        <v>0</v>
      </c>
      <c r="AC522" t="s">
        <v>1309</v>
      </c>
      <c r="AD522" t="s">
        <v>1314</v>
      </c>
      <c r="AE522" t="s">
        <v>2740</v>
      </c>
      <c r="AF522" s="187">
        <v>45769</v>
      </c>
      <c r="AG522" t="s">
        <v>1209</v>
      </c>
      <c r="AH522" t="s">
        <v>2741</v>
      </c>
      <c r="AI522" s="187">
        <v>45770</v>
      </c>
      <c r="AJ522" t="s">
        <v>55</v>
      </c>
    </row>
    <row r="523" spans="1:36" x14ac:dyDescent="0.25">
      <c r="A523" t="s">
        <v>226</v>
      </c>
      <c r="B523" t="s">
        <v>1298</v>
      </c>
      <c r="C523" t="s">
        <v>1299</v>
      </c>
      <c r="D523" t="s">
        <v>1363</v>
      </c>
      <c r="E523" s="186" t="s">
        <v>1301</v>
      </c>
      <c r="F523" t="s">
        <v>2501</v>
      </c>
      <c r="G523" s="187">
        <v>45763</v>
      </c>
      <c r="H523" t="s">
        <v>1303</v>
      </c>
      <c r="I523" t="s">
        <v>2742</v>
      </c>
      <c r="J523" t="s">
        <v>2743</v>
      </c>
      <c r="K523" s="189" t="s">
        <v>1306</v>
      </c>
      <c r="L523" t="s">
        <v>1306</v>
      </c>
      <c r="M523" t="s">
        <v>1307</v>
      </c>
      <c r="N523">
        <v>1</v>
      </c>
      <c r="O523" t="s">
        <v>1329</v>
      </c>
      <c r="P523" s="188">
        <v>1300000</v>
      </c>
      <c r="Q523" t="s">
        <v>1312</v>
      </c>
      <c r="R523" t="s">
        <v>2744</v>
      </c>
      <c r="S523" s="188">
        <v>0</v>
      </c>
      <c r="T523" t="s">
        <v>1309</v>
      </c>
      <c r="U523" t="s">
        <v>1314</v>
      </c>
      <c r="V523" s="188">
        <v>0</v>
      </c>
      <c r="W523" t="s">
        <v>1309</v>
      </c>
      <c r="X523" t="s">
        <v>1314</v>
      </c>
      <c r="Y523" s="188">
        <v>0</v>
      </c>
      <c r="Z523" t="s">
        <v>1309</v>
      </c>
      <c r="AA523" t="s">
        <v>1314</v>
      </c>
      <c r="AB523" s="188">
        <v>0</v>
      </c>
      <c r="AC523" t="s">
        <v>1309</v>
      </c>
      <c r="AD523" t="s">
        <v>1314</v>
      </c>
      <c r="AE523" t="s">
        <v>2745</v>
      </c>
      <c r="AF523" s="187">
        <v>45769</v>
      </c>
      <c r="AG523" t="s">
        <v>755</v>
      </c>
      <c r="AH523" t="s">
        <v>757</v>
      </c>
      <c r="AI523" s="187">
        <v>45770</v>
      </c>
      <c r="AJ523" t="s">
        <v>55</v>
      </c>
    </row>
    <row r="524" spans="1:36" x14ac:dyDescent="0.25">
      <c r="A524" t="s">
        <v>286</v>
      </c>
      <c r="B524" t="s">
        <v>1298</v>
      </c>
      <c r="C524" t="s">
        <v>1299</v>
      </c>
      <c r="D524" t="s">
        <v>1363</v>
      </c>
      <c r="E524" s="186" t="s">
        <v>1301</v>
      </c>
      <c r="F524" t="s">
        <v>2501</v>
      </c>
      <c r="G524" s="187">
        <v>45610</v>
      </c>
      <c r="H524" t="s">
        <v>1303</v>
      </c>
      <c r="I524" t="s">
        <v>1303</v>
      </c>
      <c r="J524" t="s">
        <v>1307</v>
      </c>
      <c r="K524" s="189" t="s">
        <v>1306</v>
      </c>
      <c r="L524" t="s">
        <v>1402</v>
      </c>
      <c r="M524" t="s">
        <v>1403</v>
      </c>
      <c r="N524">
        <v>1</v>
      </c>
      <c r="O524" t="s">
        <v>1443</v>
      </c>
      <c r="P524" s="188">
        <v>127971900</v>
      </c>
      <c r="Q524" t="s">
        <v>1312</v>
      </c>
      <c r="R524" t="s">
        <v>839</v>
      </c>
      <c r="S524" s="188">
        <v>0</v>
      </c>
      <c r="T524" t="s">
        <v>1309</v>
      </c>
      <c r="U524" t="s">
        <v>1314</v>
      </c>
      <c r="V524" s="188">
        <v>0</v>
      </c>
      <c r="W524" t="s">
        <v>1309</v>
      </c>
      <c r="X524" t="s">
        <v>1314</v>
      </c>
      <c r="Y524" s="188">
        <v>0</v>
      </c>
      <c r="Z524" t="s">
        <v>1309</v>
      </c>
      <c r="AA524" t="s">
        <v>1314</v>
      </c>
      <c r="AB524" s="188">
        <v>0</v>
      </c>
      <c r="AC524" t="s">
        <v>1309</v>
      </c>
      <c r="AD524" t="s">
        <v>1314</v>
      </c>
      <c r="AE524" t="s">
        <v>2746</v>
      </c>
      <c r="AF524" s="187">
        <v>45790</v>
      </c>
      <c r="AG524" t="s">
        <v>1399</v>
      </c>
      <c r="AH524" t="s">
        <v>1387</v>
      </c>
      <c r="AI524" s="187" t="s">
        <v>1387</v>
      </c>
      <c r="AJ524" t="s">
        <v>847</v>
      </c>
    </row>
    <row r="525" spans="1:36" x14ac:dyDescent="0.25">
      <c r="A525" t="s">
        <v>174</v>
      </c>
      <c r="B525" t="s">
        <v>1298</v>
      </c>
      <c r="C525" t="s">
        <v>1299</v>
      </c>
      <c r="D525" t="s">
        <v>1363</v>
      </c>
      <c r="E525" s="186" t="s">
        <v>1301</v>
      </c>
      <c r="F525" t="s">
        <v>2501</v>
      </c>
      <c r="G525" s="187">
        <v>45712</v>
      </c>
      <c r="H525" t="s">
        <v>1303</v>
      </c>
      <c r="I525" t="s">
        <v>1303</v>
      </c>
      <c r="J525" t="s">
        <v>1307</v>
      </c>
      <c r="K525" s="189" t="s">
        <v>1306</v>
      </c>
      <c r="L525" t="s">
        <v>1402</v>
      </c>
      <c r="M525" t="s">
        <v>1403</v>
      </c>
      <c r="N525">
        <v>1</v>
      </c>
      <c r="O525" t="s">
        <v>1443</v>
      </c>
      <c r="P525" s="188">
        <v>105800000</v>
      </c>
      <c r="Q525" t="s">
        <v>1312</v>
      </c>
      <c r="R525" t="s">
        <v>1424</v>
      </c>
      <c r="S525" s="188">
        <v>0</v>
      </c>
      <c r="T525" t="s">
        <v>1309</v>
      </c>
      <c r="U525" t="s">
        <v>1314</v>
      </c>
      <c r="V525" s="188">
        <v>0</v>
      </c>
      <c r="W525" t="s">
        <v>1309</v>
      </c>
      <c r="X525" t="s">
        <v>1314</v>
      </c>
      <c r="Y525" s="188">
        <v>0</v>
      </c>
      <c r="Z525" t="s">
        <v>1309</v>
      </c>
      <c r="AA525" t="s">
        <v>1314</v>
      </c>
      <c r="AB525" s="188">
        <v>0</v>
      </c>
      <c r="AC525" t="s">
        <v>1309</v>
      </c>
      <c r="AD525" t="s">
        <v>1314</v>
      </c>
      <c r="AE525" t="s">
        <v>2747</v>
      </c>
      <c r="AF525" s="187">
        <v>45796</v>
      </c>
      <c r="AG525" t="s">
        <v>1387</v>
      </c>
      <c r="AH525" t="s">
        <v>1387</v>
      </c>
      <c r="AI525" s="187" t="s">
        <v>1387</v>
      </c>
      <c r="AJ525" t="s">
        <v>55</v>
      </c>
    </row>
    <row r="526" spans="1:36" x14ac:dyDescent="0.25">
      <c r="A526" t="s">
        <v>174</v>
      </c>
      <c r="B526" t="s">
        <v>1298</v>
      </c>
      <c r="C526" t="s">
        <v>1299</v>
      </c>
      <c r="D526" t="s">
        <v>1363</v>
      </c>
      <c r="E526" s="186" t="s">
        <v>1301</v>
      </c>
      <c r="F526" t="s">
        <v>2501</v>
      </c>
      <c r="G526" s="187">
        <v>45712</v>
      </c>
      <c r="H526" t="s">
        <v>1303</v>
      </c>
      <c r="I526" t="s">
        <v>1303</v>
      </c>
      <c r="J526" t="s">
        <v>1307</v>
      </c>
      <c r="K526" s="189" t="s">
        <v>1306</v>
      </c>
      <c r="L526" t="s">
        <v>1402</v>
      </c>
      <c r="M526" t="s">
        <v>1403</v>
      </c>
      <c r="N526">
        <v>1</v>
      </c>
      <c r="O526" t="s">
        <v>1443</v>
      </c>
      <c r="P526" s="188">
        <v>105800000</v>
      </c>
      <c r="Q526" t="s">
        <v>1312</v>
      </c>
      <c r="R526" t="s">
        <v>1424</v>
      </c>
      <c r="S526" s="188">
        <v>0</v>
      </c>
      <c r="T526" t="s">
        <v>1309</v>
      </c>
      <c r="U526" t="s">
        <v>1314</v>
      </c>
      <c r="V526" s="188">
        <v>0</v>
      </c>
      <c r="W526" t="s">
        <v>1309</v>
      </c>
      <c r="X526" t="s">
        <v>1314</v>
      </c>
      <c r="Y526" s="188">
        <v>0</v>
      </c>
      <c r="Z526" t="s">
        <v>1309</v>
      </c>
      <c r="AA526" t="s">
        <v>1314</v>
      </c>
      <c r="AB526" s="188">
        <v>0</v>
      </c>
      <c r="AC526" t="s">
        <v>1309</v>
      </c>
      <c r="AD526" t="s">
        <v>1314</v>
      </c>
      <c r="AE526" t="s">
        <v>2747</v>
      </c>
      <c r="AF526" s="187">
        <v>45800</v>
      </c>
      <c r="AG526" t="s">
        <v>1387</v>
      </c>
      <c r="AH526" t="s">
        <v>1387</v>
      </c>
      <c r="AI526" s="187" t="s">
        <v>1387</v>
      </c>
      <c r="AJ526" t="s">
        <v>55</v>
      </c>
    </row>
    <row r="527" spans="1:36" x14ac:dyDescent="0.25">
      <c r="A527" t="s">
        <v>174</v>
      </c>
      <c r="B527" t="s">
        <v>1298</v>
      </c>
      <c r="C527" t="s">
        <v>1299</v>
      </c>
      <c r="D527" t="s">
        <v>1363</v>
      </c>
      <c r="E527" s="186" t="s">
        <v>1301</v>
      </c>
      <c r="F527" t="s">
        <v>2501</v>
      </c>
      <c r="G527" s="187">
        <v>45712</v>
      </c>
      <c r="H527" t="s">
        <v>1303</v>
      </c>
      <c r="I527" t="s">
        <v>1303</v>
      </c>
      <c r="J527" t="s">
        <v>1307</v>
      </c>
      <c r="K527" s="189" t="s">
        <v>1306</v>
      </c>
      <c r="L527" t="s">
        <v>1402</v>
      </c>
      <c r="M527" t="s">
        <v>1403</v>
      </c>
      <c r="N527">
        <v>1</v>
      </c>
      <c r="O527" t="s">
        <v>1443</v>
      </c>
      <c r="P527" s="188">
        <v>105800000</v>
      </c>
      <c r="Q527" t="s">
        <v>1312</v>
      </c>
      <c r="R527" t="s">
        <v>1424</v>
      </c>
      <c r="S527" s="188">
        <v>0</v>
      </c>
      <c r="T527" t="s">
        <v>1309</v>
      </c>
      <c r="U527" t="s">
        <v>1314</v>
      </c>
      <c r="V527" s="188">
        <v>0</v>
      </c>
      <c r="W527" t="s">
        <v>1309</v>
      </c>
      <c r="X527" t="s">
        <v>1314</v>
      </c>
      <c r="Y527" s="188">
        <v>0</v>
      </c>
      <c r="Z527" t="s">
        <v>1309</v>
      </c>
      <c r="AA527" t="s">
        <v>1314</v>
      </c>
      <c r="AB527" s="188">
        <v>0</v>
      </c>
      <c r="AC527" t="s">
        <v>1309</v>
      </c>
      <c r="AD527" t="s">
        <v>1314</v>
      </c>
      <c r="AE527" t="s">
        <v>2747</v>
      </c>
      <c r="AF527" s="187">
        <v>45796</v>
      </c>
      <c r="AG527" t="s">
        <v>1387</v>
      </c>
      <c r="AH527" t="s">
        <v>1387</v>
      </c>
      <c r="AI527" s="187" t="s">
        <v>1387</v>
      </c>
      <c r="AJ527" t="s">
        <v>55</v>
      </c>
    </row>
    <row r="528" spans="1:36" x14ac:dyDescent="0.25">
      <c r="A528" t="s">
        <v>174</v>
      </c>
      <c r="B528" t="s">
        <v>1298</v>
      </c>
      <c r="C528" t="s">
        <v>1299</v>
      </c>
      <c r="D528" t="s">
        <v>1363</v>
      </c>
      <c r="E528" s="186" t="s">
        <v>1301</v>
      </c>
      <c r="F528" t="s">
        <v>2501</v>
      </c>
      <c r="G528" s="187">
        <v>45712</v>
      </c>
      <c r="H528" t="s">
        <v>1303</v>
      </c>
      <c r="I528" t="s">
        <v>1303</v>
      </c>
      <c r="J528" t="s">
        <v>1307</v>
      </c>
      <c r="K528" s="189" t="s">
        <v>1306</v>
      </c>
      <c r="L528" t="s">
        <v>1402</v>
      </c>
      <c r="M528" t="s">
        <v>1403</v>
      </c>
      <c r="N528">
        <v>1</v>
      </c>
      <c r="O528" t="s">
        <v>1443</v>
      </c>
      <c r="P528" s="188">
        <v>105800000</v>
      </c>
      <c r="Q528" t="s">
        <v>1312</v>
      </c>
      <c r="R528" t="s">
        <v>1424</v>
      </c>
      <c r="S528" s="188">
        <v>0</v>
      </c>
      <c r="T528" t="s">
        <v>1309</v>
      </c>
      <c r="U528" t="s">
        <v>1314</v>
      </c>
      <c r="V528" s="188">
        <v>0</v>
      </c>
      <c r="W528" t="s">
        <v>1309</v>
      </c>
      <c r="X528" t="s">
        <v>1314</v>
      </c>
      <c r="Y528" s="188">
        <v>0</v>
      </c>
      <c r="Z528" t="s">
        <v>1309</v>
      </c>
      <c r="AA528" t="s">
        <v>1314</v>
      </c>
      <c r="AB528" s="188">
        <v>0</v>
      </c>
      <c r="AC528" t="s">
        <v>1309</v>
      </c>
      <c r="AD528" t="s">
        <v>1314</v>
      </c>
      <c r="AE528" t="s">
        <v>2747</v>
      </c>
      <c r="AF528" s="187">
        <v>45799</v>
      </c>
      <c r="AG528" t="s">
        <v>1387</v>
      </c>
      <c r="AH528" t="s">
        <v>1387</v>
      </c>
      <c r="AI528" s="187" t="s">
        <v>1387</v>
      </c>
      <c r="AJ528" t="s">
        <v>55</v>
      </c>
    </row>
    <row r="529" spans="1:36" x14ac:dyDescent="0.25">
      <c r="A529" t="s">
        <v>436</v>
      </c>
      <c r="B529" t="s">
        <v>1298</v>
      </c>
      <c r="C529" t="s">
        <v>1299</v>
      </c>
      <c r="D529" t="s">
        <v>1363</v>
      </c>
      <c r="E529" s="186" t="s">
        <v>1301</v>
      </c>
      <c r="F529" t="s">
        <v>2501</v>
      </c>
      <c r="G529" s="187">
        <v>45769</v>
      </c>
      <c r="H529" t="s">
        <v>1303</v>
      </c>
      <c r="I529" t="s">
        <v>1471</v>
      </c>
      <c r="J529" t="s">
        <v>1382</v>
      </c>
      <c r="K529" s="189" t="s">
        <v>1306</v>
      </c>
      <c r="L529" t="s">
        <v>1306</v>
      </c>
      <c r="M529" t="s">
        <v>1307</v>
      </c>
      <c r="N529">
        <v>2</v>
      </c>
      <c r="O529" t="s">
        <v>1329</v>
      </c>
      <c r="P529" s="188">
        <v>9000000</v>
      </c>
      <c r="Q529" t="s">
        <v>1312</v>
      </c>
      <c r="R529" t="s">
        <v>1222</v>
      </c>
      <c r="S529" s="188">
        <v>0</v>
      </c>
      <c r="T529" t="s">
        <v>1309</v>
      </c>
      <c r="U529" t="s">
        <v>1314</v>
      </c>
      <c r="V529" s="188">
        <v>0</v>
      </c>
      <c r="W529" t="s">
        <v>1309</v>
      </c>
      <c r="X529" t="s">
        <v>1314</v>
      </c>
      <c r="Y529" s="188">
        <v>0</v>
      </c>
      <c r="Z529" t="s">
        <v>1309</v>
      </c>
      <c r="AA529" t="s">
        <v>1314</v>
      </c>
      <c r="AB529" s="188">
        <v>0</v>
      </c>
      <c r="AC529" t="s">
        <v>1309</v>
      </c>
      <c r="AD529" t="s">
        <v>1314</v>
      </c>
      <c r="AE529" t="s">
        <v>2748</v>
      </c>
      <c r="AF529" s="187">
        <v>45784</v>
      </c>
      <c r="AG529" t="s">
        <v>1230</v>
      </c>
      <c r="AH529" t="s">
        <v>2749</v>
      </c>
      <c r="AI529" s="187">
        <v>45796</v>
      </c>
      <c r="AJ529" t="s">
        <v>55</v>
      </c>
    </row>
    <row r="530" spans="1:36" x14ac:dyDescent="0.25">
      <c r="A530" t="s">
        <v>399</v>
      </c>
      <c r="B530" t="s">
        <v>1298</v>
      </c>
      <c r="C530" t="s">
        <v>1299</v>
      </c>
      <c r="D530" t="s">
        <v>1363</v>
      </c>
      <c r="E530" s="186" t="s">
        <v>1301</v>
      </c>
      <c r="F530" t="s">
        <v>2501</v>
      </c>
      <c r="G530" s="187">
        <v>45769</v>
      </c>
      <c r="H530" t="s">
        <v>1303</v>
      </c>
      <c r="I530" t="s">
        <v>1471</v>
      </c>
      <c r="J530" t="s">
        <v>1382</v>
      </c>
      <c r="K530" s="189" t="s">
        <v>1306</v>
      </c>
      <c r="L530" t="s">
        <v>1306</v>
      </c>
      <c r="M530" t="s">
        <v>1307</v>
      </c>
      <c r="N530">
        <v>8</v>
      </c>
      <c r="O530" t="s">
        <v>1329</v>
      </c>
      <c r="P530" s="188">
        <v>9000000</v>
      </c>
      <c r="Q530" t="s">
        <v>1312</v>
      </c>
      <c r="R530" t="s">
        <v>1222</v>
      </c>
      <c r="S530" s="188">
        <v>0</v>
      </c>
      <c r="T530" t="s">
        <v>1309</v>
      </c>
      <c r="U530" t="s">
        <v>1314</v>
      </c>
      <c r="V530" s="188">
        <v>0</v>
      </c>
      <c r="W530" t="s">
        <v>1309</v>
      </c>
      <c r="X530" t="s">
        <v>1314</v>
      </c>
      <c r="Y530" s="188">
        <v>0</v>
      </c>
      <c r="Z530" t="s">
        <v>1309</v>
      </c>
      <c r="AA530" t="s">
        <v>1314</v>
      </c>
      <c r="AB530" s="188">
        <v>0</v>
      </c>
      <c r="AC530" t="s">
        <v>1309</v>
      </c>
      <c r="AD530" t="s">
        <v>1314</v>
      </c>
      <c r="AE530" t="s">
        <v>2750</v>
      </c>
      <c r="AF530" s="187">
        <v>45800</v>
      </c>
      <c r="AG530" t="s">
        <v>1221</v>
      </c>
      <c r="AH530" t="s">
        <v>2751</v>
      </c>
      <c r="AI530" s="187">
        <v>45804</v>
      </c>
      <c r="AJ530" t="s">
        <v>55</v>
      </c>
    </row>
    <row r="531" spans="1:36" x14ac:dyDescent="0.25">
      <c r="A531" t="s">
        <v>399</v>
      </c>
      <c r="B531" t="s">
        <v>1298</v>
      </c>
      <c r="C531" t="s">
        <v>1299</v>
      </c>
      <c r="D531" t="s">
        <v>1363</v>
      </c>
      <c r="E531" s="186" t="s">
        <v>1301</v>
      </c>
      <c r="F531" t="s">
        <v>2501</v>
      </c>
      <c r="G531" s="187">
        <v>45769</v>
      </c>
      <c r="H531" t="s">
        <v>1303</v>
      </c>
      <c r="I531" t="s">
        <v>1389</v>
      </c>
      <c r="J531" t="s">
        <v>1386</v>
      </c>
      <c r="K531" s="189" t="s">
        <v>1306</v>
      </c>
      <c r="L531" t="s">
        <v>1306</v>
      </c>
      <c r="M531" t="s">
        <v>1307</v>
      </c>
      <c r="N531">
        <v>2</v>
      </c>
      <c r="O531" t="s">
        <v>1329</v>
      </c>
      <c r="P531" s="188">
        <v>11950000</v>
      </c>
      <c r="Q531" t="s">
        <v>1312</v>
      </c>
      <c r="R531" t="s">
        <v>1222</v>
      </c>
      <c r="S531" s="188">
        <v>0</v>
      </c>
      <c r="T531" t="s">
        <v>1309</v>
      </c>
      <c r="U531" t="s">
        <v>1314</v>
      </c>
      <c r="V531" s="188">
        <v>0</v>
      </c>
      <c r="W531" t="s">
        <v>1309</v>
      </c>
      <c r="X531" t="s">
        <v>1314</v>
      </c>
      <c r="Y531" s="188">
        <v>0</v>
      </c>
      <c r="Z531" t="s">
        <v>1309</v>
      </c>
      <c r="AA531" t="s">
        <v>1314</v>
      </c>
      <c r="AB531" s="188">
        <v>0</v>
      </c>
      <c r="AC531" t="s">
        <v>1309</v>
      </c>
      <c r="AD531" t="s">
        <v>1314</v>
      </c>
      <c r="AE531" t="s">
        <v>2750</v>
      </c>
      <c r="AF531" s="187">
        <v>45800</v>
      </c>
      <c r="AG531" t="s">
        <v>1221</v>
      </c>
      <c r="AH531" t="s">
        <v>2751</v>
      </c>
      <c r="AI531" s="187">
        <v>45804</v>
      </c>
      <c r="AJ531" t="s">
        <v>55</v>
      </c>
    </row>
    <row r="532" spans="1:36" x14ac:dyDescent="0.25">
      <c r="A532" t="s">
        <v>399</v>
      </c>
      <c r="B532" t="s">
        <v>1298</v>
      </c>
      <c r="C532" t="s">
        <v>1299</v>
      </c>
      <c r="D532" t="s">
        <v>1363</v>
      </c>
      <c r="E532" s="186" t="s">
        <v>1301</v>
      </c>
      <c r="F532" t="s">
        <v>2501</v>
      </c>
      <c r="G532" s="187">
        <v>45769</v>
      </c>
      <c r="H532" t="s">
        <v>1303</v>
      </c>
      <c r="I532" t="s">
        <v>1477</v>
      </c>
      <c r="J532" t="s">
        <v>1995</v>
      </c>
      <c r="K532" s="189" t="s">
        <v>1306</v>
      </c>
      <c r="L532" t="s">
        <v>1306</v>
      </c>
      <c r="M532" t="s">
        <v>1307</v>
      </c>
      <c r="N532">
        <v>1</v>
      </c>
      <c r="O532" t="s">
        <v>1329</v>
      </c>
      <c r="P532" s="188">
        <v>24790000</v>
      </c>
      <c r="Q532" t="s">
        <v>1312</v>
      </c>
      <c r="R532" t="s">
        <v>1222</v>
      </c>
      <c r="S532" s="188">
        <v>0</v>
      </c>
      <c r="T532" t="s">
        <v>1309</v>
      </c>
      <c r="U532" t="s">
        <v>1314</v>
      </c>
      <c r="V532" s="188">
        <v>0</v>
      </c>
      <c r="W532" t="s">
        <v>1309</v>
      </c>
      <c r="X532" t="s">
        <v>1314</v>
      </c>
      <c r="Y532" s="188">
        <v>0</v>
      </c>
      <c r="Z532" t="s">
        <v>1309</v>
      </c>
      <c r="AA532" t="s">
        <v>1314</v>
      </c>
      <c r="AB532" s="188">
        <v>0</v>
      </c>
      <c r="AC532" t="s">
        <v>1309</v>
      </c>
      <c r="AD532" t="s">
        <v>1314</v>
      </c>
      <c r="AE532" t="s">
        <v>2750</v>
      </c>
      <c r="AF532" s="187">
        <v>45800</v>
      </c>
      <c r="AG532" t="s">
        <v>1221</v>
      </c>
      <c r="AH532" t="s">
        <v>2751</v>
      </c>
      <c r="AI532" s="187">
        <v>45804</v>
      </c>
      <c r="AJ532" t="s">
        <v>55</v>
      </c>
    </row>
    <row r="533" spans="1:36" x14ac:dyDescent="0.25">
      <c r="A533" t="s">
        <v>306</v>
      </c>
      <c r="B533" t="s">
        <v>1298</v>
      </c>
      <c r="C533" t="s">
        <v>1299</v>
      </c>
      <c r="D533" t="s">
        <v>1363</v>
      </c>
      <c r="E533" s="186" t="s">
        <v>1301</v>
      </c>
      <c r="F533" t="s">
        <v>2501</v>
      </c>
      <c r="G533" s="187">
        <v>45756</v>
      </c>
      <c r="H533" t="s">
        <v>1303</v>
      </c>
      <c r="I533" t="s">
        <v>1303</v>
      </c>
      <c r="J533" t="s">
        <v>1307</v>
      </c>
      <c r="K533" s="189" t="s">
        <v>1306</v>
      </c>
      <c r="L533" t="s">
        <v>1402</v>
      </c>
      <c r="M533" t="s">
        <v>1403</v>
      </c>
      <c r="N533">
        <v>12</v>
      </c>
      <c r="O533" t="s">
        <v>1429</v>
      </c>
      <c r="P533" s="188">
        <v>7149178</v>
      </c>
      <c r="Q533" t="s">
        <v>1312</v>
      </c>
      <c r="R533" t="s">
        <v>839</v>
      </c>
      <c r="S533" s="188">
        <v>7396400</v>
      </c>
      <c r="T533" t="s">
        <v>1309</v>
      </c>
      <c r="U533" t="s">
        <v>1431</v>
      </c>
      <c r="V533" s="188">
        <v>7259200</v>
      </c>
      <c r="W533" t="s">
        <v>1309</v>
      </c>
      <c r="X533" t="s">
        <v>1430</v>
      </c>
      <c r="Y533" s="188">
        <v>0</v>
      </c>
      <c r="Z533" t="s">
        <v>1309</v>
      </c>
      <c r="AA533" t="s">
        <v>1314</v>
      </c>
      <c r="AB533" s="188">
        <v>0</v>
      </c>
      <c r="AC533" t="s">
        <v>1309</v>
      </c>
      <c r="AD533" t="s">
        <v>1314</v>
      </c>
      <c r="AE533" t="s">
        <v>2752</v>
      </c>
      <c r="AF533" s="187">
        <v>45792</v>
      </c>
      <c r="AG533" t="s">
        <v>1399</v>
      </c>
      <c r="AH533" t="s">
        <v>1387</v>
      </c>
      <c r="AI533" s="187" t="s">
        <v>1387</v>
      </c>
      <c r="AJ533" t="s">
        <v>838</v>
      </c>
    </row>
    <row r="534" spans="1:36" x14ac:dyDescent="0.25">
      <c r="A534" t="s">
        <v>188</v>
      </c>
      <c r="B534" t="s">
        <v>1298</v>
      </c>
      <c r="C534" t="s">
        <v>1299</v>
      </c>
      <c r="D534" t="s">
        <v>1363</v>
      </c>
      <c r="E534" s="186" t="s">
        <v>1301</v>
      </c>
      <c r="F534" t="s">
        <v>2501</v>
      </c>
      <c r="G534" s="187">
        <v>45611</v>
      </c>
      <c r="H534" t="s">
        <v>1303</v>
      </c>
      <c r="I534" t="s">
        <v>1303</v>
      </c>
      <c r="J534" t="s">
        <v>1307</v>
      </c>
      <c r="K534" s="189" t="s">
        <v>1306</v>
      </c>
      <c r="L534" t="s">
        <v>1402</v>
      </c>
      <c r="M534" t="s">
        <v>1403</v>
      </c>
      <c r="N534">
        <v>4</v>
      </c>
      <c r="O534" t="s">
        <v>1443</v>
      </c>
      <c r="P534" s="188">
        <v>60000000</v>
      </c>
      <c r="Q534" t="s">
        <v>1312</v>
      </c>
      <c r="R534" t="s">
        <v>2753</v>
      </c>
      <c r="S534" s="188">
        <v>0</v>
      </c>
      <c r="T534" t="s">
        <v>1309</v>
      </c>
      <c r="U534" t="s">
        <v>1314</v>
      </c>
      <c r="V534" s="188">
        <v>0</v>
      </c>
      <c r="W534" t="s">
        <v>1309</v>
      </c>
      <c r="X534" t="s">
        <v>1314</v>
      </c>
      <c r="Y534" s="188">
        <v>0</v>
      </c>
      <c r="Z534" t="s">
        <v>1309</v>
      </c>
      <c r="AA534" t="s">
        <v>1314</v>
      </c>
      <c r="AB534" s="188">
        <v>0</v>
      </c>
      <c r="AC534" t="s">
        <v>1309</v>
      </c>
      <c r="AD534" t="s">
        <v>1314</v>
      </c>
      <c r="AE534" t="s">
        <v>2754</v>
      </c>
      <c r="AF534" s="187">
        <v>45741</v>
      </c>
      <c r="AG534" t="s">
        <v>1399</v>
      </c>
      <c r="AH534" t="s">
        <v>1387</v>
      </c>
      <c r="AI534" s="187" t="s">
        <v>1387</v>
      </c>
      <c r="AJ534" t="s">
        <v>789</v>
      </c>
    </row>
    <row r="535" spans="1:36" x14ac:dyDescent="0.25">
      <c r="A535" t="s">
        <v>283</v>
      </c>
      <c r="B535" t="s">
        <v>1298</v>
      </c>
      <c r="C535" t="s">
        <v>1299</v>
      </c>
      <c r="D535" t="s">
        <v>1363</v>
      </c>
      <c r="E535" s="186" t="s">
        <v>1301</v>
      </c>
      <c r="F535" t="s">
        <v>2501</v>
      </c>
      <c r="G535" s="187">
        <v>45625</v>
      </c>
      <c r="H535" t="s">
        <v>1303</v>
      </c>
      <c r="I535" t="s">
        <v>1303</v>
      </c>
      <c r="J535" t="s">
        <v>1307</v>
      </c>
      <c r="K535" s="189" t="s">
        <v>1306</v>
      </c>
      <c r="L535" t="s">
        <v>1402</v>
      </c>
      <c r="M535" t="s">
        <v>1403</v>
      </c>
      <c r="N535">
        <v>1</v>
      </c>
      <c r="O535" t="s">
        <v>1443</v>
      </c>
      <c r="P535" s="188">
        <v>90000000</v>
      </c>
      <c r="Q535" t="s">
        <v>1312</v>
      </c>
      <c r="R535" t="s">
        <v>2755</v>
      </c>
      <c r="S535" s="188">
        <v>0</v>
      </c>
      <c r="T535" t="s">
        <v>1309</v>
      </c>
      <c r="U535" t="s">
        <v>1314</v>
      </c>
      <c r="V535" s="188">
        <v>0</v>
      </c>
      <c r="W535" t="s">
        <v>1309</v>
      </c>
      <c r="X535" t="s">
        <v>1314</v>
      </c>
      <c r="Y535" s="188">
        <v>0</v>
      </c>
      <c r="Z535" t="s">
        <v>1309</v>
      </c>
      <c r="AA535" t="s">
        <v>1314</v>
      </c>
      <c r="AB535" s="188">
        <v>0</v>
      </c>
      <c r="AC535" t="s">
        <v>1309</v>
      </c>
      <c r="AD535" t="s">
        <v>1314</v>
      </c>
      <c r="AE535" t="s">
        <v>2756</v>
      </c>
      <c r="AF535" s="187">
        <v>45735</v>
      </c>
      <c r="AG535" t="s">
        <v>1399</v>
      </c>
      <c r="AH535" t="s">
        <v>1387</v>
      </c>
      <c r="AI535" s="187" t="s">
        <v>1387</v>
      </c>
      <c r="AJ535" t="s">
        <v>843</v>
      </c>
    </row>
    <row r="536" spans="1:36" x14ac:dyDescent="0.25">
      <c r="A536" t="s">
        <v>146</v>
      </c>
      <c r="B536" t="s">
        <v>1298</v>
      </c>
      <c r="C536" t="s">
        <v>1299</v>
      </c>
      <c r="D536" t="s">
        <v>1363</v>
      </c>
      <c r="E536" s="186" t="s">
        <v>1301</v>
      </c>
      <c r="F536" t="s">
        <v>2501</v>
      </c>
      <c r="G536" s="187">
        <v>45696</v>
      </c>
      <c r="H536" t="s">
        <v>1303</v>
      </c>
      <c r="I536" t="s">
        <v>1303</v>
      </c>
      <c r="J536" t="s">
        <v>1307</v>
      </c>
      <c r="K536" s="189" t="s">
        <v>1306</v>
      </c>
      <c r="L536" t="s">
        <v>1402</v>
      </c>
      <c r="M536" t="s">
        <v>1403</v>
      </c>
      <c r="N536">
        <v>12</v>
      </c>
      <c r="O536" t="s">
        <v>1429</v>
      </c>
      <c r="P536" s="188">
        <v>17760846</v>
      </c>
      <c r="Q536" t="s">
        <v>1312</v>
      </c>
      <c r="R536" t="s">
        <v>839</v>
      </c>
      <c r="S536" s="188">
        <v>17990400</v>
      </c>
      <c r="T536" t="s">
        <v>1309</v>
      </c>
      <c r="U536" t="s">
        <v>1430</v>
      </c>
      <c r="V536" s="188">
        <v>18335600</v>
      </c>
      <c r="W536" t="s">
        <v>1309</v>
      </c>
      <c r="X536" t="s">
        <v>1431</v>
      </c>
      <c r="Y536" s="188">
        <v>0</v>
      </c>
      <c r="Z536" t="s">
        <v>1309</v>
      </c>
      <c r="AA536" t="s">
        <v>1314</v>
      </c>
      <c r="AB536" s="188">
        <v>0</v>
      </c>
      <c r="AC536" t="s">
        <v>1309</v>
      </c>
      <c r="AD536" t="s">
        <v>1314</v>
      </c>
      <c r="AE536" t="s">
        <v>2757</v>
      </c>
      <c r="AF536" s="187">
        <v>45790</v>
      </c>
      <c r="AG536" t="s">
        <v>1399</v>
      </c>
      <c r="AH536" t="s">
        <v>1387</v>
      </c>
      <c r="AI536" s="187" t="s">
        <v>1387</v>
      </c>
      <c r="AJ536" t="s">
        <v>776</v>
      </c>
    </row>
    <row r="537" spans="1:36" x14ac:dyDescent="0.25">
      <c r="A537" t="s">
        <v>2579</v>
      </c>
      <c r="B537" t="s">
        <v>1298</v>
      </c>
      <c r="C537" t="s">
        <v>1299</v>
      </c>
      <c r="D537" t="s">
        <v>1300</v>
      </c>
      <c r="E537" s="186" t="s">
        <v>1301</v>
      </c>
      <c r="F537" t="s">
        <v>2501</v>
      </c>
      <c r="G537" s="187">
        <v>45210</v>
      </c>
      <c r="H537" t="s">
        <v>1303</v>
      </c>
      <c r="I537" t="s">
        <v>2580</v>
      </c>
      <c r="J537" t="s">
        <v>2581</v>
      </c>
      <c r="K537" s="189" t="s">
        <v>1306</v>
      </c>
      <c r="L537" t="s">
        <v>1306</v>
      </c>
      <c r="M537" t="s">
        <v>1307</v>
      </c>
      <c r="N537">
        <v>1</v>
      </c>
      <c r="O537" t="s">
        <v>1391</v>
      </c>
      <c r="P537" s="188">
        <v>1650000</v>
      </c>
      <c r="Q537" t="s">
        <v>1312</v>
      </c>
      <c r="R537" t="s">
        <v>1319</v>
      </c>
      <c r="S537" s="188">
        <v>0</v>
      </c>
      <c r="T537" t="s">
        <v>1309</v>
      </c>
      <c r="U537" t="s">
        <v>1314</v>
      </c>
      <c r="V537" s="188">
        <v>0</v>
      </c>
      <c r="W537" t="s">
        <v>1309</v>
      </c>
      <c r="X537" t="s">
        <v>1314</v>
      </c>
      <c r="Y537" s="188">
        <v>0</v>
      </c>
      <c r="Z537" t="s">
        <v>1309</v>
      </c>
      <c r="AA537" t="s">
        <v>1314</v>
      </c>
      <c r="AB537" s="188">
        <v>0</v>
      </c>
      <c r="AC537" t="s">
        <v>1309</v>
      </c>
      <c r="AD537" t="s">
        <v>1314</v>
      </c>
      <c r="AE537" t="s">
        <v>2758</v>
      </c>
      <c r="AF537" s="187">
        <v>45369</v>
      </c>
      <c r="AG537" t="s">
        <v>2583</v>
      </c>
      <c r="AH537" t="s">
        <v>2584</v>
      </c>
      <c r="AI537" s="187">
        <v>45478</v>
      </c>
      <c r="AJ537" t="s">
        <v>55</v>
      </c>
    </row>
    <row r="538" spans="1:36" x14ac:dyDescent="0.25">
      <c r="A538" t="s">
        <v>2579</v>
      </c>
      <c r="B538" t="s">
        <v>1298</v>
      </c>
      <c r="C538" t="s">
        <v>1299</v>
      </c>
      <c r="D538" t="s">
        <v>1300</v>
      </c>
      <c r="E538" s="186" t="s">
        <v>1301</v>
      </c>
      <c r="F538" t="s">
        <v>2501</v>
      </c>
      <c r="G538" s="187">
        <v>45210</v>
      </c>
      <c r="H538" t="s">
        <v>1303</v>
      </c>
      <c r="I538" t="s">
        <v>2580</v>
      </c>
      <c r="J538" t="s">
        <v>2581</v>
      </c>
      <c r="K538" s="189" t="s">
        <v>1306</v>
      </c>
      <c r="L538" t="s">
        <v>1306</v>
      </c>
      <c r="M538" t="s">
        <v>1307</v>
      </c>
      <c r="N538">
        <v>1</v>
      </c>
      <c r="O538" t="s">
        <v>1391</v>
      </c>
      <c r="P538" s="188">
        <v>1650000</v>
      </c>
      <c r="Q538" t="s">
        <v>1312</v>
      </c>
      <c r="R538" t="s">
        <v>1319</v>
      </c>
      <c r="S538" s="188">
        <v>0</v>
      </c>
      <c r="T538" t="s">
        <v>1309</v>
      </c>
      <c r="U538" t="s">
        <v>1314</v>
      </c>
      <c r="V538" s="188">
        <v>0</v>
      </c>
      <c r="W538" t="s">
        <v>1309</v>
      </c>
      <c r="X538" t="s">
        <v>1314</v>
      </c>
      <c r="Y538" s="188">
        <v>0</v>
      </c>
      <c r="Z538" t="s">
        <v>1309</v>
      </c>
      <c r="AA538" t="s">
        <v>1314</v>
      </c>
      <c r="AB538" s="188">
        <v>0</v>
      </c>
      <c r="AC538" t="s">
        <v>1309</v>
      </c>
      <c r="AD538" t="s">
        <v>1314</v>
      </c>
      <c r="AE538" t="s">
        <v>2758</v>
      </c>
      <c r="AF538" s="187">
        <v>45369</v>
      </c>
      <c r="AG538" t="s">
        <v>2585</v>
      </c>
      <c r="AH538" t="s">
        <v>1387</v>
      </c>
      <c r="AI538" s="187" t="s">
        <v>1387</v>
      </c>
      <c r="AJ538" t="s">
        <v>55</v>
      </c>
    </row>
    <row r="539" spans="1:36" x14ac:dyDescent="0.25">
      <c r="A539" t="s">
        <v>2667</v>
      </c>
      <c r="B539" t="s">
        <v>1298</v>
      </c>
      <c r="C539" t="s">
        <v>1299</v>
      </c>
      <c r="D539" t="s">
        <v>1363</v>
      </c>
      <c r="E539" s="186" t="s">
        <v>1301</v>
      </c>
      <c r="F539" t="s">
        <v>2501</v>
      </c>
      <c r="G539" s="187">
        <v>45461</v>
      </c>
      <c r="H539" t="s">
        <v>1303</v>
      </c>
      <c r="I539" t="s">
        <v>2668</v>
      </c>
      <c r="J539" t="s">
        <v>2669</v>
      </c>
      <c r="K539" s="189" t="s">
        <v>1306</v>
      </c>
      <c r="L539" t="s">
        <v>1306</v>
      </c>
      <c r="M539" t="s">
        <v>1307</v>
      </c>
      <c r="N539">
        <v>1</v>
      </c>
      <c r="O539" t="s">
        <v>1329</v>
      </c>
      <c r="P539" s="188">
        <v>500000</v>
      </c>
      <c r="Q539" t="s">
        <v>1312</v>
      </c>
      <c r="R539" t="s">
        <v>1310</v>
      </c>
      <c r="S539" s="188">
        <v>635000</v>
      </c>
      <c r="T539" t="s">
        <v>1309</v>
      </c>
      <c r="U539" t="s">
        <v>2759</v>
      </c>
      <c r="V539" s="188">
        <v>525000</v>
      </c>
      <c r="W539" t="s">
        <v>1309</v>
      </c>
      <c r="X539" t="s">
        <v>2760</v>
      </c>
      <c r="Y539" s="188">
        <v>0</v>
      </c>
      <c r="Z539" t="s">
        <v>1309</v>
      </c>
      <c r="AA539" t="s">
        <v>1314</v>
      </c>
      <c r="AB539" s="188">
        <v>0</v>
      </c>
      <c r="AC539" t="s">
        <v>1309</v>
      </c>
      <c r="AD539" t="s">
        <v>1314</v>
      </c>
      <c r="AE539" t="s">
        <v>2761</v>
      </c>
      <c r="AF539" s="187">
        <v>45520</v>
      </c>
      <c r="AG539" t="s">
        <v>2672</v>
      </c>
      <c r="AH539" t="s">
        <v>1387</v>
      </c>
      <c r="AI539" s="187" t="s">
        <v>1387</v>
      </c>
      <c r="AJ539" t="s">
        <v>55</v>
      </c>
    </row>
    <row r="540" spans="1:36" x14ac:dyDescent="0.25">
      <c r="A540" t="s">
        <v>2667</v>
      </c>
      <c r="B540" t="s">
        <v>1298</v>
      </c>
      <c r="C540" t="s">
        <v>1299</v>
      </c>
      <c r="D540" t="s">
        <v>1363</v>
      </c>
      <c r="E540" s="186" t="s">
        <v>1301</v>
      </c>
      <c r="F540" t="s">
        <v>2501</v>
      </c>
      <c r="G540" s="187">
        <v>45461</v>
      </c>
      <c r="H540" t="s">
        <v>1303</v>
      </c>
      <c r="I540" t="s">
        <v>2668</v>
      </c>
      <c r="J540" t="s">
        <v>2669</v>
      </c>
      <c r="K540" s="189" t="s">
        <v>1306</v>
      </c>
      <c r="L540" t="s">
        <v>1306</v>
      </c>
      <c r="M540" t="s">
        <v>1307</v>
      </c>
      <c r="N540">
        <v>1</v>
      </c>
      <c r="O540" t="s">
        <v>1329</v>
      </c>
      <c r="P540" s="188">
        <v>500000</v>
      </c>
      <c r="Q540" t="s">
        <v>1312</v>
      </c>
      <c r="R540" t="s">
        <v>1310</v>
      </c>
      <c r="S540" s="188">
        <v>635000</v>
      </c>
      <c r="T540" t="s">
        <v>1309</v>
      </c>
      <c r="U540" t="s">
        <v>2759</v>
      </c>
      <c r="V540" s="188">
        <v>525000</v>
      </c>
      <c r="W540" t="s">
        <v>1309</v>
      </c>
      <c r="X540" t="s">
        <v>2760</v>
      </c>
      <c r="Y540" s="188">
        <v>0</v>
      </c>
      <c r="Z540" t="s">
        <v>1309</v>
      </c>
      <c r="AA540" t="s">
        <v>1314</v>
      </c>
      <c r="AB540" s="188">
        <v>0</v>
      </c>
      <c r="AC540" t="s">
        <v>1309</v>
      </c>
      <c r="AD540" t="s">
        <v>1314</v>
      </c>
      <c r="AE540" t="s">
        <v>2761</v>
      </c>
      <c r="AF540" s="187">
        <v>45520</v>
      </c>
      <c r="AG540" t="s">
        <v>2673</v>
      </c>
      <c r="AH540" t="s">
        <v>2674</v>
      </c>
      <c r="AI540" s="187">
        <v>45573</v>
      </c>
      <c r="AJ540" t="s">
        <v>55</v>
      </c>
    </row>
    <row r="541" spans="1:36" x14ac:dyDescent="0.25">
      <c r="A541" t="s">
        <v>2667</v>
      </c>
      <c r="B541" t="s">
        <v>1298</v>
      </c>
      <c r="C541" t="s">
        <v>1299</v>
      </c>
      <c r="D541" t="s">
        <v>1363</v>
      </c>
      <c r="E541" s="186" t="s">
        <v>1301</v>
      </c>
      <c r="F541" t="s">
        <v>2501</v>
      </c>
      <c r="G541" s="187">
        <v>45461</v>
      </c>
      <c r="H541" t="s">
        <v>1303</v>
      </c>
      <c r="I541" t="s">
        <v>2714</v>
      </c>
      <c r="J541" t="s">
        <v>2715</v>
      </c>
      <c r="K541" s="189" t="s">
        <v>1306</v>
      </c>
      <c r="L541" t="s">
        <v>1306</v>
      </c>
      <c r="M541" t="s">
        <v>1307</v>
      </c>
      <c r="N541">
        <v>1</v>
      </c>
      <c r="O541" t="s">
        <v>1329</v>
      </c>
      <c r="P541" s="188">
        <v>7100000</v>
      </c>
      <c r="Q541" t="s">
        <v>1312</v>
      </c>
      <c r="R541" t="s">
        <v>1310</v>
      </c>
      <c r="S541" s="188">
        <v>9500000</v>
      </c>
      <c r="T541" t="s">
        <v>1309</v>
      </c>
      <c r="U541" t="s">
        <v>2759</v>
      </c>
      <c r="V541" s="188">
        <v>10238000</v>
      </c>
      <c r="W541" t="s">
        <v>1309</v>
      </c>
      <c r="X541" t="s">
        <v>2760</v>
      </c>
      <c r="Y541" s="188">
        <v>0</v>
      </c>
      <c r="Z541" t="s">
        <v>1309</v>
      </c>
      <c r="AA541" t="s">
        <v>1314</v>
      </c>
      <c r="AB541" s="188">
        <v>0</v>
      </c>
      <c r="AC541" t="s">
        <v>1309</v>
      </c>
      <c r="AD541" t="s">
        <v>1314</v>
      </c>
      <c r="AE541" t="s">
        <v>2761</v>
      </c>
      <c r="AF541" s="187">
        <v>45520</v>
      </c>
      <c r="AG541" t="s">
        <v>2672</v>
      </c>
      <c r="AH541" t="s">
        <v>1387</v>
      </c>
      <c r="AI541" s="187" t="s">
        <v>1387</v>
      </c>
      <c r="AJ541" t="s">
        <v>55</v>
      </c>
    </row>
    <row r="542" spans="1:36" x14ac:dyDescent="0.25">
      <c r="A542" t="s">
        <v>2667</v>
      </c>
      <c r="B542" t="s">
        <v>1298</v>
      </c>
      <c r="C542" t="s">
        <v>1299</v>
      </c>
      <c r="D542" t="s">
        <v>1363</v>
      </c>
      <c r="E542" s="186" t="s">
        <v>1301</v>
      </c>
      <c r="F542" t="s">
        <v>2501</v>
      </c>
      <c r="G542" s="187">
        <v>45461</v>
      </c>
      <c r="H542" t="s">
        <v>1303</v>
      </c>
      <c r="I542" t="s">
        <v>2714</v>
      </c>
      <c r="J542" t="s">
        <v>2715</v>
      </c>
      <c r="K542" s="189" t="s">
        <v>1306</v>
      </c>
      <c r="L542" t="s">
        <v>1306</v>
      </c>
      <c r="M542" t="s">
        <v>1307</v>
      </c>
      <c r="N542">
        <v>1</v>
      </c>
      <c r="O542" t="s">
        <v>1329</v>
      </c>
      <c r="P542" s="188">
        <v>7100000</v>
      </c>
      <c r="Q542" t="s">
        <v>1312</v>
      </c>
      <c r="R542" t="s">
        <v>1310</v>
      </c>
      <c r="S542" s="188">
        <v>9500000</v>
      </c>
      <c r="T542" t="s">
        <v>1309</v>
      </c>
      <c r="U542" t="s">
        <v>2759</v>
      </c>
      <c r="V542" s="188">
        <v>10238000</v>
      </c>
      <c r="W542" t="s">
        <v>1309</v>
      </c>
      <c r="X542" t="s">
        <v>2760</v>
      </c>
      <c r="Y542" s="188">
        <v>0</v>
      </c>
      <c r="Z542" t="s">
        <v>1309</v>
      </c>
      <c r="AA542" t="s">
        <v>1314</v>
      </c>
      <c r="AB542" s="188">
        <v>0</v>
      </c>
      <c r="AC542" t="s">
        <v>1309</v>
      </c>
      <c r="AD542" t="s">
        <v>1314</v>
      </c>
      <c r="AE542" t="s">
        <v>2761</v>
      </c>
      <c r="AF542" s="187">
        <v>45520</v>
      </c>
      <c r="AG542" t="s">
        <v>2673</v>
      </c>
      <c r="AH542" t="s">
        <v>2674</v>
      </c>
      <c r="AI542" s="187">
        <v>45573</v>
      </c>
      <c r="AJ542" t="s">
        <v>55</v>
      </c>
    </row>
    <row r="543" spans="1:36" x14ac:dyDescent="0.25">
      <c r="A543" t="s">
        <v>2716</v>
      </c>
      <c r="B543" t="s">
        <v>1298</v>
      </c>
      <c r="C543" t="s">
        <v>1299</v>
      </c>
      <c r="D543" t="s">
        <v>1363</v>
      </c>
      <c r="E543" s="186" t="s">
        <v>1301</v>
      </c>
      <c r="F543" t="s">
        <v>2501</v>
      </c>
      <c r="G543" s="187">
        <v>45624</v>
      </c>
      <c r="H543" t="s">
        <v>1303</v>
      </c>
      <c r="I543" t="s">
        <v>2717</v>
      </c>
      <c r="J543" t="s">
        <v>2718</v>
      </c>
      <c r="K543" s="189" t="s">
        <v>1306</v>
      </c>
      <c r="L543" t="s">
        <v>1306</v>
      </c>
      <c r="M543" t="s">
        <v>1307</v>
      </c>
      <c r="N543">
        <v>1</v>
      </c>
      <c r="O543" t="s">
        <v>1329</v>
      </c>
      <c r="P543" s="188">
        <v>530000</v>
      </c>
      <c r="Q543" t="s">
        <v>1312</v>
      </c>
      <c r="R543" t="s">
        <v>1311</v>
      </c>
      <c r="S543" s="188">
        <v>525000</v>
      </c>
      <c r="T543" t="s">
        <v>1309</v>
      </c>
      <c r="U543" t="s">
        <v>2086</v>
      </c>
      <c r="V543" s="188">
        <v>550000</v>
      </c>
      <c r="W543" t="s">
        <v>1309</v>
      </c>
      <c r="X543" t="s">
        <v>2719</v>
      </c>
      <c r="Y543" s="188">
        <v>0</v>
      </c>
      <c r="Z543" t="s">
        <v>1309</v>
      </c>
      <c r="AA543" t="s">
        <v>1314</v>
      </c>
      <c r="AB543" s="188">
        <v>0</v>
      </c>
      <c r="AC543" t="s">
        <v>1309</v>
      </c>
      <c r="AD543" t="s">
        <v>1314</v>
      </c>
      <c r="AE543" t="s">
        <v>2762</v>
      </c>
      <c r="AF543" s="187">
        <v>45701</v>
      </c>
      <c r="AG543" t="s">
        <v>2721</v>
      </c>
      <c r="AH543" t="s">
        <v>1387</v>
      </c>
      <c r="AI543" s="187" t="s">
        <v>1387</v>
      </c>
      <c r="AJ543" t="s">
        <v>55</v>
      </c>
    </row>
    <row r="544" spans="1:36" x14ac:dyDescent="0.25">
      <c r="A544" t="s">
        <v>2716</v>
      </c>
      <c r="B544" t="s">
        <v>1298</v>
      </c>
      <c r="C544" t="s">
        <v>1299</v>
      </c>
      <c r="D544" t="s">
        <v>1363</v>
      </c>
      <c r="E544" s="186" t="s">
        <v>1301</v>
      </c>
      <c r="F544" t="s">
        <v>2501</v>
      </c>
      <c r="G544" s="187">
        <v>45624</v>
      </c>
      <c r="H544" t="s">
        <v>1303</v>
      </c>
      <c r="I544" t="s">
        <v>2722</v>
      </c>
      <c r="J544" t="s">
        <v>2723</v>
      </c>
      <c r="K544" s="189" t="s">
        <v>1306</v>
      </c>
      <c r="L544" t="s">
        <v>1306</v>
      </c>
      <c r="M544" t="s">
        <v>1307</v>
      </c>
      <c r="N544">
        <v>2</v>
      </c>
      <c r="O544" t="s">
        <v>1329</v>
      </c>
      <c r="P544" s="188">
        <v>265000</v>
      </c>
      <c r="Q544" t="s">
        <v>1312</v>
      </c>
      <c r="R544" t="s">
        <v>1311</v>
      </c>
      <c r="S544" s="188">
        <v>285000</v>
      </c>
      <c r="T544" t="s">
        <v>1309</v>
      </c>
      <c r="U544" t="s">
        <v>2086</v>
      </c>
      <c r="V544" s="188">
        <v>275000</v>
      </c>
      <c r="W544" t="s">
        <v>1309</v>
      </c>
      <c r="X544" t="s">
        <v>2719</v>
      </c>
      <c r="Y544" s="188">
        <v>0</v>
      </c>
      <c r="Z544" t="s">
        <v>1309</v>
      </c>
      <c r="AA544" t="s">
        <v>1314</v>
      </c>
      <c r="AB544" s="188">
        <v>0</v>
      </c>
      <c r="AC544" t="s">
        <v>1309</v>
      </c>
      <c r="AD544" t="s">
        <v>1314</v>
      </c>
      <c r="AE544" t="s">
        <v>2762</v>
      </c>
      <c r="AF544" s="187">
        <v>45701</v>
      </c>
      <c r="AG544" t="s">
        <v>2721</v>
      </c>
      <c r="AH544" t="s">
        <v>1387</v>
      </c>
      <c r="AI544" s="187" t="s">
        <v>1387</v>
      </c>
      <c r="AJ544" t="s">
        <v>55</v>
      </c>
    </row>
    <row r="545" spans="1:36" x14ac:dyDescent="0.25">
      <c r="A545" t="s">
        <v>221</v>
      </c>
      <c r="B545" t="s">
        <v>1298</v>
      </c>
      <c r="C545" t="s">
        <v>1299</v>
      </c>
      <c r="D545" t="s">
        <v>1363</v>
      </c>
      <c r="E545" s="186" t="s">
        <v>1301</v>
      </c>
      <c r="F545" t="s">
        <v>2501</v>
      </c>
      <c r="G545" s="187">
        <v>45625</v>
      </c>
      <c r="H545" t="s">
        <v>1303</v>
      </c>
      <c r="I545" t="s">
        <v>1303</v>
      </c>
      <c r="J545" t="s">
        <v>1307</v>
      </c>
      <c r="K545" s="189" t="s">
        <v>1306</v>
      </c>
      <c r="L545" t="s">
        <v>1969</v>
      </c>
      <c r="M545" t="s">
        <v>1970</v>
      </c>
      <c r="N545">
        <v>12</v>
      </c>
      <c r="O545" t="s">
        <v>1429</v>
      </c>
      <c r="P545" s="188">
        <v>1300000</v>
      </c>
      <c r="Q545" t="s">
        <v>1312</v>
      </c>
      <c r="R545" t="s">
        <v>1971</v>
      </c>
      <c r="S545" s="188">
        <v>3200000</v>
      </c>
      <c r="T545" t="s">
        <v>1309</v>
      </c>
      <c r="U545" t="s">
        <v>2685</v>
      </c>
      <c r="V545" s="188">
        <v>1800000</v>
      </c>
      <c r="W545" t="s">
        <v>1309</v>
      </c>
      <c r="X545" t="s">
        <v>1972</v>
      </c>
      <c r="Y545" s="188">
        <v>0</v>
      </c>
      <c r="Z545" t="s">
        <v>1309</v>
      </c>
      <c r="AA545" t="s">
        <v>1314</v>
      </c>
      <c r="AB545" s="188">
        <v>0</v>
      </c>
      <c r="AC545" t="s">
        <v>1309</v>
      </c>
      <c r="AD545" t="s">
        <v>1314</v>
      </c>
      <c r="AE545" t="s">
        <v>2763</v>
      </c>
      <c r="AF545" s="187">
        <v>45636</v>
      </c>
      <c r="AG545" t="s">
        <v>1399</v>
      </c>
      <c r="AH545" t="s">
        <v>1387</v>
      </c>
      <c r="AI545" s="187" t="s">
        <v>1387</v>
      </c>
      <c r="AJ545" t="s">
        <v>823</v>
      </c>
    </row>
    <row r="546" spans="1:36" x14ac:dyDescent="0.25">
      <c r="A546" t="s">
        <v>2764</v>
      </c>
      <c r="B546" t="s">
        <v>1298</v>
      </c>
      <c r="C546" t="s">
        <v>1299</v>
      </c>
      <c r="D546" t="s">
        <v>1363</v>
      </c>
      <c r="E546" s="186" t="s">
        <v>1301</v>
      </c>
      <c r="F546" t="s">
        <v>2501</v>
      </c>
      <c r="G546" s="187">
        <v>45481</v>
      </c>
      <c r="H546" t="s">
        <v>1303</v>
      </c>
      <c r="I546" t="s">
        <v>1303</v>
      </c>
      <c r="J546" t="s">
        <v>1307</v>
      </c>
      <c r="K546" s="189" t="s">
        <v>1306</v>
      </c>
      <c r="L546" t="s">
        <v>1387</v>
      </c>
      <c r="M546" t="s">
        <v>1387</v>
      </c>
      <c r="N546">
        <v>1</v>
      </c>
      <c r="O546" t="s">
        <v>1443</v>
      </c>
      <c r="P546" s="188">
        <v>0</v>
      </c>
      <c r="Q546" t="s">
        <v>1309</v>
      </c>
      <c r="S546" s="188">
        <v>0</v>
      </c>
      <c r="T546" t="s">
        <v>1309</v>
      </c>
      <c r="U546" t="s">
        <v>1387</v>
      </c>
      <c r="V546" s="188" t="s">
        <v>1387</v>
      </c>
      <c r="W546" t="s">
        <v>1309</v>
      </c>
      <c r="X546" t="s">
        <v>1387</v>
      </c>
      <c r="Y546" s="188">
        <v>0</v>
      </c>
      <c r="Z546" t="s">
        <v>1309</v>
      </c>
      <c r="AB546" s="188" t="s">
        <v>1387</v>
      </c>
      <c r="AC546" t="s">
        <v>1309</v>
      </c>
      <c r="AD546" t="s">
        <v>1387</v>
      </c>
      <c r="AE546" t="s">
        <v>1387</v>
      </c>
      <c r="AF546" s="187" t="s">
        <v>1387</v>
      </c>
      <c r="AG546" t="s">
        <v>1387</v>
      </c>
      <c r="AH546" t="s">
        <v>1387</v>
      </c>
      <c r="AI546" s="187" t="s">
        <v>1387</v>
      </c>
      <c r="AJ546" t="s">
        <v>55</v>
      </c>
    </row>
    <row r="547" spans="1:36" x14ac:dyDescent="0.25">
      <c r="A547" t="s">
        <v>2765</v>
      </c>
      <c r="B547" t="s">
        <v>1481</v>
      </c>
      <c r="C547" t="s">
        <v>1299</v>
      </c>
      <c r="D547" t="s">
        <v>1299</v>
      </c>
      <c r="E547" s="186" t="s">
        <v>1301</v>
      </c>
      <c r="F547" t="s">
        <v>2501</v>
      </c>
      <c r="G547" s="187">
        <v>45758</v>
      </c>
      <c r="H547" t="s">
        <v>1303</v>
      </c>
      <c r="I547" t="s">
        <v>2742</v>
      </c>
      <c r="J547" t="s">
        <v>2743</v>
      </c>
      <c r="K547" s="189" t="s">
        <v>1306</v>
      </c>
      <c r="L547" t="s">
        <v>1387</v>
      </c>
      <c r="M547" t="s">
        <v>1387</v>
      </c>
      <c r="N547">
        <v>1</v>
      </c>
      <c r="O547" t="s">
        <v>1329</v>
      </c>
      <c r="P547" s="188">
        <v>0</v>
      </c>
      <c r="Q547" t="s">
        <v>1309</v>
      </c>
      <c r="S547" s="188">
        <v>0</v>
      </c>
      <c r="T547" t="s">
        <v>1309</v>
      </c>
      <c r="U547" t="s">
        <v>1387</v>
      </c>
      <c r="V547" s="188" t="s">
        <v>1387</v>
      </c>
      <c r="W547" t="s">
        <v>1309</v>
      </c>
      <c r="X547" t="s">
        <v>1387</v>
      </c>
      <c r="Y547" s="188">
        <v>0</v>
      </c>
      <c r="Z547" t="s">
        <v>1309</v>
      </c>
      <c r="AB547" s="188" t="s">
        <v>1387</v>
      </c>
      <c r="AC547" t="s">
        <v>1309</v>
      </c>
      <c r="AD547" t="s">
        <v>1387</v>
      </c>
      <c r="AE547" t="s">
        <v>1387</v>
      </c>
      <c r="AF547" s="187" t="s">
        <v>1387</v>
      </c>
      <c r="AG547" t="s">
        <v>1387</v>
      </c>
      <c r="AH547" t="s">
        <v>1387</v>
      </c>
      <c r="AI547" s="187" t="s">
        <v>1387</v>
      </c>
      <c r="AJ547" t="s">
        <v>55</v>
      </c>
    </row>
    <row r="548" spans="1:36" x14ac:dyDescent="0.25">
      <c r="A548" t="s">
        <v>2766</v>
      </c>
      <c r="B548" t="s">
        <v>1481</v>
      </c>
      <c r="C548" t="s">
        <v>1299</v>
      </c>
      <c r="D548" t="s">
        <v>1299</v>
      </c>
      <c r="E548" s="186" t="s">
        <v>1301</v>
      </c>
      <c r="F548" t="s">
        <v>2501</v>
      </c>
      <c r="G548" s="187">
        <v>44838</v>
      </c>
      <c r="H548" t="s">
        <v>1303</v>
      </c>
      <c r="I548" t="s">
        <v>1303</v>
      </c>
      <c r="J548" t="s">
        <v>1307</v>
      </c>
      <c r="K548" s="189" t="s">
        <v>1306</v>
      </c>
      <c r="L548" t="s">
        <v>1387</v>
      </c>
      <c r="M548" t="s">
        <v>1387</v>
      </c>
      <c r="N548">
        <v>1</v>
      </c>
      <c r="O548" t="s">
        <v>1391</v>
      </c>
      <c r="P548" s="188">
        <v>0</v>
      </c>
      <c r="Q548" t="s">
        <v>1309</v>
      </c>
      <c r="S548" s="188">
        <v>0</v>
      </c>
      <c r="T548" t="s">
        <v>1309</v>
      </c>
      <c r="U548" t="s">
        <v>1387</v>
      </c>
      <c r="V548" s="188" t="s">
        <v>1387</v>
      </c>
      <c r="W548" t="s">
        <v>1309</v>
      </c>
      <c r="X548" t="s">
        <v>1387</v>
      </c>
      <c r="Y548" s="188">
        <v>0</v>
      </c>
      <c r="Z548" t="s">
        <v>1309</v>
      </c>
      <c r="AB548" s="188" t="s">
        <v>1387</v>
      </c>
      <c r="AC548" t="s">
        <v>1309</v>
      </c>
      <c r="AD548" t="s">
        <v>1387</v>
      </c>
      <c r="AE548" t="s">
        <v>1387</v>
      </c>
      <c r="AF548" s="187" t="s">
        <v>1387</v>
      </c>
      <c r="AG548" t="s">
        <v>1387</v>
      </c>
      <c r="AH548" t="s">
        <v>1387</v>
      </c>
      <c r="AI548" s="187" t="s">
        <v>1387</v>
      </c>
      <c r="AJ548" t="s">
        <v>55</v>
      </c>
    </row>
    <row r="549" spans="1:36" x14ac:dyDescent="0.25">
      <c r="A549" t="s">
        <v>2767</v>
      </c>
      <c r="B549" t="s">
        <v>1713</v>
      </c>
      <c r="C549" t="s">
        <v>1299</v>
      </c>
      <c r="D549" t="s">
        <v>1363</v>
      </c>
      <c r="E549" s="186" t="s">
        <v>1301</v>
      </c>
      <c r="F549" t="s">
        <v>2501</v>
      </c>
      <c r="G549" s="187">
        <v>45758</v>
      </c>
      <c r="H549" t="s">
        <v>1303</v>
      </c>
      <c r="I549" t="s">
        <v>2738</v>
      </c>
      <c r="J549" t="s">
        <v>2739</v>
      </c>
      <c r="K549" s="189" t="s">
        <v>1306</v>
      </c>
      <c r="L549" t="s">
        <v>1387</v>
      </c>
      <c r="M549" t="s">
        <v>1387</v>
      </c>
      <c r="N549">
        <v>1</v>
      </c>
      <c r="O549" t="s">
        <v>1329</v>
      </c>
      <c r="P549" s="188">
        <v>0</v>
      </c>
      <c r="Q549" t="s">
        <v>1309</v>
      </c>
      <c r="S549" s="188">
        <v>0</v>
      </c>
      <c r="T549" t="s">
        <v>1309</v>
      </c>
      <c r="U549" t="s">
        <v>1387</v>
      </c>
      <c r="V549" s="188" t="s">
        <v>1387</v>
      </c>
      <c r="W549" t="s">
        <v>1309</v>
      </c>
      <c r="X549" t="s">
        <v>1387</v>
      </c>
      <c r="Y549" s="188">
        <v>0</v>
      </c>
      <c r="Z549" t="s">
        <v>1309</v>
      </c>
      <c r="AB549" s="188" t="s">
        <v>1387</v>
      </c>
      <c r="AC549" t="s">
        <v>1309</v>
      </c>
      <c r="AD549" t="s">
        <v>1387</v>
      </c>
      <c r="AE549" t="s">
        <v>1387</v>
      </c>
      <c r="AF549" s="187" t="s">
        <v>1387</v>
      </c>
      <c r="AG549" t="s">
        <v>1387</v>
      </c>
      <c r="AH549" t="s">
        <v>1387</v>
      </c>
      <c r="AI549" s="187" t="s">
        <v>1387</v>
      </c>
      <c r="AJ549" t="s">
        <v>55</v>
      </c>
    </row>
    <row r="550" spans="1:36" x14ac:dyDescent="0.25">
      <c r="A550" t="s">
        <v>2768</v>
      </c>
      <c r="B550" t="s">
        <v>1481</v>
      </c>
      <c r="C550" t="s">
        <v>1299</v>
      </c>
      <c r="D550" t="s">
        <v>1299</v>
      </c>
      <c r="E550" s="186" t="s">
        <v>1301</v>
      </c>
      <c r="F550" t="s">
        <v>2501</v>
      </c>
      <c r="G550" s="187">
        <v>45716</v>
      </c>
      <c r="H550" t="s">
        <v>1303</v>
      </c>
      <c r="I550" t="s">
        <v>1475</v>
      </c>
      <c r="J550" t="s">
        <v>2769</v>
      </c>
      <c r="K550" s="189" t="s">
        <v>1306</v>
      </c>
      <c r="L550" t="s">
        <v>1387</v>
      </c>
      <c r="M550" t="s">
        <v>1387</v>
      </c>
      <c r="N550">
        <v>1</v>
      </c>
      <c r="O550" t="s">
        <v>1329</v>
      </c>
      <c r="P550" s="188">
        <v>0</v>
      </c>
      <c r="Q550" t="s">
        <v>1309</v>
      </c>
      <c r="S550" s="188">
        <v>0</v>
      </c>
      <c r="T550" t="s">
        <v>1309</v>
      </c>
      <c r="U550" t="s">
        <v>1387</v>
      </c>
      <c r="V550" s="188" t="s">
        <v>1387</v>
      </c>
      <c r="W550" t="s">
        <v>1309</v>
      </c>
      <c r="X550" t="s">
        <v>1387</v>
      </c>
      <c r="Y550" s="188">
        <v>0</v>
      </c>
      <c r="Z550" t="s">
        <v>1309</v>
      </c>
      <c r="AB550" s="188" t="s">
        <v>1387</v>
      </c>
      <c r="AC550" t="s">
        <v>1309</v>
      </c>
      <c r="AD550" t="s">
        <v>1387</v>
      </c>
      <c r="AE550" t="s">
        <v>1387</v>
      </c>
      <c r="AF550" s="187" t="s">
        <v>1387</v>
      </c>
      <c r="AG550" t="s">
        <v>1387</v>
      </c>
      <c r="AH550" t="s">
        <v>1387</v>
      </c>
      <c r="AI550" s="187" t="s">
        <v>1387</v>
      </c>
      <c r="AJ550" t="s">
        <v>55</v>
      </c>
    </row>
    <row r="551" spans="1:36" x14ac:dyDescent="0.25">
      <c r="A551" t="s">
        <v>166</v>
      </c>
      <c r="B551" t="s">
        <v>1481</v>
      </c>
      <c r="C551" t="s">
        <v>1299</v>
      </c>
      <c r="D551" t="s">
        <v>1299</v>
      </c>
      <c r="E551" s="186" t="s">
        <v>1301</v>
      </c>
      <c r="F551" t="s">
        <v>2501</v>
      </c>
      <c r="G551" s="187">
        <v>45768</v>
      </c>
      <c r="H551" t="s">
        <v>1303</v>
      </c>
      <c r="I551" t="s">
        <v>1303</v>
      </c>
      <c r="J551" t="s">
        <v>1307</v>
      </c>
      <c r="K551" s="189" t="s">
        <v>1306</v>
      </c>
      <c r="L551" t="s">
        <v>1387</v>
      </c>
      <c r="M551" t="s">
        <v>1387</v>
      </c>
      <c r="N551">
        <v>1</v>
      </c>
      <c r="O551" t="s">
        <v>1443</v>
      </c>
      <c r="P551" s="188">
        <v>0</v>
      </c>
      <c r="Q551" t="s">
        <v>1309</v>
      </c>
      <c r="S551" s="188">
        <v>0</v>
      </c>
      <c r="T551" t="s">
        <v>1309</v>
      </c>
      <c r="U551" t="s">
        <v>1387</v>
      </c>
      <c r="V551" s="188" t="s">
        <v>1387</v>
      </c>
      <c r="W551" t="s">
        <v>1309</v>
      </c>
      <c r="X551" t="s">
        <v>1387</v>
      </c>
      <c r="Y551" s="188">
        <v>0</v>
      </c>
      <c r="Z551" t="s">
        <v>1309</v>
      </c>
      <c r="AB551" s="188" t="s">
        <v>1387</v>
      </c>
      <c r="AC551" t="s">
        <v>1309</v>
      </c>
      <c r="AD551" t="s">
        <v>1387</v>
      </c>
      <c r="AE551" t="s">
        <v>1387</v>
      </c>
      <c r="AF551" s="187" t="s">
        <v>1387</v>
      </c>
      <c r="AG551" t="s">
        <v>1387</v>
      </c>
      <c r="AH551" t="s">
        <v>1387</v>
      </c>
      <c r="AI551" s="187" t="s">
        <v>1387</v>
      </c>
      <c r="AJ551" t="s">
        <v>55</v>
      </c>
    </row>
    <row r="552" spans="1:36" x14ac:dyDescent="0.25">
      <c r="A552" t="s">
        <v>2765</v>
      </c>
      <c r="B552" t="s">
        <v>1481</v>
      </c>
      <c r="C552" t="s">
        <v>1299</v>
      </c>
      <c r="D552" t="s">
        <v>1299</v>
      </c>
      <c r="E552" s="186" t="s">
        <v>1301</v>
      </c>
      <c r="F552" t="s">
        <v>2501</v>
      </c>
      <c r="G552" s="187">
        <v>45758</v>
      </c>
      <c r="H552" t="s">
        <v>1303</v>
      </c>
      <c r="I552" t="s">
        <v>2726</v>
      </c>
      <c r="J552" t="s">
        <v>2727</v>
      </c>
      <c r="K552" s="189" t="s">
        <v>1306</v>
      </c>
      <c r="L552" t="s">
        <v>1387</v>
      </c>
      <c r="M552" t="s">
        <v>1387</v>
      </c>
      <c r="N552">
        <v>1</v>
      </c>
      <c r="O552" t="s">
        <v>1329</v>
      </c>
      <c r="P552" s="188">
        <v>0</v>
      </c>
      <c r="Q552" t="s">
        <v>1309</v>
      </c>
      <c r="S552" s="188">
        <v>0</v>
      </c>
      <c r="T552" t="s">
        <v>1309</v>
      </c>
      <c r="U552" t="s">
        <v>1387</v>
      </c>
      <c r="V552" s="188" t="s">
        <v>1387</v>
      </c>
      <c r="W552" t="s">
        <v>1309</v>
      </c>
      <c r="X552" t="s">
        <v>1387</v>
      </c>
      <c r="Y552" s="188">
        <v>0</v>
      </c>
      <c r="Z552" t="s">
        <v>1309</v>
      </c>
      <c r="AB552" s="188" t="s">
        <v>1387</v>
      </c>
      <c r="AC552" t="s">
        <v>1309</v>
      </c>
      <c r="AD552" t="s">
        <v>1387</v>
      </c>
      <c r="AE552" t="s">
        <v>1387</v>
      </c>
      <c r="AF552" s="187" t="s">
        <v>1387</v>
      </c>
      <c r="AG552" t="s">
        <v>1387</v>
      </c>
      <c r="AH552" t="s">
        <v>1387</v>
      </c>
      <c r="AI552" s="187" t="s">
        <v>1387</v>
      </c>
      <c r="AJ552" t="s">
        <v>55</v>
      </c>
    </row>
    <row r="553" spans="1:36" x14ac:dyDescent="0.25">
      <c r="A553" t="s">
        <v>2765</v>
      </c>
      <c r="B553" t="s">
        <v>1481</v>
      </c>
      <c r="C553" t="s">
        <v>1299</v>
      </c>
      <c r="D553" t="s">
        <v>1299</v>
      </c>
      <c r="E553" s="186" t="s">
        <v>1301</v>
      </c>
      <c r="F553" t="s">
        <v>2501</v>
      </c>
      <c r="G553" s="187">
        <v>45758</v>
      </c>
      <c r="H553" t="s">
        <v>1303</v>
      </c>
      <c r="I553" t="s">
        <v>1837</v>
      </c>
      <c r="J553" t="s">
        <v>2770</v>
      </c>
      <c r="K553" s="189" t="s">
        <v>1306</v>
      </c>
      <c r="L553" t="s">
        <v>1387</v>
      </c>
      <c r="M553" t="s">
        <v>1387</v>
      </c>
      <c r="N553">
        <v>1</v>
      </c>
      <c r="O553" t="s">
        <v>1329</v>
      </c>
      <c r="P553" s="188">
        <v>0</v>
      </c>
      <c r="Q553" t="s">
        <v>1309</v>
      </c>
      <c r="S553" s="188">
        <v>0</v>
      </c>
      <c r="T553" t="s">
        <v>1309</v>
      </c>
      <c r="U553" t="s">
        <v>1387</v>
      </c>
      <c r="V553" s="188" t="s">
        <v>1387</v>
      </c>
      <c r="W553" t="s">
        <v>1309</v>
      </c>
      <c r="X553" t="s">
        <v>1387</v>
      </c>
      <c r="Y553" s="188">
        <v>0</v>
      </c>
      <c r="Z553" t="s">
        <v>1309</v>
      </c>
      <c r="AB553" s="188" t="s">
        <v>1387</v>
      </c>
      <c r="AC553" t="s">
        <v>1309</v>
      </c>
      <c r="AD553" t="s">
        <v>1387</v>
      </c>
      <c r="AE553" t="s">
        <v>1387</v>
      </c>
      <c r="AF553" s="187" t="s">
        <v>1387</v>
      </c>
      <c r="AG553" t="s">
        <v>1387</v>
      </c>
      <c r="AH553" t="s">
        <v>1387</v>
      </c>
      <c r="AI553" s="187" t="s">
        <v>1387</v>
      </c>
      <c r="AJ553" t="s">
        <v>55</v>
      </c>
    </row>
    <row r="554" spans="1:36" x14ac:dyDescent="0.25">
      <c r="A554" t="s">
        <v>2771</v>
      </c>
      <c r="B554" t="s">
        <v>1481</v>
      </c>
      <c r="C554" t="s">
        <v>1299</v>
      </c>
      <c r="D554" t="s">
        <v>1299</v>
      </c>
      <c r="E554" s="186" t="s">
        <v>1301</v>
      </c>
      <c r="F554" t="s">
        <v>2501</v>
      </c>
      <c r="G554" s="187">
        <v>45282</v>
      </c>
      <c r="H554" t="s">
        <v>1303</v>
      </c>
      <c r="I554" t="s">
        <v>2619</v>
      </c>
      <c r="J554" t="s">
        <v>2772</v>
      </c>
      <c r="K554" s="189" t="s">
        <v>1306</v>
      </c>
      <c r="L554" t="s">
        <v>1387</v>
      </c>
      <c r="M554" t="s">
        <v>1387</v>
      </c>
      <c r="N554">
        <v>1</v>
      </c>
      <c r="O554" t="s">
        <v>1329</v>
      </c>
      <c r="P554" s="188">
        <v>0</v>
      </c>
      <c r="Q554" t="s">
        <v>1309</v>
      </c>
      <c r="S554" s="188">
        <v>0</v>
      </c>
      <c r="T554" t="s">
        <v>1309</v>
      </c>
      <c r="U554" t="s">
        <v>1387</v>
      </c>
      <c r="V554" s="188" t="s">
        <v>1387</v>
      </c>
      <c r="W554" t="s">
        <v>1309</v>
      </c>
      <c r="X554" t="s">
        <v>1387</v>
      </c>
      <c r="Y554" s="188">
        <v>0</v>
      </c>
      <c r="Z554" t="s">
        <v>1309</v>
      </c>
      <c r="AB554" s="188" t="s">
        <v>1387</v>
      </c>
      <c r="AC554" t="s">
        <v>1309</v>
      </c>
      <c r="AD554" t="s">
        <v>1387</v>
      </c>
      <c r="AE554" t="s">
        <v>1387</v>
      </c>
      <c r="AF554" s="187" t="s">
        <v>1387</v>
      </c>
      <c r="AG554" t="s">
        <v>1387</v>
      </c>
      <c r="AH554" t="s">
        <v>1387</v>
      </c>
      <c r="AI554" s="187" t="s">
        <v>1387</v>
      </c>
      <c r="AJ554" t="s">
        <v>55</v>
      </c>
    </row>
    <row r="555" spans="1:36" x14ac:dyDescent="0.25">
      <c r="A555" t="s">
        <v>2773</v>
      </c>
      <c r="B555" t="s">
        <v>2274</v>
      </c>
      <c r="C555" t="s">
        <v>1299</v>
      </c>
      <c r="D555" t="s">
        <v>2774</v>
      </c>
      <c r="E555" s="186" t="s">
        <v>1301</v>
      </c>
      <c r="F555" t="s">
        <v>2501</v>
      </c>
      <c r="G555" s="187">
        <v>45440</v>
      </c>
      <c r="H555" t="s">
        <v>1303</v>
      </c>
      <c r="I555" t="s">
        <v>1303</v>
      </c>
      <c r="J555" t="s">
        <v>1307</v>
      </c>
      <c r="K555" s="189" t="s">
        <v>1306</v>
      </c>
      <c r="L555" t="s">
        <v>1387</v>
      </c>
      <c r="M555" t="s">
        <v>1387</v>
      </c>
      <c r="N555">
        <v>4</v>
      </c>
      <c r="O555" t="s">
        <v>1443</v>
      </c>
      <c r="P555" s="188">
        <v>0</v>
      </c>
      <c r="Q555" t="s">
        <v>1309</v>
      </c>
      <c r="S555" s="188">
        <v>0</v>
      </c>
      <c r="T555" t="s">
        <v>1309</v>
      </c>
      <c r="U555" t="s">
        <v>1387</v>
      </c>
      <c r="V555" s="188" t="s">
        <v>1387</v>
      </c>
      <c r="W555" t="s">
        <v>1309</v>
      </c>
      <c r="X555" t="s">
        <v>1387</v>
      </c>
      <c r="Y555" s="188">
        <v>0</v>
      </c>
      <c r="Z555" t="s">
        <v>1309</v>
      </c>
      <c r="AB555" s="188" t="s">
        <v>1387</v>
      </c>
      <c r="AC555" t="s">
        <v>1309</v>
      </c>
      <c r="AD555" t="s">
        <v>1387</v>
      </c>
      <c r="AE555" t="s">
        <v>1387</v>
      </c>
      <c r="AF555" s="187" t="s">
        <v>1387</v>
      </c>
      <c r="AG555" t="s">
        <v>1387</v>
      </c>
      <c r="AH555" t="s">
        <v>1387</v>
      </c>
      <c r="AI555" s="187" t="s">
        <v>1387</v>
      </c>
      <c r="AJ555" t="s">
        <v>55</v>
      </c>
    </row>
    <row r="556" spans="1:36" x14ac:dyDescent="0.25">
      <c r="A556" t="s">
        <v>2775</v>
      </c>
      <c r="B556" t="s">
        <v>1481</v>
      </c>
      <c r="C556" t="s">
        <v>1299</v>
      </c>
      <c r="D556" t="s">
        <v>1299</v>
      </c>
      <c r="E556" s="186" t="s">
        <v>1301</v>
      </c>
      <c r="F556" t="s">
        <v>2501</v>
      </c>
      <c r="G556" s="187">
        <v>45610</v>
      </c>
      <c r="H556" t="s">
        <v>1303</v>
      </c>
      <c r="I556" t="s">
        <v>2010</v>
      </c>
      <c r="J556" t="s">
        <v>2676</v>
      </c>
      <c r="K556" s="189" t="s">
        <v>1306</v>
      </c>
      <c r="L556" t="s">
        <v>1387</v>
      </c>
      <c r="M556" t="s">
        <v>1387</v>
      </c>
      <c r="N556">
        <v>1</v>
      </c>
      <c r="O556" t="s">
        <v>1329</v>
      </c>
      <c r="P556" s="188">
        <v>0</v>
      </c>
      <c r="Q556" t="s">
        <v>1309</v>
      </c>
      <c r="S556" s="188">
        <v>0</v>
      </c>
      <c r="T556" t="s">
        <v>1309</v>
      </c>
      <c r="U556" t="s">
        <v>1387</v>
      </c>
      <c r="V556" s="188" t="s">
        <v>1387</v>
      </c>
      <c r="W556" t="s">
        <v>1309</v>
      </c>
      <c r="X556" t="s">
        <v>1387</v>
      </c>
      <c r="Y556" s="188">
        <v>0</v>
      </c>
      <c r="Z556" t="s">
        <v>1309</v>
      </c>
      <c r="AB556" s="188" t="s">
        <v>1387</v>
      </c>
      <c r="AC556" t="s">
        <v>1309</v>
      </c>
      <c r="AD556" t="s">
        <v>1387</v>
      </c>
      <c r="AE556" t="s">
        <v>1387</v>
      </c>
      <c r="AF556" s="187" t="s">
        <v>1387</v>
      </c>
      <c r="AG556" t="s">
        <v>1387</v>
      </c>
      <c r="AH556" t="s">
        <v>1387</v>
      </c>
      <c r="AI556" s="187" t="s">
        <v>1387</v>
      </c>
      <c r="AJ556" t="s">
        <v>55</v>
      </c>
    </row>
    <row r="557" spans="1:36" x14ac:dyDescent="0.25">
      <c r="A557" t="s">
        <v>2767</v>
      </c>
      <c r="B557" t="s">
        <v>1713</v>
      </c>
      <c r="C557" t="s">
        <v>1299</v>
      </c>
      <c r="D557" t="s">
        <v>1363</v>
      </c>
      <c r="E557" s="186" t="s">
        <v>1301</v>
      </c>
      <c r="F557" t="s">
        <v>2501</v>
      </c>
      <c r="G557" s="187">
        <v>45758</v>
      </c>
      <c r="H557" t="s">
        <v>1303</v>
      </c>
      <c r="I557" t="s">
        <v>2726</v>
      </c>
      <c r="J557" t="s">
        <v>2727</v>
      </c>
      <c r="K557" s="189" t="s">
        <v>1306</v>
      </c>
      <c r="L557" t="s">
        <v>1387</v>
      </c>
      <c r="M557" t="s">
        <v>1387</v>
      </c>
      <c r="N557">
        <v>1</v>
      </c>
      <c r="O557" t="s">
        <v>1329</v>
      </c>
      <c r="P557" s="188">
        <v>0</v>
      </c>
      <c r="Q557" t="s">
        <v>1309</v>
      </c>
      <c r="S557" s="188">
        <v>0</v>
      </c>
      <c r="T557" t="s">
        <v>1309</v>
      </c>
      <c r="U557" t="s">
        <v>1387</v>
      </c>
      <c r="V557" s="188" t="s">
        <v>1387</v>
      </c>
      <c r="W557" t="s">
        <v>1309</v>
      </c>
      <c r="X557" t="s">
        <v>1387</v>
      </c>
      <c r="Y557" s="188">
        <v>0</v>
      </c>
      <c r="Z557" t="s">
        <v>1309</v>
      </c>
      <c r="AB557" s="188" t="s">
        <v>1387</v>
      </c>
      <c r="AC557" t="s">
        <v>1309</v>
      </c>
      <c r="AD557" t="s">
        <v>1387</v>
      </c>
      <c r="AE557" t="s">
        <v>1387</v>
      </c>
      <c r="AF557" s="187" t="s">
        <v>1387</v>
      </c>
      <c r="AG557" t="s">
        <v>1387</v>
      </c>
      <c r="AH557" t="s">
        <v>1387</v>
      </c>
      <c r="AI557" s="187" t="s">
        <v>1387</v>
      </c>
      <c r="AJ557" t="s">
        <v>55</v>
      </c>
    </row>
    <row r="558" spans="1:36" x14ac:dyDescent="0.25">
      <c r="A558" t="s">
        <v>2776</v>
      </c>
      <c r="B558" t="s">
        <v>1481</v>
      </c>
      <c r="C558" t="s">
        <v>1299</v>
      </c>
      <c r="D558" t="s">
        <v>1299</v>
      </c>
      <c r="E558" s="186" t="s">
        <v>1301</v>
      </c>
      <c r="F558" t="s">
        <v>2501</v>
      </c>
      <c r="G558" s="187">
        <v>45552</v>
      </c>
      <c r="H558" t="s">
        <v>1303</v>
      </c>
      <c r="I558" t="s">
        <v>2010</v>
      </c>
      <c r="J558" t="s">
        <v>2676</v>
      </c>
      <c r="K558" s="189" t="s">
        <v>1306</v>
      </c>
      <c r="L558" t="s">
        <v>1387</v>
      </c>
      <c r="M558" t="s">
        <v>1387</v>
      </c>
      <c r="N558">
        <v>1</v>
      </c>
      <c r="O558" t="s">
        <v>1329</v>
      </c>
      <c r="P558" s="188">
        <v>0</v>
      </c>
      <c r="Q558" t="s">
        <v>1309</v>
      </c>
      <c r="S558" s="188">
        <v>0</v>
      </c>
      <c r="T558" t="s">
        <v>1309</v>
      </c>
      <c r="U558" t="s">
        <v>1387</v>
      </c>
      <c r="V558" s="188" t="s">
        <v>1387</v>
      </c>
      <c r="W558" t="s">
        <v>1309</v>
      </c>
      <c r="X558" t="s">
        <v>1387</v>
      </c>
      <c r="Y558" s="188">
        <v>0</v>
      </c>
      <c r="Z558" t="s">
        <v>1309</v>
      </c>
      <c r="AB558" s="188" t="s">
        <v>1387</v>
      </c>
      <c r="AC558" t="s">
        <v>1309</v>
      </c>
      <c r="AD558" t="s">
        <v>1387</v>
      </c>
      <c r="AE558" t="s">
        <v>1387</v>
      </c>
      <c r="AF558" s="187" t="s">
        <v>1387</v>
      </c>
      <c r="AG558" t="s">
        <v>1387</v>
      </c>
      <c r="AH558" t="s">
        <v>1387</v>
      </c>
      <c r="AI558" s="187" t="s">
        <v>1387</v>
      </c>
      <c r="AJ558" t="s">
        <v>55</v>
      </c>
    </row>
    <row r="559" spans="1:36" x14ac:dyDescent="0.25">
      <c r="A559" t="s">
        <v>2767</v>
      </c>
      <c r="B559" t="s">
        <v>1713</v>
      </c>
      <c r="C559" t="s">
        <v>1299</v>
      </c>
      <c r="D559" t="s">
        <v>1363</v>
      </c>
      <c r="E559" s="186" t="s">
        <v>1301</v>
      </c>
      <c r="F559" t="s">
        <v>2501</v>
      </c>
      <c r="G559" s="187">
        <v>45758</v>
      </c>
      <c r="H559" t="s">
        <v>1303</v>
      </c>
      <c r="I559" t="s">
        <v>2742</v>
      </c>
      <c r="J559" t="s">
        <v>2743</v>
      </c>
      <c r="K559" s="189" t="s">
        <v>1306</v>
      </c>
      <c r="L559" t="s">
        <v>1387</v>
      </c>
      <c r="M559" t="s">
        <v>1387</v>
      </c>
      <c r="N559">
        <v>1</v>
      </c>
      <c r="O559" t="s">
        <v>1329</v>
      </c>
      <c r="P559" s="188">
        <v>0</v>
      </c>
      <c r="Q559" t="s">
        <v>1309</v>
      </c>
      <c r="S559" s="188">
        <v>0</v>
      </c>
      <c r="T559" t="s">
        <v>1309</v>
      </c>
      <c r="U559" t="s">
        <v>1387</v>
      </c>
      <c r="V559" s="188" t="s">
        <v>1387</v>
      </c>
      <c r="W559" t="s">
        <v>1309</v>
      </c>
      <c r="X559" t="s">
        <v>1387</v>
      </c>
      <c r="Y559" s="188">
        <v>0</v>
      </c>
      <c r="Z559" t="s">
        <v>1309</v>
      </c>
      <c r="AB559" s="188" t="s">
        <v>1387</v>
      </c>
      <c r="AC559" t="s">
        <v>1309</v>
      </c>
      <c r="AD559" t="s">
        <v>1387</v>
      </c>
      <c r="AE559" t="s">
        <v>1387</v>
      </c>
      <c r="AF559" s="187" t="s">
        <v>1387</v>
      </c>
      <c r="AG559" t="s">
        <v>1387</v>
      </c>
      <c r="AH559" t="s">
        <v>1387</v>
      </c>
      <c r="AI559" s="187" t="s">
        <v>1387</v>
      </c>
      <c r="AJ559" t="s">
        <v>55</v>
      </c>
    </row>
    <row r="560" spans="1:36" x14ac:dyDescent="0.25">
      <c r="A560" t="s">
        <v>2777</v>
      </c>
      <c r="B560" t="s">
        <v>1481</v>
      </c>
      <c r="C560" t="s">
        <v>1299</v>
      </c>
      <c r="D560" t="s">
        <v>1299</v>
      </c>
      <c r="E560" s="186" t="s">
        <v>1301</v>
      </c>
      <c r="F560" t="s">
        <v>2501</v>
      </c>
      <c r="G560" s="187">
        <v>45121</v>
      </c>
      <c r="H560" t="s">
        <v>1303</v>
      </c>
      <c r="I560" t="s">
        <v>1303</v>
      </c>
      <c r="J560" t="s">
        <v>1307</v>
      </c>
      <c r="K560" s="189" t="s">
        <v>1306</v>
      </c>
      <c r="L560" t="s">
        <v>1387</v>
      </c>
      <c r="M560" t="s">
        <v>1387</v>
      </c>
      <c r="N560">
        <v>1</v>
      </c>
      <c r="O560" t="s">
        <v>1443</v>
      </c>
      <c r="P560" s="188">
        <v>0</v>
      </c>
      <c r="Q560" t="s">
        <v>1309</v>
      </c>
      <c r="S560" s="188">
        <v>0</v>
      </c>
      <c r="T560" t="s">
        <v>1309</v>
      </c>
      <c r="U560" t="s">
        <v>1387</v>
      </c>
      <c r="V560" s="188" t="s">
        <v>1387</v>
      </c>
      <c r="W560" t="s">
        <v>1309</v>
      </c>
      <c r="X560" t="s">
        <v>1387</v>
      </c>
      <c r="Y560" s="188">
        <v>0</v>
      </c>
      <c r="Z560" t="s">
        <v>1309</v>
      </c>
      <c r="AB560" s="188" t="s">
        <v>1387</v>
      </c>
      <c r="AC560" t="s">
        <v>1309</v>
      </c>
      <c r="AD560" t="s">
        <v>1387</v>
      </c>
      <c r="AE560" t="s">
        <v>1387</v>
      </c>
      <c r="AF560" s="187" t="s">
        <v>1387</v>
      </c>
      <c r="AG560" t="s">
        <v>1387</v>
      </c>
      <c r="AH560" t="s">
        <v>1387</v>
      </c>
      <c r="AI560" s="187" t="s">
        <v>1387</v>
      </c>
      <c r="AJ560" t="s">
        <v>55</v>
      </c>
    </row>
    <row r="561" spans="1:36" x14ac:dyDescent="0.25">
      <c r="A561" t="s">
        <v>2778</v>
      </c>
      <c r="B561" t="s">
        <v>1298</v>
      </c>
      <c r="C561" t="s">
        <v>1299</v>
      </c>
      <c r="D561" t="s">
        <v>1363</v>
      </c>
      <c r="E561" s="186" t="s">
        <v>1301</v>
      </c>
      <c r="F561" t="s">
        <v>2501</v>
      </c>
      <c r="G561" s="187">
        <v>45481</v>
      </c>
      <c r="H561" t="s">
        <v>1303</v>
      </c>
      <c r="I561" t="s">
        <v>1303</v>
      </c>
      <c r="J561" t="s">
        <v>1307</v>
      </c>
      <c r="K561" s="189" t="s">
        <v>1306</v>
      </c>
      <c r="L561" t="s">
        <v>1387</v>
      </c>
      <c r="M561" t="s">
        <v>1387</v>
      </c>
      <c r="N561">
        <v>1</v>
      </c>
      <c r="O561" t="s">
        <v>1443</v>
      </c>
      <c r="P561" s="188">
        <v>0</v>
      </c>
      <c r="Q561" t="s">
        <v>1309</v>
      </c>
      <c r="S561" s="188">
        <v>0</v>
      </c>
      <c r="T561" t="s">
        <v>1309</v>
      </c>
      <c r="U561" t="s">
        <v>1387</v>
      </c>
      <c r="V561" s="188" t="s">
        <v>1387</v>
      </c>
      <c r="W561" t="s">
        <v>1309</v>
      </c>
      <c r="X561" t="s">
        <v>1387</v>
      </c>
      <c r="Y561" s="188">
        <v>0</v>
      </c>
      <c r="Z561" t="s">
        <v>1309</v>
      </c>
      <c r="AB561" s="188" t="s">
        <v>1387</v>
      </c>
      <c r="AC561" t="s">
        <v>1309</v>
      </c>
      <c r="AD561" t="s">
        <v>1387</v>
      </c>
      <c r="AE561" t="s">
        <v>1387</v>
      </c>
      <c r="AF561" s="187" t="s">
        <v>1387</v>
      </c>
      <c r="AG561" t="s">
        <v>1387</v>
      </c>
      <c r="AH561" t="s">
        <v>1387</v>
      </c>
      <c r="AI561" s="187" t="s">
        <v>1387</v>
      </c>
      <c r="AJ561" t="s">
        <v>55</v>
      </c>
    </row>
  </sheetData>
  <autoFilter ref="A2:AJ561" xr:uid="{8534DB46-6A38-46E3-8F44-B66376EA493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CB6-C125-44C3-9C68-806EDCEC53A8}">
  <dimension ref="A2:T663"/>
  <sheetViews>
    <sheetView topLeftCell="A2" workbookViewId="0">
      <selection activeCell="D670" sqref="D670"/>
    </sheetView>
  </sheetViews>
  <sheetFormatPr defaultColWidth="8.7109375" defaultRowHeight="15" x14ac:dyDescent="0.25"/>
  <cols>
    <col min="1" max="1" width="10.140625" bestFit="1" customWidth="1"/>
    <col min="2" max="2" width="19.28515625" bestFit="1" customWidth="1"/>
    <col min="3" max="3" width="13.85546875" bestFit="1" customWidth="1"/>
    <col min="4" max="5" width="14.140625" bestFit="1" customWidth="1"/>
    <col min="6" max="6" width="19.5703125" bestFit="1" customWidth="1"/>
    <col min="7" max="7" width="80.7109375" bestFit="1" customWidth="1"/>
    <col min="8" max="8" width="10.28515625" bestFit="1" customWidth="1"/>
    <col min="9" max="9" width="19.5703125" style="305" bestFit="1" customWidth="1"/>
    <col min="10" max="10" width="11.42578125" bestFit="1" customWidth="1"/>
    <col min="11" max="11" width="9.140625" bestFit="1" customWidth="1"/>
    <col min="12" max="12" width="18.140625" bestFit="1" customWidth="1"/>
    <col min="13" max="14" width="14.85546875" bestFit="1" customWidth="1"/>
    <col min="15" max="15" width="11.140625" bestFit="1" customWidth="1"/>
    <col min="16" max="16" width="16.42578125" bestFit="1" customWidth="1"/>
    <col min="17" max="17" width="14.85546875" bestFit="1" customWidth="1"/>
    <col min="18" max="18" width="17" bestFit="1" customWidth="1"/>
    <col min="19" max="19" width="37.140625" bestFit="1" customWidth="1"/>
    <col min="20" max="20" width="11.85546875" bestFit="1" customWidth="1"/>
    <col min="21" max="21" width="8.7109375" bestFit="1" customWidth="1"/>
  </cols>
  <sheetData>
    <row r="2" spans="1:20" x14ac:dyDescent="0.25">
      <c r="A2" t="s">
        <v>6</v>
      </c>
      <c r="B2" t="s">
        <v>2779</v>
      </c>
      <c r="C2" t="s">
        <v>1263</v>
      </c>
      <c r="D2" t="s">
        <v>1267</v>
      </c>
      <c r="E2" t="s">
        <v>2780</v>
      </c>
      <c r="F2" t="s">
        <v>1269</v>
      </c>
      <c r="G2" t="s">
        <v>1270</v>
      </c>
      <c r="H2" t="s">
        <v>1271</v>
      </c>
      <c r="I2" s="305" t="s">
        <v>1272</v>
      </c>
      <c r="J2" t="s">
        <v>1274</v>
      </c>
      <c r="K2" t="s">
        <v>1275</v>
      </c>
      <c r="L2" t="s">
        <v>2781</v>
      </c>
      <c r="M2" t="s">
        <v>2782</v>
      </c>
      <c r="N2" t="s">
        <v>2783</v>
      </c>
      <c r="O2" t="s">
        <v>2784</v>
      </c>
      <c r="P2" t="s">
        <v>2785</v>
      </c>
      <c r="Q2" t="s">
        <v>2786</v>
      </c>
      <c r="R2" t="s">
        <v>2787</v>
      </c>
      <c r="S2" t="s">
        <v>2788</v>
      </c>
      <c r="T2" t="s">
        <v>503</v>
      </c>
    </row>
    <row r="3" spans="1:20" hidden="1" x14ac:dyDescent="0.25">
      <c r="A3" s="306" t="s">
        <v>2789</v>
      </c>
      <c r="B3" s="306" t="s">
        <v>2790</v>
      </c>
      <c r="C3" s="306" t="s">
        <v>1299</v>
      </c>
      <c r="D3" s="320">
        <v>44938</v>
      </c>
      <c r="E3" s="306" t="s">
        <v>2791</v>
      </c>
      <c r="F3" s="306" t="s">
        <v>1303</v>
      </c>
      <c r="G3" s="306" t="s">
        <v>1307</v>
      </c>
      <c r="H3" s="306" t="s">
        <v>1207</v>
      </c>
      <c r="I3" s="305" t="s">
        <v>1746</v>
      </c>
      <c r="J3" s="306">
        <v>12</v>
      </c>
      <c r="K3" s="306" t="s">
        <v>1397</v>
      </c>
      <c r="L3" s="306"/>
      <c r="M3" s="307"/>
      <c r="N3" s="307"/>
      <c r="O3" s="306"/>
      <c r="P3" s="321"/>
      <c r="Q3" s="307">
        <v>0</v>
      </c>
      <c r="R3" s="306" t="s">
        <v>1399</v>
      </c>
      <c r="S3" s="306" t="s">
        <v>1399</v>
      </c>
      <c r="T3" s="306">
        <f>V_PO_IT[[#This Row],[SPK Amount]]*V_PO_IT[[#This Row],[QUANTITY]]</f>
        <v>0</v>
      </c>
    </row>
    <row r="4" spans="1:20" hidden="1" x14ac:dyDescent="0.25">
      <c r="A4" s="306" t="s">
        <v>2789</v>
      </c>
      <c r="B4" s="306" t="s">
        <v>2797</v>
      </c>
      <c r="C4" s="306" t="s">
        <v>1299</v>
      </c>
      <c r="D4" s="320">
        <v>44980</v>
      </c>
      <c r="E4" s="306" t="s">
        <v>2791</v>
      </c>
      <c r="F4" s="306" t="s">
        <v>2005</v>
      </c>
      <c r="G4" s="306" t="s">
        <v>2006</v>
      </c>
      <c r="H4" s="306" t="s">
        <v>1208</v>
      </c>
      <c r="I4" s="305" t="s">
        <v>1306</v>
      </c>
      <c r="J4" s="306">
        <v>1</v>
      </c>
      <c r="K4" s="306" t="s">
        <v>1308</v>
      </c>
      <c r="L4" s="306"/>
      <c r="M4" s="307"/>
      <c r="N4" s="307"/>
      <c r="O4" s="306"/>
      <c r="P4" s="321"/>
      <c r="Q4" s="307">
        <v>0</v>
      </c>
      <c r="R4" s="306" t="s">
        <v>1399</v>
      </c>
      <c r="S4" s="306" t="s">
        <v>1399</v>
      </c>
      <c r="T4" s="306">
        <f>V_PO_IT[[#This Row],[SPK Amount]]*V_PO_IT[[#This Row],[QUANTITY]]</f>
        <v>0</v>
      </c>
    </row>
    <row r="5" spans="1:20" ht="30" hidden="1" x14ac:dyDescent="0.25">
      <c r="A5" s="306" t="s">
        <v>2789</v>
      </c>
      <c r="B5" s="306" t="s">
        <v>2821</v>
      </c>
      <c r="C5" s="306" t="s">
        <v>1299</v>
      </c>
      <c r="D5" s="320">
        <v>45833</v>
      </c>
      <c r="E5" s="306" t="s">
        <v>2791</v>
      </c>
      <c r="F5" s="306" t="s">
        <v>1303</v>
      </c>
      <c r="G5" s="306" t="s">
        <v>1307</v>
      </c>
      <c r="H5" s="306" t="s">
        <v>1207</v>
      </c>
      <c r="I5" s="305" t="s">
        <v>1969</v>
      </c>
      <c r="J5" s="306">
        <v>6</v>
      </c>
      <c r="K5" s="306" t="s">
        <v>1429</v>
      </c>
      <c r="L5" s="306"/>
      <c r="M5" s="307"/>
      <c r="N5" s="307"/>
      <c r="O5" s="306"/>
      <c r="P5" s="321"/>
      <c r="Q5" s="307">
        <v>0</v>
      </c>
      <c r="R5" s="306" t="s">
        <v>1399</v>
      </c>
      <c r="S5" s="306" t="s">
        <v>1399</v>
      </c>
      <c r="T5" s="306">
        <f>V_PO_IT[[#This Row],[SPK Amount]]*V_PO_IT[[#This Row],[QUANTITY]]</f>
        <v>0</v>
      </c>
    </row>
    <row r="6" spans="1:20" hidden="1" x14ac:dyDescent="0.25">
      <c r="A6" s="306" t="s">
        <v>2789</v>
      </c>
      <c r="B6" s="306" t="s">
        <v>2835</v>
      </c>
      <c r="C6" s="306" t="s">
        <v>1299</v>
      </c>
      <c r="D6" s="320">
        <v>45476</v>
      </c>
      <c r="E6" s="306" t="s">
        <v>2791</v>
      </c>
      <c r="F6" s="306" t="s">
        <v>1912</v>
      </c>
      <c r="G6" s="306" t="s">
        <v>1913</v>
      </c>
      <c r="H6" s="306" t="s">
        <v>1208</v>
      </c>
      <c r="I6" s="305" t="s">
        <v>1306</v>
      </c>
      <c r="J6" s="306">
        <v>1</v>
      </c>
      <c r="K6" s="306" t="s">
        <v>1329</v>
      </c>
      <c r="L6" s="306"/>
      <c r="M6" s="307"/>
      <c r="N6" s="307"/>
      <c r="O6" s="306"/>
      <c r="P6" s="321"/>
      <c r="Q6" s="307">
        <v>0</v>
      </c>
      <c r="R6" s="306" t="s">
        <v>1399</v>
      </c>
      <c r="S6" s="306" t="s">
        <v>1399</v>
      </c>
      <c r="T6" s="306">
        <f>V_PO_IT[[#This Row],[SPK Amount]]*V_PO_IT[[#This Row],[QUANTITY]]</f>
        <v>0</v>
      </c>
    </row>
    <row r="7" spans="1:20" hidden="1" x14ac:dyDescent="0.25">
      <c r="A7" s="306" t="s">
        <v>2789</v>
      </c>
      <c r="B7" s="306" t="s">
        <v>2835</v>
      </c>
      <c r="C7" s="306" t="s">
        <v>1299</v>
      </c>
      <c r="D7" s="320">
        <v>45476</v>
      </c>
      <c r="E7" s="306" t="s">
        <v>2791</v>
      </c>
      <c r="F7" s="306" t="s">
        <v>2010</v>
      </c>
      <c r="G7" s="306" t="s">
        <v>1767</v>
      </c>
      <c r="H7" s="306" t="s">
        <v>1208</v>
      </c>
      <c r="I7" s="305" t="s">
        <v>1306</v>
      </c>
      <c r="J7" s="306">
        <v>1</v>
      </c>
      <c r="K7" s="306" t="s">
        <v>1329</v>
      </c>
      <c r="L7" s="306"/>
      <c r="M7" s="307"/>
      <c r="N7" s="307"/>
      <c r="O7" s="306"/>
      <c r="P7" s="321"/>
      <c r="Q7" s="307">
        <v>0</v>
      </c>
      <c r="R7" s="306" t="s">
        <v>1399</v>
      </c>
      <c r="S7" s="306" t="s">
        <v>1399</v>
      </c>
      <c r="T7" s="306">
        <f>V_PO_IT[[#This Row],[SPK Amount]]*V_PO_IT[[#This Row],[QUANTITY]]</f>
        <v>0</v>
      </c>
    </row>
    <row r="8" spans="1:20" ht="30" hidden="1" x14ac:dyDescent="0.25">
      <c r="A8" s="306" t="s">
        <v>2789</v>
      </c>
      <c r="B8" s="306" t="s">
        <v>5297</v>
      </c>
      <c r="C8" s="306" t="s">
        <v>1299</v>
      </c>
      <c r="D8" s="320">
        <v>45853</v>
      </c>
      <c r="E8" s="306" t="s">
        <v>2791</v>
      </c>
      <c r="F8" s="306" t="s">
        <v>1303</v>
      </c>
      <c r="G8" s="306" t="s">
        <v>1307</v>
      </c>
      <c r="H8" s="306" t="s">
        <v>1207</v>
      </c>
      <c r="I8" s="305" t="s">
        <v>1402</v>
      </c>
      <c r="J8" s="306">
        <v>24</v>
      </c>
      <c r="K8" s="306" t="s">
        <v>1443</v>
      </c>
      <c r="L8" s="306"/>
      <c r="M8" s="307"/>
      <c r="N8" s="307"/>
      <c r="O8" s="306"/>
      <c r="P8" s="321"/>
      <c r="Q8" s="307">
        <v>0</v>
      </c>
      <c r="R8" s="306" t="s">
        <v>1399</v>
      </c>
      <c r="S8" s="306" t="s">
        <v>1399</v>
      </c>
      <c r="T8" s="306">
        <f>V_PO_IT[[#This Row],[SPK Amount]]*V_PO_IT[[#This Row],[QUANTITY]]</f>
        <v>0</v>
      </c>
    </row>
    <row r="9" spans="1:20" hidden="1" x14ac:dyDescent="0.25">
      <c r="A9" s="306" t="s">
        <v>2789</v>
      </c>
      <c r="B9" s="306" t="s">
        <v>5308</v>
      </c>
      <c r="C9" s="306" t="s">
        <v>1299</v>
      </c>
      <c r="D9" s="320">
        <v>45860</v>
      </c>
      <c r="E9" s="306" t="s">
        <v>2791</v>
      </c>
      <c r="F9" s="306" t="s">
        <v>1389</v>
      </c>
      <c r="G9" s="306" t="s">
        <v>5309</v>
      </c>
      <c r="H9" s="306" t="s">
        <v>1208</v>
      </c>
      <c r="I9" s="305" t="s">
        <v>1306</v>
      </c>
      <c r="J9" s="306">
        <v>6</v>
      </c>
      <c r="K9" s="306" t="s">
        <v>1955</v>
      </c>
      <c r="L9" s="306"/>
      <c r="M9" s="307"/>
      <c r="N9" s="307"/>
      <c r="O9" s="306"/>
      <c r="P9" s="321"/>
      <c r="Q9" s="307">
        <v>0</v>
      </c>
      <c r="R9" s="306" t="s">
        <v>1399</v>
      </c>
      <c r="S9" s="306" t="s">
        <v>1399</v>
      </c>
      <c r="T9" s="306">
        <f>V_PO_IT[[#This Row],[SPK Amount]]*V_PO_IT[[#This Row],[QUANTITY]]</f>
        <v>0</v>
      </c>
    </row>
    <row r="10" spans="1:20" hidden="1" x14ac:dyDescent="0.25">
      <c r="A10" s="306" t="s">
        <v>2789</v>
      </c>
      <c r="B10" s="306" t="s">
        <v>5308</v>
      </c>
      <c r="C10" s="306" t="s">
        <v>1299</v>
      </c>
      <c r="D10" s="320">
        <v>45860</v>
      </c>
      <c r="E10" s="306" t="s">
        <v>2791</v>
      </c>
      <c r="F10" s="306" t="s">
        <v>1477</v>
      </c>
      <c r="G10" s="306" t="s">
        <v>5310</v>
      </c>
      <c r="H10" s="306" t="s">
        <v>1208</v>
      </c>
      <c r="I10" s="305" t="s">
        <v>1306</v>
      </c>
      <c r="J10" s="306">
        <v>1</v>
      </c>
      <c r="K10" s="306" t="s">
        <v>1955</v>
      </c>
      <c r="L10" s="306"/>
      <c r="M10" s="307"/>
      <c r="N10" s="307"/>
      <c r="O10" s="306"/>
      <c r="P10" s="321"/>
      <c r="Q10" s="307">
        <v>0</v>
      </c>
      <c r="R10" s="306" t="s">
        <v>1399</v>
      </c>
      <c r="S10" s="306" t="s">
        <v>1399</v>
      </c>
      <c r="T10" s="306">
        <f>V_PO_IT[[#This Row],[SPK Amount]]*V_PO_IT[[#This Row],[QUANTITY]]</f>
        <v>0</v>
      </c>
    </row>
    <row r="11" spans="1:20" hidden="1" x14ac:dyDescent="0.25">
      <c r="A11" s="306" t="s">
        <v>2789</v>
      </c>
      <c r="B11" s="306" t="s">
        <v>5308</v>
      </c>
      <c r="C11" s="306" t="s">
        <v>1299</v>
      </c>
      <c r="D11" s="320">
        <v>45860</v>
      </c>
      <c r="E11" s="306" t="s">
        <v>2791</v>
      </c>
      <c r="F11" s="306" t="s">
        <v>1837</v>
      </c>
      <c r="G11" s="306" t="s">
        <v>5311</v>
      </c>
      <c r="H11" s="306" t="s">
        <v>1208</v>
      </c>
      <c r="I11" s="305" t="s">
        <v>1306</v>
      </c>
      <c r="J11" s="306">
        <v>2</v>
      </c>
      <c r="K11" s="306" t="s">
        <v>1329</v>
      </c>
      <c r="L11" s="306"/>
      <c r="M11" s="307"/>
      <c r="N11" s="307"/>
      <c r="O11" s="306"/>
      <c r="P11" s="321"/>
      <c r="Q11" s="307">
        <v>0</v>
      </c>
      <c r="R11" s="306" t="s">
        <v>1399</v>
      </c>
      <c r="S11" s="306" t="s">
        <v>1399</v>
      </c>
      <c r="T11" s="306">
        <f>V_PO_IT[[#This Row],[SPK Amount]]*V_PO_IT[[#This Row],[QUANTITY]]</f>
        <v>0</v>
      </c>
    </row>
    <row r="12" spans="1:20" hidden="1" x14ac:dyDescent="0.25">
      <c r="A12" s="306" t="s">
        <v>2789</v>
      </c>
      <c r="B12" s="306" t="s">
        <v>2843</v>
      </c>
      <c r="C12" s="306" t="s">
        <v>1299</v>
      </c>
      <c r="D12" s="320">
        <v>45168</v>
      </c>
      <c r="E12" s="306" t="s">
        <v>2791</v>
      </c>
      <c r="F12" s="306" t="s">
        <v>1333</v>
      </c>
      <c r="G12" s="306" t="s">
        <v>1867</v>
      </c>
      <c r="H12" s="306" t="s">
        <v>1208</v>
      </c>
      <c r="I12" s="305" t="s">
        <v>1306</v>
      </c>
      <c r="J12" s="306">
        <v>1</v>
      </c>
      <c r="K12" s="306" t="s">
        <v>1329</v>
      </c>
      <c r="L12" s="306" t="s">
        <v>2848</v>
      </c>
      <c r="M12" s="307"/>
      <c r="N12" s="307"/>
      <c r="O12" s="306"/>
      <c r="P12" s="321"/>
      <c r="Q12" s="307">
        <v>0</v>
      </c>
      <c r="R12" s="306" t="s">
        <v>1399</v>
      </c>
      <c r="S12" s="306" t="s">
        <v>1399</v>
      </c>
      <c r="T12" s="306">
        <f>V_PO_IT[[#This Row],[SPK Amount]]*V_PO_IT[[#This Row],[QUANTITY]]</f>
        <v>0</v>
      </c>
    </row>
    <row r="13" spans="1:20" hidden="1" x14ac:dyDescent="0.25">
      <c r="A13" s="306" t="s">
        <v>2789</v>
      </c>
      <c r="B13" s="306" t="s">
        <v>2843</v>
      </c>
      <c r="C13" s="306" t="s">
        <v>1299</v>
      </c>
      <c r="D13" s="320">
        <v>45168</v>
      </c>
      <c r="E13" s="306" t="s">
        <v>2791</v>
      </c>
      <c r="F13" s="306" t="s">
        <v>1333</v>
      </c>
      <c r="G13" s="306" t="s">
        <v>1867</v>
      </c>
      <c r="H13" s="306" t="s">
        <v>1208</v>
      </c>
      <c r="I13" s="305" t="s">
        <v>1306</v>
      </c>
      <c r="J13" s="306">
        <v>1</v>
      </c>
      <c r="K13" s="306" t="s">
        <v>1329</v>
      </c>
      <c r="L13" s="306" t="s">
        <v>2849</v>
      </c>
      <c r="M13" s="307"/>
      <c r="N13" s="307"/>
      <c r="O13" s="306"/>
      <c r="P13" s="321"/>
      <c r="Q13" s="307">
        <v>0</v>
      </c>
      <c r="R13" s="306" t="s">
        <v>1399</v>
      </c>
      <c r="S13" s="306" t="s">
        <v>1399</v>
      </c>
      <c r="T13" s="306">
        <f>V_PO_IT[[#This Row],[SPK Amount]]*V_PO_IT[[#This Row],[QUANTITY]]</f>
        <v>0</v>
      </c>
    </row>
    <row r="14" spans="1:20" hidden="1" x14ac:dyDescent="0.25">
      <c r="A14" s="306" t="s">
        <v>2789</v>
      </c>
      <c r="B14" s="306" t="s">
        <v>2843</v>
      </c>
      <c r="C14" s="306" t="s">
        <v>1299</v>
      </c>
      <c r="D14" s="320">
        <v>45168</v>
      </c>
      <c r="E14" s="306" t="s">
        <v>2791</v>
      </c>
      <c r="F14" s="306" t="s">
        <v>1333</v>
      </c>
      <c r="G14" s="306" t="s">
        <v>1867</v>
      </c>
      <c r="H14" s="306" t="s">
        <v>1208</v>
      </c>
      <c r="I14" s="305" t="s">
        <v>1306</v>
      </c>
      <c r="J14" s="306">
        <v>1</v>
      </c>
      <c r="K14" s="306" t="s">
        <v>1329</v>
      </c>
      <c r="L14" s="306" t="s">
        <v>2850</v>
      </c>
      <c r="M14" s="307"/>
      <c r="N14" s="307"/>
      <c r="O14" s="306"/>
      <c r="P14" s="321"/>
      <c r="Q14" s="307">
        <v>0</v>
      </c>
      <c r="R14" s="306" t="s">
        <v>1399</v>
      </c>
      <c r="S14" s="306" t="s">
        <v>1399</v>
      </c>
      <c r="T14" s="306">
        <f>V_PO_IT[[#This Row],[SPK Amount]]*V_PO_IT[[#This Row],[QUANTITY]]</f>
        <v>0</v>
      </c>
    </row>
    <row r="15" spans="1:20" hidden="1" x14ac:dyDescent="0.25">
      <c r="A15" s="306" t="s">
        <v>2789</v>
      </c>
      <c r="B15" s="306" t="s">
        <v>2843</v>
      </c>
      <c r="C15" s="306" t="s">
        <v>1299</v>
      </c>
      <c r="D15" s="320">
        <v>45168</v>
      </c>
      <c r="E15" s="306" t="s">
        <v>2791</v>
      </c>
      <c r="F15" s="306" t="s">
        <v>1333</v>
      </c>
      <c r="G15" s="306" t="s">
        <v>1867</v>
      </c>
      <c r="H15" s="306" t="s">
        <v>1208</v>
      </c>
      <c r="I15" s="305" t="s">
        <v>1306</v>
      </c>
      <c r="J15" s="306">
        <v>1</v>
      </c>
      <c r="K15" s="306" t="s">
        <v>1329</v>
      </c>
      <c r="L15" s="306" t="s">
        <v>2851</v>
      </c>
      <c r="M15" s="307"/>
      <c r="N15" s="307"/>
      <c r="O15" s="306"/>
      <c r="P15" s="321"/>
      <c r="Q15" s="307">
        <v>0</v>
      </c>
      <c r="R15" s="306" t="s">
        <v>1399</v>
      </c>
      <c r="S15" s="306" t="s">
        <v>1399</v>
      </c>
      <c r="T15" s="306">
        <f>V_PO_IT[[#This Row],[SPK Amount]]*V_PO_IT[[#This Row],[QUANTITY]]</f>
        <v>0</v>
      </c>
    </row>
    <row r="16" spans="1:20" hidden="1" x14ac:dyDescent="0.25">
      <c r="A16" s="306" t="s">
        <v>2789</v>
      </c>
      <c r="B16" s="306" t="s">
        <v>2843</v>
      </c>
      <c r="C16" s="306" t="s">
        <v>1299</v>
      </c>
      <c r="D16" s="320">
        <v>45168</v>
      </c>
      <c r="E16" s="306" t="s">
        <v>2791</v>
      </c>
      <c r="F16" s="306" t="s">
        <v>1356</v>
      </c>
      <c r="G16" s="306" t="s">
        <v>1353</v>
      </c>
      <c r="H16" s="306" t="s">
        <v>1208</v>
      </c>
      <c r="I16" s="305" t="s">
        <v>1306</v>
      </c>
      <c r="J16" s="306">
        <v>1</v>
      </c>
      <c r="K16" s="306" t="s">
        <v>1329</v>
      </c>
      <c r="L16" s="306" t="s">
        <v>2844</v>
      </c>
      <c r="M16" s="307"/>
      <c r="N16" s="307"/>
      <c r="O16" s="306"/>
      <c r="P16" s="321"/>
      <c r="Q16" s="307">
        <v>0</v>
      </c>
      <c r="R16" s="306" t="s">
        <v>1399</v>
      </c>
      <c r="S16" s="306" t="s">
        <v>1399</v>
      </c>
      <c r="T16" s="306">
        <f>V_PO_IT[[#This Row],[SPK Amount]]*V_PO_IT[[#This Row],[QUANTITY]]</f>
        <v>0</v>
      </c>
    </row>
    <row r="17" spans="1:20" hidden="1" x14ac:dyDescent="0.25">
      <c r="A17" s="306" t="s">
        <v>2789</v>
      </c>
      <c r="B17" s="306" t="s">
        <v>2843</v>
      </c>
      <c r="C17" s="306" t="s">
        <v>1299</v>
      </c>
      <c r="D17" s="320">
        <v>45168</v>
      </c>
      <c r="E17" s="306" t="s">
        <v>2791</v>
      </c>
      <c r="F17" s="306" t="s">
        <v>1356</v>
      </c>
      <c r="G17" s="306" t="s">
        <v>1353</v>
      </c>
      <c r="H17" s="306" t="s">
        <v>1208</v>
      </c>
      <c r="I17" s="305" t="s">
        <v>1306</v>
      </c>
      <c r="J17" s="306">
        <v>1</v>
      </c>
      <c r="K17" s="306" t="s">
        <v>1329</v>
      </c>
      <c r="L17" s="306" t="s">
        <v>2849</v>
      </c>
      <c r="M17" s="307"/>
      <c r="N17" s="307"/>
      <c r="O17" s="306"/>
      <c r="P17" s="321"/>
      <c r="Q17" s="307">
        <v>0</v>
      </c>
      <c r="R17" s="306" t="s">
        <v>1399</v>
      </c>
      <c r="S17" s="306" t="s">
        <v>1399</v>
      </c>
      <c r="T17" s="306">
        <f>V_PO_IT[[#This Row],[SPK Amount]]*V_PO_IT[[#This Row],[QUANTITY]]</f>
        <v>0</v>
      </c>
    </row>
    <row r="18" spans="1:20" hidden="1" x14ac:dyDescent="0.25">
      <c r="A18" s="306" t="s">
        <v>2789</v>
      </c>
      <c r="B18" s="306" t="s">
        <v>2843</v>
      </c>
      <c r="C18" s="306" t="s">
        <v>1299</v>
      </c>
      <c r="D18" s="320">
        <v>45168</v>
      </c>
      <c r="E18" s="306" t="s">
        <v>2791</v>
      </c>
      <c r="F18" s="306" t="s">
        <v>1356</v>
      </c>
      <c r="G18" s="306" t="s">
        <v>1353</v>
      </c>
      <c r="H18" s="306" t="s">
        <v>1208</v>
      </c>
      <c r="I18" s="305" t="s">
        <v>1306</v>
      </c>
      <c r="J18" s="306">
        <v>1</v>
      </c>
      <c r="K18" s="306" t="s">
        <v>1329</v>
      </c>
      <c r="L18" s="306" t="s">
        <v>2850</v>
      </c>
      <c r="M18" s="307"/>
      <c r="N18" s="307"/>
      <c r="O18" s="306"/>
      <c r="P18" s="321"/>
      <c r="Q18" s="307">
        <v>0</v>
      </c>
      <c r="R18" s="306" t="s">
        <v>1399</v>
      </c>
      <c r="S18" s="306" t="s">
        <v>1399</v>
      </c>
      <c r="T18" s="306">
        <f>V_PO_IT[[#This Row],[SPK Amount]]*V_PO_IT[[#This Row],[QUANTITY]]</f>
        <v>0</v>
      </c>
    </row>
    <row r="19" spans="1:20" hidden="1" x14ac:dyDescent="0.25">
      <c r="A19" s="306" t="s">
        <v>2789</v>
      </c>
      <c r="B19" s="306" t="s">
        <v>2843</v>
      </c>
      <c r="C19" s="306" t="s">
        <v>1299</v>
      </c>
      <c r="D19" s="320">
        <v>45168</v>
      </c>
      <c r="E19" s="306" t="s">
        <v>2791</v>
      </c>
      <c r="F19" s="306" t="s">
        <v>1356</v>
      </c>
      <c r="G19" s="306" t="s">
        <v>1353</v>
      </c>
      <c r="H19" s="306" t="s">
        <v>1208</v>
      </c>
      <c r="I19" s="305" t="s">
        <v>1306</v>
      </c>
      <c r="J19" s="306">
        <v>1</v>
      </c>
      <c r="K19" s="306" t="s">
        <v>1329</v>
      </c>
      <c r="L19" s="306" t="s">
        <v>2851</v>
      </c>
      <c r="M19" s="307"/>
      <c r="N19" s="307"/>
      <c r="O19" s="306"/>
      <c r="P19" s="321"/>
      <c r="Q19" s="307">
        <v>0</v>
      </c>
      <c r="R19" s="306" t="s">
        <v>1399</v>
      </c>
      <c r="S19" s="306" t="s">
        <v>1399</v>
      </c>
      <c r="T19" s="306">
        <f>V_PO_IT[[#This Row],[SPK Amount]]*V_PO_IT[[#This Row],[QUANTITY]]</f>
        <v>0</v>
      </c>
    </row>
    <row r="20" spans="1:20" hidden="1" x14ac:dyDescent="0.25">
      <c r="A20" s="306" t="s">
        <v>2789</v>
      </c>
      <c r="B20" s="306" t="s">
        <v>2843</v>
      </c>
      <c r="C20" s="306" t="s">
        <v>1299</v>
      </c>
      <c r="D20" s="320">
        <v>45168</v>
      </c>
      <c r="E20" s="306" t="s">
        <v>2791</v>
      </c>
      <c r="F20" s="306" t="s">
        <v>1875</v>
      </c>
      <c r="G20" s="306" t="s">
        <v>1328</v>
      </c>
      <c r="H20" s="306" t="s">
        <v>1208</v>
      </c>
      <c r="I20" s="305" t="s">
        <v>1306</v>
      </c>
      <c r="J20" s="306">
        <v>1</v>
      </c>
      <c r="K20" s="306" t="s">
        <v>1329</v>
      </c>
      <c r="L20" s="306" t="s">
        <v>2844</v>
      </c>
      <c r="M20" s="307"/>
      <c r="N20" s="307"/>
      <c r="O20" s="306"/>
      <c r="P20" s="321"/>
      <c r="Q20" s="307">
        <v>0</v>
      </c>
      <c r="R20" s="306" t="s">
        <v>1399</v>
      </c>
      <c r="S20" s="306" t="s">
        <v>1399</v>
      </c>
      <c r="T20" s="306">
        <f>V_PO_IT[[#This Row],[SPK Amount]]*V_PO_IT[[#This Row],[QUANTITY]]</f>
        <v>0</v>
      </c>
    </row>
    <row r="21" spans="1:20" hidden="1" x14ac:dyDescent="0.25">
      <c r="A21" s="306" t="s">
        <v>2789</v>
      </c>
      <c r="B21" s="306" t="s">
        <v>2843</v>
      </c>
      <c r="C21" s="306" t="s">
        <v>1299</v>
      </c>
      <c r="D21" s="320">
        <v>45168</v>
      </c>
      <c r="E21" s="306" t="s">
        <v>2791</v>
      </c>
      <c r="F21" s="306" t="s">
        <v>1875</v>
      </c>
      <c r="G21" s="306" t="s">
        <v>1328</v>
      </c>
      <c r="H21" s="306" t="s">
        <v>1208</v>
      </c>
      <c r="I21" s="305" t="s">
        <v>1306</v>
      </c>
      <c r="J21" s="306">
        <v>1</v>
      </c>
      <c r="K21" s="306" t="s">
        <v>1329</v>
      </c>
      <c r="L21" s="306" t="s">
        <v>2848</v>
      </c>
      <c r="M21" s="307"/>
      <c r="N21" s="307"/>
      <c r="O21" s="306"/>
      <c r="P21" s="321"/>
      <c r="Q21" s="307">
        <v>0</v>
      </c>
      <c r="R21" s="306" t="s">
        <v>1399</v>
      </c>
      <c r="S21" s="306" t="s">
        <v>1399</v>
      </c>
      <c r="T21" s="306">
        <f>V_PO_IT[[#This Row],[SPK Amount]]*V_PO_IT[[#This Row],[QUANTITY]]</f>
        <v>0</v>
      </c>
    </row>
    <row r="22" spans="1:20" hidden="1" x14ac:dyDescent="0.25">
      <c r="A22" s="306" t="s">
        <v>2789</v>
      </c>
      <c r="B22" s="306" t="s">
        <v>2843</v>
      </c>
      <c r="C22" s="306" t="s">
        <v>1299</v>
      </c>
      <c r="D22" s="320">
        <v>45168</v>
      </c>
      <c r="E22" s="306" t="s">
        <v>2791</v>
      </c>
      <c r="F22" s="306" t="s">
        <v>1875</v>
      </c>
      <c r="G22" s="306" t="s">
        <v>1328</v>
      </c>
      <c r="H22" s="306" t="s">
        <v>1208</v>
      </c>
      <c r="I22" s="305" t="s">
        <v>1306</v>
      </c>
      <c r="J22" s="306">
        <v>1</v>
      </c>
      <c r="K22" s="306" t="s">
        <v>1329</v>
      </c>
      <c r="L22" s="306" t="s">
        <v>2850</v>
      </c>
      <c r="M22" s="307"/>
      <c r="N22" s="307"/>
      <c r="O22" s="306"/>
      <c r="P22" s="321"/>
      <c r="Q22" s="307">
        <v>0</v>
      </c>
      <c r="R22" s="306" t="s">
        <v>1399</v>
      </c>
      <c r="S22" s="306" t="s">
        <v>1399</v>
      </c>
      <c r="T22" s="306">
        <f>V_PO_IT[[#This Row],[SPK Amount]]*V_PO_IT[[#This Row],[QUANTITY]]</f>
        <v>0</v>
      </c>
    </row>
    <row r="23" spans="1:20" hidden="1" x14ac:dyDescent="0.25">
      <c r="A23" s="306" t="s">
        <v>2789</v>
      </c>
      <c r="B23" s="306" t="s">
        <v>2843</v>
      </c>
      <c r="C23" s="306" t="s">
        <v>1299</v>
      </c>
      <c r="D23" s="320">
        <v>45168</v>
      </c>
      <c r="E23" s="306" t="s">
        <v>2791</v>
      </c>
      <c r="F23" s="306" t="s">
        <v>1875</v>
      </c>
      <c r="G23" s="306" t="s">
        <v>1328</v>
      </c>
      <c r="H23" s="306" t="s">
        <v>1208</v>
      </c>
      <c r="I23" s="305" t="s">
        <v>1306</v>
      </c>
      <c r="J23" s="306">
        <v>1</v>
      </c>
      <c r="K23" s="306" t="s">
        <v>1329</v>
      </c>
      <c r="L23" s="306" t="s">
        <v>2851</v>
      </c>
      <c r="M23" s="307"/>
      <c r="N23" s="307"/>
      <c r="O23" s="306"/>
      <c r="P23" s="321"/>
      <c r="Q23" s="307">
        <v>0</v>
      </c>
      <c r="R23" s="306" t="s">
        <v>1399</v>
      </c>
      <c r="S23" s="306" t="s">
        <v>1399</v>
      </c>
      <c r="T23" s="306">
        <f>V_PO_IT[[#This Row],[SPK Amount]]*V_PO_IT[[#This Row],[QUANTITY]]</f>
        <v>0</v>
      </c>
    </row>
    <row r="24" spans="1:20" hidden="1" x14ac:dyDescent="0.25">
      <c r="A24" s="306" t="s">
        <v>2789</v>
      </c>
      <c r="B24" s="306" t="s">
        <v>2843</v>
      </c>
      <c r="C24" s="306" t="s">
        <v>1299</v>
      </c>
      <c r="D24" s="320">
        <v>45168</v>
      </c>
      <c r="E24" s="306" t="s">
        <v>2791</v>
      </c>
      <c r="F24" s="306" t="s">
        <v>1874</v>
      </c>
      <c r="G24" s="306" t="s">
        <v>1355</v>
      </c>
      <c r="H24" s="306" t="s">
        <v>1208</v>
      </c>
      <c r="I24" s="305" t="s">
        <v>1306</v>
      </c>
      <c r="J24" s="306">
        <v>1</v>
      </c>
      <c r="K24" s="306" t="s">
        <v>1341</v>
      </c>
      <c r="L24" s="306" t="s">
        <v>2844</v>
      </c>
      <c r="M24" s="307"/>
      <c r="N24" s="307"/>
      <c r="O24" s="306"/>
      <c r="P24" s="321"/>
      <c r="Q24" s="307">
        <v>0</v>
      </c>
      <c r="R24" s="306" t="s">
        <v>1399</v>
      </c>
      <c r="S24" s="306" t="s">
        <v>1399</v>
      </c>
      <c r="T24" s="306">
        <f>V_PO_IT[[#This Row],[SPK Amount]]*V_PO_IT[[#This Row],[QUANTITY]]</f>
        <v>0</v>
      </c>
    </row>
    <row r="25" spans="1:20" hidden="1" x14ac:dyDescent="0.25">
      <c r="A25" s="306" t="s">
        <v>2789</v>
      </c>
      <c r="B25" s="306" t="s">
        <v>2843</v>
      </c>
      <c r="C25" s="306" t="s">
        <v>1299</v>
      </c>
      <c r="D25" s="320">
        <v>45168</v>
      </c>
      <c r="E25" s="306" t="s">
        <v>2791</v>
      </c>
      <c r="F25" s="306" t="s">
        <v>1874</v>
      </c>
      <c r="G25" s="306" t="s">
        <v>1355</v>
      </c>
      <c r="H25" s="306" t="s">
        <v>1208</v>
      </c>
      <c r="I25" s="305" t="s">
        <v>1306</v>
      </c>
      <c r="J25" s="306">
        <v>1</v>
      </c>
      <c r="K25" s="306" t="s">
        <v>1341</v>
      </c>
      <c r="L25" s="306" t="s">
        <v>2849</v>
      </c>
      <c r="M25" s="307"/>
      <c r="N25" s="307"/>
      <c r="O25" s="306"/>
      <c r="P25" s="321"/>
      <c r="Q25" s="307">
        <v>0</v>
      </c>
      <c r="R25" s="306" t="s">
        <v>1399</v>
      </c>
      <c r="S25" s="306" t="s">
        <v>1399</v>
      </c>
      <c r="T25" s="306">
        <f>V_PO_IT[[#This Row],[SPK Amount]]*V_PO_IT[[#This Row],[QUANTITY]]</f>
        <v>0</v>
      </c>
    </row>
    <row r="26" spans="1:20" hidden="1" x14ac:dyDescent="0.25">
      <c r="A26" s="306" t="s">
        <v>2789</v>
      </c>
      <c r="B26" s="306" t="s">
        <v>2843</v>
      </c>
      <c r="C26" s="306" t="s">
        <v>1299</v>
      </c>
      <c r="D26" s="320">
        <v>45168</v>
      </c>
      <c r="E26" s="306" t="s">
        <v>2791</v>
      </c>
      <c r="F26" s="306" t="s">
        <v>1874</v>
      </c>
      <c r="G26" s="306" t="s">
        <v>1355</v>
      </c>
      <c r="H26" s="306" t="s">
        <v>1208</v>
      </c>
      <c r="I26" s="305" t="s">
        <v>1306</v>
      </c>
      <c r="J26" s="306">
        <v>1</v>
      </c>
      <c r="K26" s="306" t="s">
        <v>1341</v>
      </c>
      <c r="L26" s="306" t="s">
        <v>2850</v>
      </c>
      <c r="M26" s="307"/>
      <c r="N26" s="307"/>
      <c r="O26" s="306"/>
      <c r="P26" s="321"/>
      <c r="Q26" s="307">
        <v>0</v>
      </c>
      <c r="R26" s="306" t="s">
        <v>1399</v>
      </c>
      <c r="S26" s="306" t="s">
        <v>1399</v>
      </c>
      <c r="T26" s="306">
        <f>V_PO_IT[[#This Row],[SPK Amount]]*V_PO_IT[[#This Row],[QUANTITY]]</f>
        <v>0</v>
      </c>
    </row>
    <row r="27" spans="1:20" hidden="1" x14ac:dyDescent="0.25">
      <c r="A27" s="306" t="s">
        <v>2789</v>
      </c>
      <c r="B27" s="306" t="s">
        <v>2843</v>
      </c>
      <c r="C27" s="306" t="s">
        <v>1299</v>
      </c>
      <c r="D27" s="320">
        <v>45168</v>
      </c>
      <c r="E27" s="306" t="s">
        <v>2791</v>
      </c>
      <c r="F27" s="306" t="s">
        <v>1874</v>
      </c>
      <c r="G27" s="306" t="s">
        <v>1355</v>
      </c>
      <c r="H27" s="306" t="s">
        <v>1208</v>
      </c>
      <c r="I27" s="305" t="s">
        <v>1306</v>
      </c>
      <c r="J27" s="306">
        <v>1</v>
      </c>
      <c r="K27" s="306" t="s">
        <v>1341</v>
      </c>
      <c r="L27" s="306" t="s">
        <v>2851</v>
      </c>
      <c r="M27" s="307"/>
      <c r="N27" s="307"/>
      <c r="O27" s="306"/>
      <c r="P27" s="321"/>
      <c r="Q27" s="307">
        <v>0</v>
      </c>
      <c r="R27" s="306" t="s">
        <v>1399</v>
      </c>
      <c r="S27" s="306" t="s">
        <v>1399</v>
      </c>
      <c r="T27" s="306">
        <f>V_PO_IT[[#This Row],[SPK Amount]]*V_PO_IT[[#This Row],[QUANTITY]]</f>
        <v>0</v>
      </c>
    </row>
    <row r="28" spans="1:20" hidden="1" x14ac:dyDescent="0.25">
      <c r="A28" s="306" t="s">
        <v>2789</v>
      </c>
      <c r="B28" s="306" t="s">
        <v>2843</v>
      </c>
      <c r="C28" s="306" t="s">
        <v>1299</v>
      </c>
      <c r="D28" s="320">
        <v>45168</v>
      </c>
      <c r="E28" s="306" t="s">
        <v>2791</v>
      </c>
      <c r="F28" s="306" t="s">
        <v>1484</v>
      </c>
      <c r="G28" s="306" t="s">
        <v>1474</v>
      </c>
      <c r="H28" s="306" t="s">
        <v>1208</v>
      </c>
      <c r="I28" s="305" t="s">
        <v>1306</v>
      </c>
      <c r="J28" s="306">
        <v>1</v>
      </c>
      <c r="K28" s="306" t="s">
        <v>1308</v>
      </c>
      <c r="L28" s="306" t="s">
        <v>2844</v>
      </c>
      <c r="M28" s="307"/>
      <c r="N28" s="307"/>
      <c r="O28" s="306"/>
      <c r="P28" s="321"/>
      <c r="Q28" s="307">
        <v>0</v>
      </c>
      <c r="R28" s="306" t="s">
        <v>1399</v>
      </c>
      <c r="S28" s="306" t="s">
        <v>1399</v>
      </c>
      <c r="T28" s="306">
        <f>V_PO_IT[[#This Row],[SPK Amount]]*V_PO_IT[[#This Row],[QUANTITY]]</f>
        <v>0</v>
      </c>
    </row>
    <row r="29" spans="1:20" hidden="1" x14ac:dyDescent="0.25">
      <c r="A29" s="306" t="s">
        <v>2789</v>
      </c>
      <c r="B29" s="306" t="s">
        <v>2843</v>
      </c>
      <c r="C29" s="306" t="s">
        <v>1299</v>
      </c>
      <c r="D29" s="320">
        <v>45168</v>
      </c>
      <c r="E29" s="306" t="s">
        <v>2791</v>
      </c>
      <c r="F29" s="306" t="s">
        <v>1484</v>
      </c>
      <c r="G29" s="306" t="s">
        <v>1474</v>
      </c>
      <c r="H29" s="306" t="s">
        <v>1208</v>
      </c>
      <c r="I29" s="305" t="s">
        <v>1306</v>
      </c>
      <c r="J29" s="306">
        <v>1</v>
      </c>
      <c r="K29" s="306" t="s">
        <v>1308</v>
      </c>
      <c r="L29" s="306" t="s">
        <v>2849</v>
      </c>
      <c r="M29" s="307"/>
      <c r="N29" s="307"/>
      <c r="O29" s="306"/>
      <c r="P29" s="321"/>
      <c r="Q29" s="307">
        <v>0</v>
      </c>
      <c r="R29" s="306" t="s">
        <v>1399</v>
      </c>
      <c r="S29" s="306" t="s">
        <v>1399</v>
      </c>
      <c r="T29" s="306">
        <f>V_PO_IT[[#This Row],[SPK Amount]]*V_PO_IT[[#This Row],[QUANTITY]]</f>
        <v>0</v>
      </c>
    </row>
    <row r="30" spans="1:20" hidden="1" x14ac:dyDescent="0.25">
      <c r="A30" s="306" t="s">
        <v>2789</v>
      </c>
      <c r="B30" s="306" t="s">
        <v>2843</v>
      </c>
      <c r="C30" s="306" t="s">
        <v>1299</v>
      </c>
      <c r="D30" s="320">
        <v>45168</v>
      </c>
      <c r="E30" s="306" t="s">
        <v>2791</v>
      </c>
      <c r="F30" s="306" t="s">
        <v>1484</v>
      </c>
      <c r="G30" s="306" t="s">
        <v>1474</v>
      </c>
      <c r="H30" s="306" t="s">
        <v>1208</v>
      </c>
      <c r="I30" s="305" t="s">
        <v>1306</v>
      </c>
      <c r="J30" s="306">
        <v>1</v>
      </c>
      <c r="K30" s="306" t="s">
        <v>1308</v>
      </c>
      <c r="L30" s="306" t="s">
        <v>2850</v>
      </c>
      <c r="M30" s="307"/>
      <c r="N30" s="307"/>
      <c r="O30" s="306"/>
      <c r="P30" s="321"/>
      <c r="Q30" s="307">
        <v>0</v>
      </c>
      <c r="R30" s="306" t="s">
        <v>1399</v>
      </c>
      <c r="S30" s="306" t="s">
        <v>1399</v>
      </c>
      <c r="T30" s="306">
        <f>V_PO_IT[[#This Row],[SPK Amount]]*V_PO_IT[[#This Row],[QUANTITY]]</f>
        <v>0</v>
      </c>
    </row>
    <row r="31" spans="1:20" hidden="1" x14ac:dyDescent="0.25">
      <c r="A31" s="306" t="s">
        <v>2789</v>
      </c>
      <c r="B31" s="306" t="s">
        <v>2843</v>
      </c>
      <c r="C31" s="306" t="s">
        <v>1299</v>
      </c>
      <c r="D31" s="320">
        <v>45168</v>
      </c>
      <c r="E31" s="306" t="s">
        <v>2791</v>
      </c>
      <c r="F31" s="306" t="s">
        <v>1484</v>
      </c>
      <c r="G31" s="306" t="s">
        <v>1474</v>
      </c>
      <c r="H31" s="306" t="s">
        <v>1208</v>
      </c>
      <c r="I31" s="305" t="s">
        <v>1306</v>
      </c>
      <c r="J31" s="306">
        <v>1</v>
      </c>
      <c r="K31" s="306" t="s">
        <v>1308</v>
      </c>
      <c r="L31" s="306" t="s">
        <v>2851</v>
      </c>
      <c r="M31" s="307"/>
      <c r="N31" s="307"/>
      <c r="O31" s="306"/>
      <c r="P31" s="321"/>
      <c r="Q31" s="307">
        <v>0</v>
      </c>
      <c r="R31" s="306" t="s">
        <v>1399</v>
      </c>
      <c r="S31" s="306" t="s">
        <v>1399</v>
      </c>
      <c r="T31" s="306">
        <f>V_PO_IT[[#This Row],[SPK Amount]]*V_PO_IT[[#This Row],[QUANTITY]]</f>
        <v>0</v>
      </c>
    </row>
    <row r="32" spans="1:20" hidden="1" x14ac:dyDescent="0.25">
      <c r="A32" s="306" t="s">
        <v>2789</v>
      </c>
      <c r="B32" s="306" t="s">
        <v>2843</v>
      </c>
      <c r="C32" s="306" t="s">
        <v>1299</v>
      </c>
      <c r="D32" s="320">
        <v>45168</v>
      </c>
      <c r="E32" s="306" t="s">
        <v>2791</v>
      </c>
      <c r="F32" s="306" t="s">
        <v>1487</v>
      </c>
      <c r="G32" s="306" t="s">
        <v>1334</v>
      </c>
      <c r="H32" s="306" t="s">
        <v>1208</v>
      </c>
      <c r="I32" s="305" t="s">
        <v>1306</v>
      </c>
      <c r="J32" s="306">
        <v>1</v>
      </c>
      <c r="K32" s="306" t="s">
        <v>1329</v>
      </c>
      <c r="L32" s="306" t="s">
        <v>2844</v>
      </c>
      <c r="M32" s="307"/>
      <c r="N32" s="307"/>
      <c r="O32" s="306"/>
      <c r="P32" s="321"/>
      <c r="Q32" s="307">
        <v>0</v>
      </c>
      <c r="R32" s="306" t="s">
        <v>1399</v>
      </c>
      <c r="S32" s="306" t="s">
        <v>1399</v>
      </c>
      <c r="T32" s="306">
        <f>V_PO_IT[[#This Row],[SPK Amount]]*V_PO_IT[[#This Row],[QUANTITY]]</f>
        <v>0</v>
      </c>
    </row>
    <row r="33" spans="1:20" hidden="1" x14ac:dyDescent="0.25">
      <c r="A33" s="306" t="s">
        <v>2789</v>
      </c>
      <c r="B33" s="306" t="s">
        <v>2843</v>
      </c>
      <c r="C33" s="306" t="s">
        <v>1299</v>
      </c>
      <c r="D33" s="320">
        <v>45168</v>
      </c>
      <c r="E33" s="306" t="s">
        <v>2791</v>
      </c>
      <c r="F33" s="306" t="s">
        <v>1487</v>
      </c>
      <c r="G33" s="306" t="s">
        <v>1334</v>
      </c>
      <c r="H33" s="306" t="s">
        <v>1208</v>
      </c>
      <c r="I33" s="305" t="s">
        <v>1306</v>
      </c>
      <c r="J33" s="306">
        <v>1</v>
      </c>
      <c r="K33" s="306" t="s">
        <v>1329</v>
      </c>
      <c r="L33" s="306" t="s">
        <v>2848</v>
      </c>
      <c r="M33" s="307"/>
      <c r="N33" s="307"/>
      <c r="O33" s="306"/>
      <c r="P33" s="321"/>
      <c r="Q33" s="307">
        <v>0</v>
      </c>
      <c r="R33" s="306" t="s">
        <v>1399</v>
      </c>
      <c r="S33" s="306" t="s">
        <v>1399</v>
      </c>
      <c r="T33" s="306">
        <f>V_PO_IT[[#This Row],[SPK Amount]]*V_PO_IT[[#This Row],[QUANTITY]]</f>
        <v>0</v>
      </c>
    </row>
    <row r="34" spans="1:20" hidden="1" x14ac:dyDescent="0.25">
      <c r="A34" s="306" t="s">
        <v>2789</v>
      </c>
      <c r="B34" s="306" t="s">
        <v>2843</v>
      </c>
      <c r="C34" s="306" t="s">
        <v>1299</v>
      </c>
      <c r="D34" s="320">
        <v>45168</v>
      </c>
      <c r="E34" s="306" t="s">
        <v>2791</v>
      </c>
      <c r="F34" s="306" t="s">
        <v>1487</v>
      </c>
      <c r="G34" s="306" t="s">
        <v>1334</v>
      </c>
      <c r="H34" s="306" t="s">
        <v>1208</v>
      </c>
      <c r="I34" s="305" t="s">
        <v>1306</v>
      </c>
      <c r="J34" s="306">
        <v>1</v>
      </c>
      <c r="K34" s="306" t="s">
        <v>1329</v>
      </c>
      <c r="L34" s="306" t="s">
        <v>2849</v>
      </c>
      <c r="M34" s="307"/>
      <c r="N34" s="307"/>
      <c r="O34" s="306"/>
      <c r="P34" s="321"/>
      <c r="Q34" s="307">
        <v>0</v>
      </c>
      <c r="R34" s="306" t="s">
        <v>1399</v>
      </c>
      <c r="S34" s="306" t="s">
        <v>1399</v>
      </c>
      <c r="T34" s="306">
        <f>V_PO_IT[[#This Row],[SPK Amount]]*V_PO_IT[[#This Row],[QUANTITY]]</f>
        <v>0</v>
      </c>
    </row>
    <row r="35" spans="1:20" hidden="1" x14ac:dyDescent="0.25">
      <c r="A35" s="306" t="s">
        <v>2789</v>
      </c>
      <c r="B35" s="306" t="s">
        <v>2843</v>
      </c>
      <c r="C35" s="306" t="s">
        <v>1299</v>
      </c>
      <c r="D35" s="320">
        <v>45168</v>
      </c>
      <c r="E35" s="306" t="s">
        <v>2791</v>
      </c>
      <c r="F35" s="306" t="s">
        <v>1487</v>
      </c>
      <c r="G35" s="306" t="s">
        <v>1334</v>
      </c>
      <c r="H35" s="306" t="s">
        <v>1208</v>
      </c>
      <c r="I35" s="305" t="s">
        <v>1306</v>
      </c>
      <c r="J35" s="306">
        <v>1</v>
      </c>
      <c r="K35" s="306" t="s">
        <v>1329</v>
      </c>
      <c r="L35" s="306" t="s">
        <v>2850</v>
      </c>
      <c r="M35" s="307"/>
      <c r="N35" s="307"/>
      <c r="O35" s="306"/>
      <c r="P35" s="321"/>
      <c r="Q35" s="307">
        <v>0</v>
      </c>
      <c r="R35" s="306" t="s">
        <v>1399</v>
      </c>
      <c r="S35" s="306" t="s">
        <v>1399</v>
      </c>
      <c r="T35" s="306">
        <f>V_PO_IT[[#This Row],[SPK Amount]]*V_PO_IT[[#This Row],[QUANTITY]]</f>
        <v>0</v>
      </c>
    </row>
    <row r="36" spans="1:20" hidden="1" x14ac:dyDescent="0.25">
      <c r="A36" s="306" t="s">
        <v>2789</v>
      </c>
      <c r="B36" s="306" t="s">
        <v>2843</v>
      </c>
      <c r="C36" s="306" t="s">
        <v>1299</v>
      </c>
      <c r="D36" s="320">
        <v>45168</v>
      </c>
      <c r="E36" s="306" t="s">
        <v>2791</v>
      </c>
      <c r="F36" s="306" t="s">
        <v>1489</v>
      </c>
      <c r="G36" s="306" t="s">
        <v>1357</v>
      </c>
      <c r="H36" s="306" t="s">
        <v>1208</v>
      </c>
      <c r="I36" s="305" t="s">
        <v>1306</v>
      </c>
      <c r="J36" s="306">
        <v>1</v>
      </c>
      <c r="K36" s="306" t="s">
        <v>1358</v>
      </c>
      <c r="L36" s="306" t="s">
        <v>2844</v>
      </c>
      <c r="M36" s="307"/>
      <c r="N36" s="307"/>
      <c r="O36" s="306"/>
      <c r="P36" s="321"/>
      <c r="Q36" s="307">
        <v>0</v>
      </c>
      <c r="R36" s="306" t="s">
        <v>1399</v>
      </c>
      <c r="S36" s="306" t="s">
        <v>1399</v>
      </c>
      <c r="T36" s="306">
        <f>V_PO_IT[[#This Row],[SPK Amount]]*V_PO_IT[[#This Row],[QUANTITY]]</f>
        <v>0</v>
      </c>
    </row>
    <row r="37" spans="1:20" hidden="1" x14ac:dyDescent="0.25">
      <c r="A37" s="306" t="s">
        <v>2789</v>
      </c>
      <c r="B37" s="306" t="s">
        <v>2843</v>
      </c>
      <c r="C37" s="306" t="s">
        <v>1299</v>
      </c>
      <c r="D37" s="320">
        <v>45168</v>
      </c>
      <c r="E37" s="306" t="s">
        <v>2791</v>
      </c>
      <c r="F37" s="306" t="s">
        <v>1489</v>
      </c>
      <c r="G37" s="306" t="s">
        <v>1357</v>
      </c>
      <c r="H37" s="306" t="s">
        <v>1208</v>
      </c>
      <c r="I37" s="305" t="s">
        <v>1306</v>
      </c>
      <c r="J37" s="306">
        <v>1</v>
      </c>
      <c r="K37" s="306" t="s">
        <v>1358</v>
      </c>
      <c r="L37" s="306" t="s">
        <v>2848</v>
      </c>
      <c r="M37" s="307"/>
      <c r="N37" s="307"/>
      <c r="O37" s="306"/>
      <c r="P37" s="321"/>
      <c r="Q37" s="307">
        <v>0</v>
      </c>
      <c r="R37" s="306" t="s">
        <v>1399</v>
      </c>
      <c r="S37" s="306" t="s">
        <v>1399</v>
      </c>
      <c r="T37" s="306">
        <f>V_PO_IT[[#This Row],[SPK Amount]]*V_PO_IT[[#This Row],[QUANTITY]]</f>
        <v>0</v>
      </c>
    </row>
    <row r="38" spans="1:20" hidden="1" x14ac:dyDescent="0.25">
      <c r="A38" s="306" t="s">
        <v>2789</v>
      </c>
      <c r="B38" s="306" t="s">
        <v>2843</v>
      </c>
      <c r="C38" s="306" t="s">
        <v>1299</v>
      </c>
      <c r="D38" s="320">
        <v>45168</v>
      </c>
      <c r="E38" s="306" t="s">
        <v>2791</v>
      </c>
      <c r="F38" s="306" t="s">
        <v>1489</v>
      </c>
      <c r="G38" s="306" t="s">
        <v>1357</v>
      </c>
      <c r="H38" s="306" t="s">
        <v>1208</v>
      </c>
      <c r="I38" s="305" t="s">
        <v>1306</v>
      </c>
      <c r="J38" s="306">
        <v>1</v>
      </c>
      <c r="K38" s="306" t="s">
        <v>1358</v>
      </c>
      <c r="L38" s="306" t="s">
        <v>2849</v>
      </c>
      <c r="M38" s="307"/>
      <c r="N38" s="307"/>
      <c r="O38" s="306"/>
      <c r="P38" s="321"/>
      <c r="Q38" s="307">
        <v>0</v>
      </c>
      <c r="R38" s="306" t="s">
        <v>1399</v>
      </c>
      <c r="S38" s="306" t="s">
        <v>1399</v>
      </c>
      <c r="T38" s="306">
        <f>V_PO_IT[[#This Row],[SPK Amount]]*V_PO_IT[[#This Row],[QUANTITY]]</f>
        <v>0</v>
      </c>
    </row>
    <row r="39" spans="1:20" hidden="1" x14ac:dyDescent="0.25">
      <c r="A39" s="306" t="s">
        <v>2789</v>
      </c>
      <c r="B39" s="306" t="s">
        <v>2843</v>
      </c>
      <c r="C39" s="306" t="s">
        <v>1299</v>
      </c>
      <c r="D39" s="320">
        <v>45168</v>
      </c>
      <c r="E39" s="306" t="s">
        <v>2791</v>
      </c>
      <c r="F39" s="306" t="s">
        <v>1489</v>
      </c>
      <c r="G39" s="306" t="s">
        <v>1357</v>
      </c>
      <c r="H39" s="306" t="s">
        <v>1208</v>
      </c>
      <c r="I39" s="305" t="s">
        <v>1306</v>
      </c>
      <c r="J39" s="306">
        <v>1</v>
      </c>
      <c r="K39" s="306" t="s">
        <v>1358</v>
      </c>
      <c r="L39" s="306" t="s">
        <v>2851</v>
      </c>
      <c r="M39" s="307"/>
      <c r="N39" s="307"/>
      <c r="O39" s="306"/>
      <c r="P39" s="321"/>
      <c r="Q39" s="307">
        <v>0</v>
      </c>
      <c r="R39" s="306" t="s">
        <v>1399</v>
      </c>
      <c r="S39" s="306" t="s">
        <v>1399</v>
      </c>
      <c r="T39" s="306">
        <f>V_PO_IT[[#This Row],[SPK Amount]]*V_PO_IT[[#This Row],[QUANTITY]]</f>
        <v>0</v>
      </c>
    </row>
    <row r="40" spans="1:20" hidden="1" x14ac:dyDescent="0.25">
      <c r="A40" s="306" t="s">
        <v>2789</v>
      </c>
      <c r="B40" s="306" t="s">
        <v>2858</v>
      </c>
      <c r="C40" s="306" t="s">
        <v>1299</v>
      </c>
      <c r="D40" s="320">
        <v>45532</v>
      </c>
      <c r="E40" s="306" t="s">
        <v>2791</v>
      </c>
      <c r="F40" s="306" t="s">
        <v>1753</v>
      </c>
      <c r="G40" s="306" t="s">
        <v>1822</v>
      </c>
      <c r="H40" s="306" t="s">
        <v>1208</v>
      </c>
      <c r="I40" s="305" t="s">
        <v>1306</v>
      </c>
      <c r="J40" s="306">
        <v>1</v>
      </c>
      <c r="K40" s="306" t="s">
        <v>1329</v>
      </c>
      <c r="L40" s="306"/>
      <c r="M40" s="307"/>
      <c r="N40" s="307"/>
      <c r="O40" s="306"/>
      <c r="P40" s="321"/>
      <c r="Q40" s="307">
        <v>0</v>
      </c>
      <c r="R40" s="306" t="s">
        <v>1399</v>
      </c>
      <c r="S40" s="306" t="s">
        <v>1399</v>
      </c>
      <c r="T40" s="306">
        <f>V_PO_IT[[#This Row],[SPK Amount]]*V_PO_IT[[#This Row],[QUANTITY]]</f>
        <v>0</v>
      </c>
    </row>
    <row r="41" spans="1:20" hidden="1" x14ac:dyDescent="0.25">
      <c r="A41" s="306" t="s">
        <v>2789</v>
      </c>
      <c r="B41" s="306" t="s">
        <v>2858</v>
      </c>
      <c r="C41" s="306" t="s">
        <v>1299</v>
      </c>
      <c r="D41" s="320">
        <v>45532</v>
      </c>
      <c r="E41" s="306" t="s">
        <v>2791</v>
      </c>
      <c r="F41" s="306" t="s">
        <v>1771</v>
      </c>
      <c r="G41" s="306" t="s">
        <v>2009</v>
      </c>
      <c r="H41" s="306" t="s">
        <v>1208</v>
      </c>
      <c r="I41" s="305" t="s">
        <v>1306</v>
      </c>
      <c r="J41" s="306">
        <v>1</v>
      </c>
      <c r="K41" s="306" t="s">
        <v>1329</v>
      </c>
      <c r="L41" s="306"/>
      <c r="M41" s="307"/>
      <c r="N41" s="307"/>
      <c r="O41" s="306"/>
      <c r="P41" s="321"/>
      <c r="Q41" s="307">
        <v>0</v>
      </c>
      <c r="R41" s="306" t="s">
        <v>1399</v>
      </c>
      <c r="S41" s="306" t="s">
        <v>1399</v>
      </c>
      <c r="T41" s="306">
        <f>V_PO_IT[[#This Row],[SPK Amount]]*V_PO_IT[[#This Row],[QUANTITY]]</f>
        <v>0</v>
      </c>
    </row>
    <row r="42" spans="1:20" hidden="1" x14ac:dyDescent="0.25">
      <c r="A42" s="306" t="s">
        <v>2789</v>
      </c>
      <c r="B42" s="306" t="s">
        <v>2859</v>
      </c>
      <c r="C42" s="306" t="s">
        <v>1299</v>
      </c>
      <c r="D42" s="320">
        <v>45532</v>
      </c>
      <c r="E42" s="306" t="s">
        <v>2791</v>
      </c>
      <c r="F42" s="306" t="s">
        <v>1933</v>
      </c>
      <c r="G42" s="306" t="s">
        <v>1817</v>
      </c>
      <c r="H42" s="306" t="s">
        <v>1208</v>
      </c>
      <c r="I42" s="305" t="s">
        <v>1306</v>
      </c>
      <c r="J42" s="306">
        <v>25</v>
      </c>
      <c r="K42" s="306" t="s">
        <v>1798</v>
      </c>
      <c r="L42" s="306"/>
      <c r="M42" s="307"/>
      <c r="N42" s="307"/>
      <c r="O42" s="306"/>
      <c r="P42" s="321"/>
      <c r="Q42" s="307">
        <v>0</v>
      </c>
      <c r="R42" s="306" t="s">
        <v>1399</v>
      </c>
      <c r="S42" s="306" t="s">
        <v>1399</v>
      </c>
      <c r="T42" s="306">
        <f>V_PO_IT[[#This Row],[SPK Amount]]*V_PO_IT[[#This Row],[QUANTITY]]</f>
        <v>0</v>
      </c>
    </row>
    <row r="43" spans="1:20" hidden="1" x14ac:dyDescent="0.25">
      <c r="A43" s="306" t="s">
        <v>2789</v>
      </c>
      <c r="B43" s="306" t="s">
        <v>2859</v>
      </c>
      <c r="C43" s="306" t="s">
        <v>1299</v>
      </c>
      <c r="D43" s="320">
        <v>45532</v>
      </c>
      <c r="E43" s="306" t="s">
        <v>2791</v>
      </c>
      <c r="F43" s="306" t="s">
        <v>1945</v>
      </c>
      <c r="G43" s="306" t="s">
        <v>1819</v>
      </c>
      <c r="H43" s="306" t="s">
        <v>1208</v>
      </c>
      <c r="I43" s="305" t="s">
        <v>1306</v>
      </c>
      <c r="J43" s="306">
        <v>25</v>
      </c>
      <c r="K43" s="306" t="s">
        <v>1798</v>
      </c>
      <c r="L43" s="306"/>
      <c r="M43" s="307"/>
      <c r="N43" s="307"/>
      <c r="O43" s="306"/>
      <c r="P43" s="321"/>
      <c r="Q43" s="307">
        <v>0</v>
      </c>
      <c r="R43" s="306" t="s">
        <v>1399</v>
      </c>
      <c r="S43" s="306" t="s">
        <v>1399</v>
      </c>
      <c r="T43" s="306">
        <f>V_PO_IT[[#This Row],[SPK Amount]]*V_PO_IT[[#This Row],[QUANTITY]]</f>
        <v>0</v>
      </c>
    </row>
    <row r="44" spans="1:20" hidden="1" x14ac:dyDescent="0.25">
      <c r="A44" s="306" t="s">
        <v>2789</v>
      </c>
      <c r="B44" s="306" t="s">
        <v>2859</v>
      </c>
      <c r="C44" s="306" t="s">
        <v>1299</v>
      </c>
      <c r="D44" s="320">
        <v>45532</v>
      </c>
      <c r="E44" s="306" t="s">
        <v>2791</v>
      </c>
      <c r="F44" s="306" t="s">
        <v>1938</v>
      </c>
      <c r="G44" s="306" t="s">
        <v>1939</v>
      </c>
      <c r="H44" s="306" t="s">
        <v>1208</v>
      </c>
      <c r="I44" s="305" t="s">
        <v>1306</v>
      </c>
      <c r="J44" s="306">
        <v>5</v>
      </c>
      <c r="K44" s="306" t="s">
        <v>1308</v>
      </c>
      <c r="L44" s="306"/>
      <c r="M44" s="307"/>
      <c r="N44" s="307"/>
      <c r="O44" s="306"/>
      <c r="P44" s="321"/>
      <c r="Q44" s="307">
        <v>0</v>
      </c>
      <c r="R44" s="306" t="s">
        <v>1399</v>
      </c>
      <c r="S44" s="306" t="s">
        <v>1399</v>
      </c>
      <c r="T44" s="306">
        <f>V_PO_IT[[#This Row],[SPK Amount]]*V_PO_IT[[#This Row],[QUANTITY]]</f>
        <v>0</v>
      </c>
    </row>
    <row r="45" spans="1:20" hidden="1" x14ac:dyDescent="0.25">
      <c r="A45" s="306" t="s">
        <v>2789</v>
      </c>
      <c r="B45" s="306" t="s">
        <v>2859</v>
      </c>
      <c r="C45" s="306" t="s">
        <v>1299</v>
      </c>
      <c r="D45" s="320">
        <v>45532</v>
      </c>
      <c r="E45" s="306" t="s">
        <v>2791</v>
      </c>
      <c r="F45" s="306" t="s">
        <v>1940</v>
      </c>
      <c r="G45" s="306" t="s">
        <v>1941</v>
      </c>
      <c r="H45" s="306" t="s">
        <v>1208</v>
      </c>
      <c r="I45" s="305" t="s">
        <v>1306</v>
      </c>
      <c r="J45" s="306">
        <v>25</v>
      </c>
      <c r="K45" s="306" t="s">
        <v>1798</v>
      </c>
      <c r="L45" s="306"/>
      <c r="M45" s="307"/>
      <c r="N45" s="307"/>
      <c r="O45" s="306"/>
      <c r="P45" s="321"/>
      <c r="Q45" s="307">
        <v>0</v>
      </c>
      <c r="R45" s="306" t="s">
        <v>1399</v>
      </c>
      <c r="S45" s="306" t="s">
        <v>1399</v>
      </c>
      <c r="T45" s="306">
        <f>V_PO_IT[[#This Row],[SPK Amount]]*V_PO_IT[[#This Row],[QUANTITY]]</f>
        <v>0</v>
      </c>
    </row>
    <row r="46" spans="1:20" hidden="1" x14ac:dyDescent="0.25">
      <c r="A46" s="306" t="s">
        <v>2789</v>
      </c>
      <c r="B46" s="306" t="s">
        <v>2859</v>
      </c>
      <c r="C46" s="306" t="s">
        <v>1299</v>
      </c>
      <c r="D46" s="320">
        <v>45532</v>
      </c>
      <c r="E46" s="306" t="s">
        <v>2791</v>
      </c>
      <c r="F46" s="306" t="s">
        <v>1943</v>
      </c>
      <c r="G46" s="306" t="s">
        <v>1944</v>
      </c>
      <c r="H46" s="306" t="s">
        <v>1208</v>
      </c>
      <c r="I46" s="305" t="s">
        <v>1306</v>
      </c>
      <c r="J46" s="306">
        <v>5</v>
      </c>
      <c r="K46" s="306" t="s">
        <v>1308</v>
      </c>
      <c r="L46" s="306"/>
      <c r="M46" s="307"/>
      <c r="N46" s="307"/>
      <c r="O46" s="306"/>
      <c r="P46" s="321"/>
      <c r="Q46" s="307">
        <v>0</v>
      </c>
      <c r="R46" s="306" t="s">
        <v>1399</v>
      </c>
      <c r="S46" s="306" t="s">
        <v>1399</v>
      </c>
      <c r="T46" s="306">
        <f>V_PO_IT[[#This Row],[SPK Amount]]*V_PO_IT[[#This Row],[QUANTITY]]</f>
        <v>0</v>
      </c>
    </row>
    <row r="47" spans="1:20" hidden="1" x14ac:dyDescent="0.25">
      <c r="A47" s="306" t="s">
        <v>2789</v>
      </c>
      <c r="B47" s="306" t="s">
        <v>2859</v>
      </c>
      <c r="C47" s="306" t="s">
        <v>1299</v>
      </c>
      <c r="D47" s="320">
        <v>45532</v>
      </c>
      <c r="E47" s="306" t="s">
        <v>2791</v>
      </c>
      <c r="F47" s="306" t="s">
        <v>1951</v>
      </c>
      <c r="G47" s="306" t="s">
        <v>1952</v>
      </c>
      <c r="H47" s="306" t="s">
        <v>1208</v>
      </c>
      <c r="I47" s="305" t="s">
        <v>1306</v>
      </c>
      <c r="J47" s="306">
        <v>5</v>
      </c>
      <c r="K47" s="306" t="s">
        <v>1308</v>
      </c>
      <c r="L47" s="306"/>
      <c r="M47" s="307"/>
      <c r="N47" s="307"/>
      <c r="O47" s="306"/>
      <c r="P47" s="321"/>
      <c r="Q47" s="307">
        <v>0</v>
      </c>
      <c r="R47" s="306" t="s">
        <v>1399</v>
      </c>
      <c r="S47" s="306" t="s">
        <v>1399</v>
      </c>
      <c r="T47" s="306">
        <f>V_PO_IT[[#This Row],[SPK Amount]]*V_PO_IT[[#This Row],[QUANTITY]]</f>
        <v>0</v>
      </c>
    </row>
    <row r="48" spans="1:20" hidden="1" x14ac:dyDescent="0.25">
      <c r="A48" s="306" t="s">
        <v>2789</v>
      </c>
      <c r="B48" s="306" t="s">
        <v>2859</v>
      </c>
      <c r="C48" s="306" t="s">
        <v>1299</v>
      </c>
      <c r="D48" s="320">
        <v>45532</v>
      </c>
      <c r="E48" s="306" t="s">
        <v>2791</v>
      </c>
      <c r="F48" s="306" t="s">
        <v>2002</v>
      </c>
      <c r="G48" s="306" t="s">
        <v>2003</v>
      </c>
      <c r="H48" s="306" t="s">
        <v>1208</v>
      </c>
      <c r="I48" s="305" t="s">
        <v>1306</v>
      </c>
      <c r="J48" s="306">
        <v>1</v>
      </c>
      <c r="K48" s="306" t="s">
        <v>1308</v>
      </c>
      <c r="L48" s="306"/>
      <c r="M48" s="307"/>
      <c r="N48" s="307"/>
      <c r="O48" s="306"/>
      <c r="P48" s="321"/>
      <c r="Q48" s="307">
        <v>0</v>
      </c>
      <c r="R48" s="306" t="s">
        <v>1399</v>
      </c>
      <c r="S48" s="306" t="s">
        <v>1399</v>
      </c>
      <c r="T48" s="306">
        <f>V_PO_IT[[#This Row],[SPK Amount]]*V_PO_IT[[#This Row],[QUANTITY]]</f>
        <v>0</v>
      </c>
    </row>
    <row r="49" spans="1:20" hidden="1" x14ac:dyDescent="0.25">
      <c r="A49" s="306" t="s">
        <v>2789</v>
      </c>
      <c r="B49" s="306" t="s">
        <v>2859</v>
      </c>
      <c r="C49" s="306" t="s">
        <v>1299</v>
      </c>
      <c r="D49" s="320">
        <v>45532</v>
      </c>
      <c r="E49" s="306" t="s">
        <v>2791</v>
      </c>
      <c r="F49" s="306" t="s">
        <v>1953</v>
      </c>
      <c r="G49" s="306" t="s">
        <v>1954</v>
      </c>
      <c r="H49" s="306" t="s">
        <v>1208</v>
      </c>
      <c r="I49" s="305" t="s">
        <v>1306</v>
      </c>
      <c r="J49" s="306">
        <v>1</v>
      </c>
      <c r="K49" s="306" t="s">
        <v>1955</v>
      </c>
      <c r="L49" s="306"/>
      <c r="M49" s="307"/>
      <c r="N49" s="307"/>
      <c r="O49" s="306"/>
      <c r="P49" s="321"/>
      <c r="Q49" s="307">
        <v>0</v>
      </c>
      <c r="R49" s="306" t="s">
        <v>1399</v>
      </c>
      <c r="S49" s="306" t="s">
        <v>1399</v>
      </c>
      <c r="T49" s="306">
        <f>V_PO_IT[[#This Row],[SPK Amount]]*V_PO_IT[[#This Row],[QUANTITY]]</f>
        <v>0</v>
      </c>
    </row>
    <row r="50" spans="1:20" hidden="1" x14ac:dyDescent="0.25">
      <c r="A50" s="306" t="s">
        <v>2789</v>
      </c>
      <c r="B50" s="306" t="s">
        <v>2859</v>
      </c>
      <c r="C50" s="306" t="s">
        <v>1299</v>
      </c>
      <c r="D50" s="320">
        <v>45532</v>
      </c>
      <c r="E50" s="306" t="s">
        <v>2791</v>
      </c>
      <c r="F50" s="306" t="s">
        <v>1962</v>
      </c>
      <c r="G50" s="306" t="s">
        <v>1963</v>
      </c>
      <c r="H50" s="306" t="s">
        <v>1208</v>
      </c>
      <c r="I50" s="305" t="s">
        <v>1306</v>
      </c>
      <c r="J50" s="306">
        <v>4</v>
      </c>
      <c r="K50" s="306" t="s">
        <v>1308</v>
      </c>
      <c r="L50" s="306"/>
      <c r="M50" s="307"/>
      <c r="N50" s="307"/>
      <c r="O50" s="306"/>
      <c r="P50" s="321"/>
      <c r="Q50" s="307">
        <v>0</v>
      </c>
      <c r="R50" s="306" t="s">
        <v>1399</v>
      </c>
      <c r="S50" s="306" t="s">
        <v>1399</v>
      </c>
      <c r="T50" s="306">
        <f>V_PO_IT[[#This Row],[SPK Amount]]*V_PO_IT[[#This Row],[QUANTITY]]</f>
        <v>0</v>
      </c>
    </row>
    <row r="51" spans="1:20" hidden="1" x14ac:dyDescent="0.25">
      <c r="A51" s="306" t="s">
        <v>2789</v>
      </c>
      <c r="B51" s="306" t="s">
        <v>2859</v>
      </c>
      <c r="C51" s="306" t="s">
        <v>1299</v>
      </c>
      <c r="D51" s="320">
        <v>45532</v>
      </c>
      <c r="E51" s="306" t="s">
        <v>2791</v>
      </c>
      <c r="F51" s="306" t="s">
        <v>1964</v>
      </c>
      <c r="G51" s="306" t="s">
        <v>1965</v>
      </c>
      <c r="H51" s="306" t="s">
        <v>1208</v>
      </c>
      <c r="I51" s="305" t="s">
        <v>1306</v>
      </c>
      <c r="J51" s="306">
        <v>1</v>
      </c>
      <c r="K51" s="306" t="s">
        <v>1966</v>
      </c>
      <c r="L51" s="306"/>
      <c r="M51" s="307"/>
      <c r="N51" s="307"/>
      <c r="O51" s="306"/>
      <c r="P51" s="321"/>
      <c r="Q51" s="307">
        <v>0</v>
      </c>
      <c r="R51" s="306" t="s">
        <v>1399</v>
      </c>
      <c r="S51" s="306" t="s">
        <v>1399</v>
      </c>
      <c r="T51" s="306">
        <f>V_PO_IT[[#This Row],[SPK Amount]]*V_PO_IT[[#This Row],[QUANTITY]]</f>
        <v>0</v>
      </c>
    </row>
    <row r="52" spans="1:20" hidden="1" x14ac:dyDescent="0.25">
      <c r="A52" s="306" t="s">
        <v>2789</v>
      </c>
      <c r="B52" s="306" t="s">
        <v>2859</v>
      </c>
      <c r="C52" s="306" t="s">
        <v>1299</v>
      </c>
      <c r="D52" s="320">
        <v>45532</v>
      </c>
      <c r="E52" s="306" t="s">
        <v>2791</v>
      </c>
      <c r="F52" s="306" t="s">
        <v>1967</v>
      </c>
      <c r="G52" s="306" t="s">
        <v>1968</v>
      </c>
      <c r="H52" s="306" t="s">
        <v>1208</v>
      </c>
      <c r="I52" s="305" t="s">
        <v>1306</v>
      </c>
      <c r="J52" s="306">
        <v>1</v>
      </c>
      <c r="K52" s="306" t="s">
        <v>1308</v>
      </c>
      <c r="L52" s="306"/>
      <c r="M52" s="307"/>
      <c r="N52" s="307"/>
      <c r="O52" s="306"/>
      <c r="P52" s="321"/>
      <c r="Q52" s="307">
        <v>0</v>
      </c>
      <c r="R52" s="306" t="s">
        <v>1399</v>
      </c>
      <c r="S52" s="306" t="s">
        <v>1399</v>
      </c>
      <c r="T52" s="306">
        <f>V_PO_IT[[#This Row],[SPK Amount]]*V_PO_IT[[#This Row],[QUANTITY]]</f>
        <v>0</v>
      </c>
    </row>
    <row r="53" spans="1:20" hidden="1" x14ac:dyDescent="0.25">
      <c r="A53" s="306" t="s">
        <v>2920</v>
      </c>
      <c r="B53" s="306" t="s">
        <v>2921</v>
      </c>
      <c r="C53" s="306" t="s">
        <v>2165</v>
      </c>
      <c r="D53" s="320">
        <v>45798</v>
      </c>
      <c r="E53" s="306" t="s">
        <v>2791</v>
      </c>
      <c r="F53" s="306" t="s">
        <v>1982</v>
      </c>
      <c r="G53" s="306" t="s">
        <v>2288</v>
      </c>
      <c r="H53" s="306" t="s">
        <v>1208</v>
      </c>
      <c r="I53" s="305" t="s">
        <v>1306</v>
      </c>
      <c r="J53" s="306">
        <v>2</v>
      </c>
      <c r="K53" s="306" t="s">
        <v>1329</v>
      </c>
      <c r="L53" s="306"/>
      <c r="M53" s="307"/>
      <c r="N53" s="307"/>
      <c r="O53" s="306"/>
      <c r="P53" s="321"/>
      <c r="Q53" s="307">
        <v>0</v>
      </c>
      <c r="R53" s="306" t="s">
        <v>1399</v>
      </c>
      <c r="S53" s="306" t="s">
        <v>1399</v>
      </c>
      <c r="T53" s="306">
        <f>V_PO_IT[[#This Row],[SPK Amount]]*V_PO_IT[[#This Row],[QUANTITY]]</f>
        <v>0</v>
      </c>
    </row>
    <row r="54" spans="1:20" hidden="1" x14ac:dyDescent="0.25">
      <c r="A54" s="306" t="s">
        <v>2920</v>
      </c>
      <c r="B54" s="306" t="s">
        <v>2922</v>
      </c>
      <c r="C54" s="306" t="s">
        <v>2165</v>
      </c>
      <c r="D54" s="320">
        <v>45833</v>
      </c>
      <c r="E54" s="306" t="s">
        <v>2791</v>
      </c>
      <c r="F54" s="306" t="s">
        <v>1303</v>
      </c>
      <c r="G54" s="306" t="s">
        <v>1307</v>
      </c>
      <c r="H54" s="306" t="s">
        <v>1207</v>
      </c>
      <c r="I54" s="305" t="s">
        <v>2923</v>
      </c>
      <c r="J54" s="306">
        <v>12</v>
      </c>
      <c r="K54" s="306" t="s">
        <v>1397</v>
      </c>
      <c r="L54" s="306"/>
      <c r="M54" s="307"/>
      <c r="N54" s="307"/>
      <c r="O54" s="306"/>
      <c r="P54" s="321"/>
      <c r="Q54" s="307">
        <v>0</v>
      </c>
      <c r="R54" s="306" t="s">
        <v>1399</v>
      </c>
      <c r="S54" s="306" t="s">
        <v>1399</v>
      </c>
      <c r="T54" s="306">
        <f>V_PO_IT[[#This Row],[SPK Amount]]*V_PO_IT[[#This Row],[QUANTITY]]</f>
        <v>0</v>
      </c>
    </row>
    <row r="55" spans="1:20" ht="30" hidden="1" x14ac:dyDescent="0.25">
      <c r="A55" s="306" t="s">
        <v>2920</v>
      </c>
      <c r="B55" s="306" t="s">
        <v>5316</v>
      </c>
      <c r="C55" s="306" t="s">
        <v>2165</v>
      </c>
      <c r="D55" s="320">
        <v>45880</v>
      </c>
      <c r="E55" s="306" t="s">
        <v>2791</v>
      </c>
      <c r="F55" s="306" t="s">
        <v>1303</v>
      </c>
      <c r="G55" s="306" t="s">
        <v>1307</v>
      </c>
      <c r="H55" s="306" t="s">
        <v>1207</v>
      </c>
      <c r="I55" s="305" t="s">
        <v>1402</v>
      </c>
      <c r="J55" s="306">
        <v>24</v>
      </c>
      <c r="K55" s="306" t="s">
        <v>1391</v>
      </c>
      <c r="L55" s="306"/>
      <c r="M55" s="307"/>
      <c r="N55" s="307"/>
      <c r="O55" s="306"/>
      <c r="P55" s="321"/>
      <c r="Q55" s="307">
        <v>0</v>
      </c>
      <c r="R55" s="306" t="s">
        <v>1399</v>
      </c>
      <c r="S55" s="306" t="s">
        <v>1399</v>
      </c>
      <c r="T55" s="306">
        <f>V_PO_IT[[#This Row],[SPK Amount]]*V_PO_IT[[#This Row],[QUANTITY]]</f>
        <v>0</v>
      </c>
    </row>
    <row r="56" spans="1:20" hidden="1" x14ac:dyDescent="0.25">
      <c r="A56" s="306" t="s">
        <v>43</v>
      </c>
      <c r="B56" s="306" t="s">
        <v>2930</v>
      </c>
      <c r="C56" s="306" t="s">
        <v>2298</v>
      </c>
      <c r="D56" s="320">
        <v>45187</v>
      </c>
      <c r="E56" s="306" t="s">
        <v>2791</v>
      </c>
      <c r="F56" s="306" t="s">
        <v>2380</v>
      </c>
      <c r="G56" s="306" t="s">
        <v>2381</v>
      </c>
      <c r="H56" s="306" t="s">
        <v>1208</v>
      </c>
      <c r="I56" s="305" t="s">
        <v>1306</v>
      </c>
      <c r="J56" s="306">
        <v>1</v>
      </c>
      <c r="K56" s="306" t="s">
        <v>1391</v>
      </c>
      <c r="L56" s="306"/>
      <c r="M56" s="307"/>
      <c r="N56" s="307"/>
      <c r="O56" s="306"/>
      <c r="P56" s="321"/>
      <c r="Q56" s="307">
        <v>0</v>
      </c>
      <c r="R56" s="306" t="s">
        <v>1399</v>
      </c>
      <c r="S56" s="306" t="s">
        <v>1399</v>
      </c>
      <c r="T56" s="306">
        <f>V_PO_IT[[#This Row],[SPK Amount]]*V_PO_IT[[#This Row],[QUANTITY]]</f>
        <v>0</v>
      </c>
    </row>
    <row r="57" spans="1:20" hidden="1" x14ac:dyDescent="0.25">
      <c r="A57" s="306" t="s">
        <v>43</v>
      </c>
      <c r="B57" s="306" t="s">
        <v>2934</v>
      </c>
      <c r="C57" s="306" t="s">
        <v>2298</v>
      </c>
      <c r="D57" s="320">
        <v>44851</v>
      </c>
      <c r="E57" s="306" t="s">
        <v>2791</v>
      </c>
      <c r="F57" s="306" t="s">
        <v>1303</v>
      </c>
      <c r="G57" s="306" t="s">
        <v>1307</v>
      </c>
      <c r="H57" s="306" t="s">
        <v>1207</v>
      </c>
      <c r="I57" s="305" t="s">
        <v>2371</v>
      </c>
      <c r="J57" s="306">
        <v>12</v>
      </c>
      <c r="K57" s="306" t="s">
        <v>2350</v>
      </c>
      <c r="L57" s="306"/>
      <c r="M57" s="307"/>
      <c r="N57" s="307"/>
      <c r="O57" s="306"/>
      <c r="P57" s="321"/>
      <c r="Q57" s="307">
        <v>0</v>
      </c>
      <c r="R57" s="306" t="s">
        <v>1399</v>
      </c>
      <c r="S57" s="306" t="s">
        <v>1399</v>
      </c>
      <c r="T57" s="306">
        <f>V_PO_IT[[#This Row],[SPK Amount]]*V_PO_IT[[#This Row],[QUANTITY]]</f>
        <v>0</v>
      </c>
    </row>
    <row r="58" spans="1:20" hidden="1" x14ac:dyDescent="0.25">
      <c r="A58" s="306" t="s">
        <v>43</v>
      </c>
      <c r="B58" s="306" t="s">
        <v>2935</v>
      </c>
      <c r="C58" s="306" t="s">
        <v>2298</v>
      </c>
      <c r="D58" s="320">
        <v>45611</v>
      </c>
      <c r="E58" s="306" t="s">
        <v>2791</v>
      </c>
      <c r="F58" s="306" t="s">
        <v>2314</v>
      </c>
      <c r="G58" s="306" t="s">
        <v>2315</v>
      </c>
      <c r="H58" s="306" t="s">
        <v>1208</v>
      </c>
      <c r="I58" s="305" t="s">
        <v>1306</v>
      </c>
      <c r="J58" s="306">
        <v>1</v>
      </c>
      <c r="K58" s="306" t="s">
        <v>1529</v>
      </c>
      <c r="L58" s="306"/>
      <c r="M58" s="307"/>
      <c r="N58" s="307"/>
      <c r="O58" s="306"/>
      <c r="P58" s="321"/>
      <c r="Q58" s="307">
        <v>0</v>
      </c>
      <c r="R58" s="306" t="s">
        <v>1399</v>
      </c>
      <c r="S58" s="306" t="s">
        <v>1399</v>
      </c>
      <c r="T58" s="306">
        <f>V_PO_IT[[#This Row],[SPK Amount]]*V_PO_IT[[#This Row],[QUANTITY]]</f>
        <v>0</v>
      </c>
    </row>
    <row r="59" spans="1:20" hidden="1" x14ac:dyDescent="0.25">
      <c r="A59" s="306" t="s">
        <v>45</v>
      </c>
      <c r="B59" s="306" t="s">
        <v>2938</v>
      </c>
      <c r="C59" s="306" t="s">
        <v>2298</v>
      </c>
      <c r="D59" s="320">
        <v>44729</v>
      </c>
      <c r="E59" s="306" t="s">
        <v>2791</v>
      </c>
      <c r="F59" s="306" t="s">
        <v>1303</v>
      </c>
      <c r="G59" s="306" t="s">
        <v>1307</v>
      </c>
      <c r="H59" s="306" t="s">
        <v>1207</v>
      </c>
      <c r="I59" s="305" t="s">
        <v>2939</v>
      </c>
      <c r="J59" s="306">
        <v>1</v>
      </c>
      <c r="K59" s="306" t="s">
        <v>1529</v>
      </c>
      <c r="L59" s="306"/>
      <c r="M59" s="307"/>
      <c r="N59" s="307"/>
      <c r="O59" s="306"/>
      <c r="P59" s="321"/>
      <c r="Q59" s="307">
        <v>0</v>
      </c>
      <c r="R59" s="306" t="s">
        <v>1399</v>
      </c>
      <c r="S59" s="306" t="s">
        <v>1399</v>
      </c>
      <c r="T59" s="306">
        <f>V_PO_IT[[#This Row],[SPK Amount]]*V_PO_IT[[#This Row],[QUANTITY]]</f>
        <v>0</v>
      </c>
    </row>
    <row r="60" spans="1:20" hidden="1" x14ac:dyDescent="0.25">
      <c r="A60" s="306" t="s">
        <v>45</v>
      </c>
      <c r="B60" s="306" t="s">
        <v>2951</v>
      </c>
      <c r="C60" s="306" t="s">
        <v>2298</v>
      </c>
      <c r="D60" s="320">
        <v>44896</v>
      </c>
      <c r="E60" s="306" t="s">
        <v>2791</v>
      </c>
      <c r="F60" s="306" t="s">
        <v>2308</v>
      </c>
      <c r="G60" s="306" t="s">
        <v>2301</v>
      </c>
      <c r="H60" s="306" t="s">
        <v>1208</v>
      </c>
      <c r="I60" s="305" t="s">
        <v>1306</v>
      </c>
      <c r="J60" s="306">
        <v>6</v>
      </c>
      <c r="K60" s="306" t="s">
        <v>1397</v>
      </c>
      <c r="L60" s="306"/>
      <c r="M60" s="307"/>
      <c r="N60" s="307"/>
      <c r="O60" s="306"/>
      <c r="P60" s="321"/>
      <c r="Q60" s="307">
        <v>0</v>
      </c>
      <c r="R60" s="306" t="s">
        <v>1399</v>
      </c>
      <c r="S60" s="306" t="s">
        <v>1399</v>
      </c>
      <c r="T60" s="306">
        <f>V_PO_IT[[#This Row],[SPK Amount]]*V_PO_IT[[#This Row],[QUANTITY]]</f>
        <v>0</v>
      </c>
    </row>
    <row r="61" spans="1:20" ht="30" hidden="1" x14ac:dyDescent="0.25">
      <c r="A61" s="306" t="s">
        <v>2792</v>
      </c>
      <c r="B61" s="306" t="s">
        <v>2962</v>
      </c>
      <c r="C61" s="306" t="s">
        <v>2298</v>
      </c>
      <c r="D61" s="320">
        <v>44609</v>
      </c>
      <c r="E61" s="306" t="s">
        <v>2791</v>
      </c>
      <c r="F61" s="306" t="s">
        <v>1303</v>
      </c>
      <c r="G61" s="306" t="s">
        <v>1307</v>
      </c>
      <c r="H61" s="306" t="s">
        <v>1207</v>
      </c>
      <c r="I61" s="305" t="s">
        <v>2422</v>
      </c>
      <c r="J61" s="306">
        <v>12</v>
      </c>
      <c r="K61" s="306" t="s">
        <v>1397</v>
      </c>
      <c r="L61" s="306" t="s">
        <v>2963</v>
      </c>
      <c r="M61" s="307"/>
      <c r="N61" s="307"/>
      <c r="O61" s="306"/>
      <c r="P61" s="321"/>
      <c r="Q61" s="307">
        <v>0</v>
      </c>
      <c r="R61" s="306" t="s">
        <v>1399</v>
      </c>
      <c r="S61" s="306" t="s">
        <v>1399</v>
      </c>
      <c r="T61" s="306">
        <f>V_PO_IT[[#This Row],[SPK Amount]]*V_PO_IT[[#This Row],[QUANTITY]]</f>
        <v>0</v>
      </c>
    </row>
    <row r="62" spans="1:20" hidden="1" x14ac:dyDescent="0.25">
      <c r="A62" s="306" t="s">
        <v>2792</v>
      </c>
      <c r="B62" s="306" t="s">
        <v>2971</v>
      </c>
      <c r="C62" s="306" t="s">
        <v>2298</v>
      </c>
      <c r="D62" s="320">
        <v>44268</v>
      </c>
      <c r="E62" s="306" t="s">
        <v>2791</v>
      </c>
      <c r="F62" s="306" t="s">
        <v>1303</v>
      </c>
      <c r="G62" s="306" t="s">
        <v>1307</v>
      </c>
      <c r="H62" s="306" t="s">
        <v>1208</v>
      </c>
      <c r="I62" s="305" t="s">
        <v>1306</v>
      </c>
      <c r="J62" s="306">
        <v>1</v>
      </c>
      <c r="K62" s="306" t="s">
        <v>1391</v>
      </c>
      <c r="L62" s="306" t="s">
        <v>2963</v>
      </c>
      <c r="M62" s="307"/>
      <c r="N62" s="307"/>
      <c r="O62" s="306"/>
      <c r="P62" s="321"/>
      <c r="Q62" s="307">
        <v>0</v>
      </c>
      <c r="R62" s="306" t="s">
        <v>1399</v>
      </c>
      <c r="S62" s="306" t="s">
        <v>1399</v>
      </c>
      <c r="T62" s="306">
        <f>V_PO_IT[[#This Row],[SPK Amount]]*V_PO_IT[[#This Row],[QUANTITY]]</f>
        <v>0</v>
      </c>
    </row>
    <row r="63" spans="1:20" hidden="1" x14ac:dyDescent="0.25">
      <c r="A63" s="306" t="s">
        <v>2792</v>
      </c>
      <c r="B63" s="306" t="s">
        <v>2972</v>
      </c>
      <c r="C63" s="306" t="s">
        <v>2298</v>
      </c>
      <c r="D63" s="320">
        <v>44657</v>
      </c>
      <c r="E63" s="306" t="s">
        <v>2791</v>
      </c>
      <c r="F63" s="306" t="s">
        <v>1303</v>
      </c>
      <c r="G63" s="306" t="s">
        <v>1307</v>
      </c>
      <c r="H63" s="306" t="s">
        <v>1207</v>
      </c>
      <c r="I63" s="305" t="s">
        <v>2440</v>
      </c>
      <c r="J63" s="306">
        <v>12</v>
      </c>
      <c r="K63" s="306" t="s">
        <v>1397</v>
      </c>
      <c r="L63" s="306" t="s">
        <v>2963</v>
      </c>
      <c r="M63" s="307"/>
      <c r="N63" s="307"/>
      <c r="O63" s="306"/>
      <c r="P63" s="321"/>
      <c r="Q63" s="307">
        <v>0</v>
      </c>
      <c r="R63" s="306" t="s">
        <v>1399</v>
      </c>
      <c r="S63" s="306" t="s">
        <v>1399</v>
      </c>
      <c r="T63" s="306">
        <f>V_PO_IT[[#This Row],[SPK Amount]]*V_PO_IT[[#This Row],[QUANTITY]]</f>
        <v>0</v>
      </c>
    </row>
    <row r="64" spans="1:20" hidden="1" x14ac:dyDescent="0.25">
      <c r="A64" s="306" t="s">
        <v>2792</v>
      </c>
      <c r="B64" s="306" t="s">
        <v>2973</v>
      </c>
      <c r="C64" s="306" t="s">
        <v>2298</v>
      </c>
      <c r="D64" s="320">
        <v>45758</v>
      </c>
      <c r="E64" s="306" t="s">
        <v>2791</v>
      </c>
      <c r="F64" s="306" t="s">
        <v>2446</v>
      </c>
      <c r="G64" s="306" t="s">
        <v>2447</v>
      </c>
      <c r="H64" s="306" t="s">
        <v>1208</v>
      </c>
      <c r="I64" s="305" t="s">
        <v>1306</v>
      </c>
      <c r="J64" s="306">
        <v>1</v>
      </c>
      <c r="K64" s="306" t="s">
        <v>1329</v>
      </c>
      <c r="L64" s="306"/>
      <c r="M64" s="307"/>
      <c r="N64" s="307"/>
      <c r="O64" s="306"/>
      <c r="P64" s="321"/>
      <c r="Q64" s="307">
        <v>0</v>
      </c>
      <c r="R64" s="306" t="s">
        <v>1399</v>
      </c>
      <c r="S64" s="306" t="s">
        <v>1399</v>
      </c>
      <c r="T64" s="306">
        <f>V_PO_IT[[#This Row],[SPK Amount]]*V_PO_IT[[#This Row],[QUANTITY]]</f>
        <v>0</v>
      </c>
    </row>
    <row r="65" spans="1:20" hidden="1" x14ac:dyDescent="0.25">
      <c r="A65" s="306" t="s">
        <v>2792</v>
      </c>
      <c r="B65" s="306" t="s">
        <v>2979</v>
      </c>
      <c r="C65" s="306" t="s">
        <v>2298</v>
      </c>
      <c r="D65" s="320">
        <v>45841</v>
      </c>
      <c r="E65" s="306" t="s">
        <v>2791</v>
      </c>
      <c r="F65" s="306" t="s">
        <v>1303</v>
      </c>
      <c r="G65" s="306" t="s">
        <v>1307</v>
      </c>
      <c r="H65" s="306" t="s">
        <v>1207</v>
      </c>
      <c r="I65" s="305" t="s">
        <v>2460</v>
      </c>
      <c r="J65" s="306">
        <v>12</v>
      </c>
      <c r="K65" s="306" t="s">
        <v>1397</v>
      </c>
      <c r="L65" s="306"/>
      <c r="M65" s="307"/>
      <c r="N65" s="307"/>
      <c r="O65" s="306"/>
      <c r="P65" s="321"/>
      <c r="Q65" s="307">
        <v>0</v>
      </c>
      <c r="R65" s="306" t="s">
        <v>1399</v>
      </c>
      <c r="S65" s="306" t="s">
        <v>1399</v>
      </c>
      <c r="T65" s="306">
        <f>V_PO_IT[[#This Row],[SPK Amount]]*V_PO_IT[[#This Row],[QUANTITY]]</f>
        <v>0</v>
      </c>
    </row>
    <row r="66" spans="1:20" hidden="1" x14ac:dyDescent="0.25">
      <c r="A66" s="306" t="s">
        <v>2792</v>
      </c>
      <c r="B66" s="306" t="s">
        <v>2984</v>
      </c>
      <c r="C66" s="306" t="s">
        <v>2298</v>
      </c>
      <c r="D66" s="320">
        <v>45553</v>
      </c>
      <c r="E66" s="306" t="s">
        <v>2791</v>
      </c>
      <c r="F66" s="306" t="s">
        <v>1303</v>
      </c>
      <c r="G66" s="306" t="s">
        <v>1307</v>
      </c>
      <c r="H66" s="306" t="s">
        <v>1207</v>
      </c>
      <c r="I66" s="305" t="s">
        <v>2432</v>
      </c>
      <c r="J66" s="306">
        <v>12</v>
      </c>
      <c r="K66" s="306" t="s">
        <v>1397</v>
      </c>
      <c r="L66" s="306"/>
      <c r="M66" s="307"/>
      <c r="N66" s="307"/>
      <c r="O66" s="306"/>
      <c r="P66" s="321"/>
      <c r="Q66" s="307">
        <v>0</v>
      </c>
      <c r="R66" s="306" t="s">
        <v>1399</v>
      </c>
      <c r="S66" s="306" t="s">
        <v>1399</v>
      </c>
      <c r="T66" s="306">
        <f>V_PO_IT[[#This Row],[SPK Amount]]*V_PO_IT[[#This Row],[QUANTITY]]</f>
        <v>0</v>
      </c>
    </row>
    <row r="67" spans="1:20" hidden="1" x14ac:dyDescent="0.25">
      <c r="A67" s="306" t="s">
        <v>2792</v>
      </c>
      <c r="B67" s="306" t="s">
        <v>2991</v>
      </c>
      <c r="C67" s="306" t="s">
        <v>2298</v>
      </c>
      <c r="D67" s="320">
        <v>44481</v>
      </c>
      <c r="E67" s="306" t="s">
        <v>2791</v>
      </c>
      <c r="F67" s="306" t="s">
        <v>1303</v>
      </c>
      <c r="G67" s="306" t="s">
        <v>1307</v>
      </c>
      <c r="H67" s="306" t="s">
        <v>1207</v>
      </c>
      <c r="I67" s="305" t="s">
        <v>2417</v>
      </c>
      <c r="J67" s="306">
        <v>12</v>
      </c>
      <c r="K67" s="306" t="s">
        <v>1397</v>
      </c>
      <c r="L67" s="306" t="s">
        <v>2963</v>
      </c>
      <c r="M67" s="307"/>
      <c r="N67" s="307"/>
      <c r="O67" s="306"/>
      <c r="P67" s="321"/>
      <c r="Q67" s="307">
        <v>0</v>
      </c>
      <c r="R67" s="306" t="s">
        <v>1399</v>
      </c>
      <c r="S67" s="306" t="s">
        <v>1399</v>
      </c>
      <c r="T67" s="306">
        <f>V_PO_IT[[#This Row],[SPK Amount]]*V_PO_IT[[#This Row],[QUANTITY]]</f>
        <v>0</v>
      </c>
    </row>
    <row r="68" spans="1:20" ht="30" hidden="1" x14ac:dyDescent="0.25">
      <c r="A68" s="306" t="s">
        <v>2792</v>
      </c>
      <c r="B68" s="306" t="s">
        <v>2992</v>
      </c>
      <c r="C68" s="306" t="s">
        <v>2298</v>
      </c>
      <c r="D68" s="320">
        <v>44484</v>
      </c>
      <c r="E68" s="306" t="s">
        <v>2791</v>
      </c>
      <c r="F68" s="306" t="s">
        <v>1303</v>
      </c>
      <c r="G68" s="306" t="s">
        <v>1307</v>
      </c>
      <c r="H68" s="306" t="s">
        <v>1207</v>
      </c>
      <c r="I68" s="305" t="s">
        <v>2422</v>
      </c>
      <c r="J68" s="306">
        <v>3</v>
      </c>
      <c r="K68" s="306" t="s">
        <v>1397</v>
      </c>
      <c r="L68" s="306" t="s">
        <v>2963</v>
      </c>
      <c r="M68" s="307"/>
      <c r="N68" s="307"/>
      <c r="O68" s="306"/>
      <c r="P68" s="321"/>
      <c r="Q68" s="307">
        <v>0</v>
      </c>
      <c r="R68" s="306" t="s">
        <v>1399</v>
      </c>
      <c r="S68" s="306" t="s">
        <v>1399</v>
      </c>
      <c r="T68" s="306">
        <f>V_PO_IT[[#This Row],[SPK Amount]]*V_PO_IT[[#This Row],[QUANTITY]]</f>
        <v>0</v>
      </c>
    </row>
    <row r="69" spans="1:20" ht="30" hidden="1" x14ac:dyDescent="0.25">
      <c r="A69" s="306" t="s">
        <v>2792</v>
      </c>
      <c r="B69" s="306" t="s">
        <v>2995</v>
      </c>
      <c r="C69" s="306" t="s">
        <v>2298</v>
      </c>
      <c r="D69" s="320">
        <v>44509</v>
      </c>
      <c r="E69" s="306" t="s">
        <v>2791</v>
      </c>
      <c r="F69" s="306" t="s">
        <v>1303</v>
      </c>
      <c r="G69" s="306" t="s">
        <v>1307</v>
      </c>
      <c r="H69" s="306" t="s">
        <v>1207</v>
      </c>
      <c r="I69" s="305" t="s">
        <v>2422</v>
      </c>
      <c r="J69" s="306">
        <v>2</v>
      </c>
      <c r="K69" s="306" t="s">
        <v>1397</v>
      </c>
      <c r="L69" s="306" t="s">
        <v>2963</v>
      </c>
      <c r="M69" s="307"/>
      <c r="N69" s="307"/>
      <c r="O69" s="306"/>
      <c r="P69" s="321"/>
      <c r="Q69" s="307">
        <v>0</v>
      </c>
      <c r="R69" s="306" t="s">
        <v>1399</v>
      </c>
      <c r="S69" s="306" t="s">
        <v>1399</v>
      </c>
      <c r="T69" s="306">
        <f>V_PO_IT[[#This Row],[SPK Amount]]*V_PO_IT[[#This Row],[QUANTITY]]</f>
        <v>0</v>
      </c>
    </row>
    <row r="70" spans="1:20" hidden="1" x14ac:dyDescent="0.25">
      <c r="A70" s="306" t="s">
        <v>2792</v>
      </c>
      <c r="B70" s="306" t="s">
        <v>2996</v>
      </c>
      <c r="C70" s="306" t="s">
        <v>2298</v>
      </c>
      <c r="D70" s="320">
        <v>44893</v>
      </c>
      <c r="E70" s="306" t="s">
        <v>2791</v>
      </c>
      <c r="F70" s="306" t="s">
        <v>1303</v>
      </c>
      <c r="G70" s="306" t="s">
        <v>1307</v>
      </c>
      <c r="H70" s="306" t="s">
        <v>1208</v>
      </c>
      <c r="I70" s="305" t="s">
        <v>1306</v>
      </c>
      <c r="J70" s="306">
        <v>1</v>
      </c>
      <c r="K70" s="306" t="s">
        <v>1391</v>
      </c>
      <c r="L70" s="306"/>
      <c r="M70" s="307"/>
      <c r="N70" s="307"/>
      <c r="O70" s="306"/>
      <c r="P70" s="321"/>
      <c r="Q70" s="307">
        <v>0</v>
      </c>
      <c r="R70" s="306" t="s">
        <v>1399</v>
      </c>
      <c r="S70" s="306" t="s">
        <v>1399</v>
      </c>
      <c r="T70" s="306">
        <f>V_PO_IT[[#This Row],[SPK Amount]]*V_PO_IT[[#This Row],[QUANTITY]]</f>
        <v>0</v>
      </c>
    </row>
    <row r="71" spans="1:20" ht="30" hidden="1" x14ac:dyDescent="0.25">
      <c r="A71" s="306" t="s">
        <v>47</v>
      </c>
      <c r="B71" s="306" t="s">
        <v>2997</v>
      </c>
      <c r="C71" s="306" t="s">
        <v>2298</v>
      </c>
      <c r="D71" s="320">
        <v>44652</v>
      </c>
      <c r="E71" s="306" t="s">
        <v>2791</v>
      </c>
      <c r="F71" s="306" t="s">
        <v>1303</v>
      </c>
      <c r="G71" s="306" t="s">
        <v>1307</v>
      </c>
      <c r="H71" s="306" t="s">
        <v>1207</v>
      </c>
      <c r="I71" s="305" t="s">
        <v>2344</v>
      </c>
      <c r="J71" s="306">
        <v>12</v>
      </c>
      <c r="K71" s="306" t="s">
        <v>1397</v>
      </c>
      <c r="L71" s="306" t="s">
        <v>2963</v>
      </c>
      <c r="M71" s="307"/>
      <c r="N71" s="307"/>
      <c r="O71" s="306"/>
      <c r="P71" s="321"/>
      <c r="Q71" s="307">
        <v>0</v>
      </c>
      <c r="R71" s="306" t="s">
        <v>1399</v>
      </c>
      <c r="S71" s="306" t="s">
        <v>1399</v>
      </c>
      <c r="T71" s="306">
        <f>V_PO_IT[[#This Row],[SPK Amount]]*V_PO_IT[[#This Row],[QUANTITY]]</f>
        <v>0</v>
      </c>
    </row>
    <row r="72" spans="1:20" hidden="1" x14ac:dyDescent="0.25">
      <c r="A72" s="306" t="s">
        <v>47</v>
      </c>
      <c r="B72" s="306" t="s">
        <v>2998</v>
      </c>
      <c r="C72" s="306" t="s">
        <v>2298</v>
      </c>
      <c r="D72" s="320">
        <v>44729</v>
      </c>
      <c r="E72" s="306" t="s">
        <v>2791</v>
      </c>
      <c r="F72" s="306" t="s">
        <v>1303</v>
      </c>
      <c r="G72" s="306" t="s">
        <v>1307</v>
      </c>
      <c r="H72" s="306" t="s">
        <v>1207</v>
      </c>
      <c r="I72" s="305" t="s">
        <v>2999</v>
      </c>
      <c r="J72" s="306">
        <v>1</v>
      </c>
      <c r="K72" s="306" t="s">
        <v>1529</v>
      </c>
      <c r="L72" s="306"/>
      <c r="M72" s="307"/>
      <c r="N72" s="307"/>
      <c r="O72" s="306"/>
      <c r="P72" s="321"/>
      <c r="Q72" s="307">
        <v>0</v>
      </c>
      <c r="R72" s="306" t="s">
        <v>1399</v>
      </c>
      <c r="S72" s="306" t="s">
        <v>1399</v>
      </c>
      <c r="T72" s="306">
        <f>V_PO_IT[[#This Row],[SPK Amount]]*V_PO_IT[[#This Row],[QUANTITY]]</f>
        <v>0</v>
      </c>
    </row>
    <row r="73" spans="1:20" hidden="1" x14ac:dyDescent="0.25">
      <c r="A73" s="306" t="s">
        <v>2883</v>
      </c>
      <c r="B73" s="306" t="s">
        <v>3004</v>
      </c>
      <c r="C73" s="306" t="s">
        <v>1299</v>
      </c>
      <c r="D73" s="320">
        <v>44956</v>
      </c>
      <c r="E73" s="306" t="s">
        <v>2791</v>
      </c>
      <c r="F73" s="306" t="s">
        <v>1303</v>
      </c>
      <c r="G73" s="306" t="s">
        <v>1307</v>
      </c>
      <c r="H73" s="306" t="s">
        <v>1207</v>
      </c>
      <c r="I73" s="305" t="s">
        <v>2054</v>
      </c>
      <c r="J73" s="306">
        <v>1</v>
      </c>
      <c r="K73" s="306" t="s">
        <v>1391</v>
      </c>
      <c r="L73" s="306"/>
      <c r="M73" s="307"/>
      <c r="N73" s="307"/>
      <c r="O73" s="306"/>
      <c r="P73" s="321"/>
      <c r="Q73" s="307">
        <v>0</v>
      </c>
      <c r="R73" s="306" t="s">
        <v>1399</v>
      </c>
      <c r="S73" s="306" t="s">
        <v>1399</v>
      </c>
      <c r="T73" s="306">
        <f>V_PO_IT[[#This Row],[SPK Amount]]*V_PO_IT[[#This Row],[QUANTITY]]</f>
        <v>0</v>
      </c>
    </row>
    <row r="74" spans="1:20" ht="30" hidden="1" x14ac:dyDescent="0.25">
      <c r="A74" s="306" t="s">
        <v>2883</v>
      </c>
      <c r="B74" s="306" t="s">
        <v>3010</v>
      </c>
      <c r="C74" s="306" t="s">
        <v>1299</v>
      </c>
      <c r="D74" s="320">
        <v>45002</v>
      </c>
      <c r="E74" s="306" t="s">
        <v>2791</v>
      </c>
      <c r="F74" s="306" t="s">
        <v>1303</v>
      </c>
      <c r="G74" s="306" t="s">
        <v>1307</v>
      </c>
      <c r="H74" s="306" t="s">
        <v>1207</v>
      </c>
      <c r="I74" s="305" t="s">
        <v>1411</v>
      </c>
      <c r="J74" s="306">
        <v>12</v>
      </c>
      <c r="K74" s="306" t="s">
        <v>1397</v>
      </c>
      <c r="L74" s="306"/>
      <c r="M74" s="307"/>
      <c r="N74" s="307"/>
      <c r="O74" s="306"/>
      <c r="P74" s="321"/>
      <c r="Q74" s="307">
        <v>0</v>
      </c>
      <c r="R74" s="306" t="s">
        <v>1399</v>
      </c>
      <c r="S74" s="306" t="s">
        <v>1399</v>
      </c>
      <c r="T74" s="306">
        <f>V_PO_IT[[#This Row],[SPK Amount]]*V_PO_IT[[#This Row],[QUANTITY]]</f>
        <v>0</v>
      </c>
    </row>
    <row r="75" spans="1:20" hidden="1" x14ac:dyDescent="0.25">
      <c r="A75" s="306" t="s">
        <v>2883</v>
      </c>
      <c r="B75" s="306" t="s">
        <v>3013</v>
      </c>
      <c r="C75" s="306" t="s">
        <v>1299</v>
      </c>
      <c r="D75" s="320">
        <v>45002</v>
      </c>
      <c r="E75" s="306" t="s">
        <v>2791</v>
      </c>
      <c r="F75" s="306" t="s">
        <v>1303</v>
      </c>
      <c r="G75" s="306" t="s">
        <v>1307</v>
      </c>
      <c r="H75" s="306" t="s">
        <v>1207</v>
      </c>
      <c r="I75" s="305" t="s">
        <v>2027</v>
      </c>
      <c r="J75" s="306">
        <v>12</v>
      </c>
      <c r="K75" s="306" t="s">
        <v>1397</v>
      </c>
      <c r="L75" s="306"/>
      <c r="M75" s="307"/>
      <c r="N75" s="307"/>
      <c r="O75" s="306"/>
      <c r="P75" s="321"/>
      <c r="Q75" s="307">
        <v>0</v>
      </c>
      <c r="R75" s="306" t="s">
        <v>1399</v>
      </c>
      <c r="S75" s="306" t="s">
        <v>1399</v>
      </c>
      <c r="T75" s="306">
        <f>V_PO_IT[[#This Row],[SPK Amount]]*V_PO_IT[[#This Row],[QUANTITY]]</f>
        <v>0</v>
      </c>
    </row>
    <row r="76" spans="1:20" hidden="1" x14ac:dyDescent="0.25">
      <c r="A76" s="306" t="s">
        <v>2883</v>
      </c>
      <c r="B76" s="306" t="s">
        <v>3014</v>
      </c>
      <c r="C76" s="306" t="s">
        <v>1299</v>
      </c>
      <c r="D76" s="320">
        <v>45002</v>
      </c>
      <c r="E76" s="306" t="s">
        <v>2791</v>
      </c>
      <c r="F76" s="306" t="s">
        <v>1303</v>
      </c>
      <c r="G76" s="306" t="s">
        <v>1307</v>
      </c>
      <c r="H76" s="306" t="s">
        <v>1207</v>
      </c>
      <c r="I76" s="305" t="s">
        <v>2027</v>
      </c>
      <c r="J76" s="306">
        <v>12</v>
      </c>
      <c r="K76" s="306" t="s">
        <v>1397</v>
      </c>
      <c r="L76" s="306"/>
      <c r="M76" s="307"/>
      <c r="N76" s="307"/>
      <c r="O76" s="306"/>
      <c r="P76" s="321"/>
      <c r="Q76" s="307">
        <v>0</v>
      </c>
      <c r="R76" s="306" t="s">
        <v>1399</v>
      </c>
      <c r="S76" s="306" t="s">
        <v>1399</v>
      </c>
      <c r="T76" s="306">
        <f>V_PO_IT[[#This Row],[SPK Amount]]*V_PO_IT[[#This Row],[QUANTITY]]</f>
        <v>0</v>
      </c>
    </row>
    <row r="77" spans="1:20" hidden="1" x14ac:dyDescent="0.25">
      <c r="A77" s="306" t="s">
        <v>2883</v>
      </c>
      <c r="B77" s="306" t="s">
        <v>5327</v>
      </c>
      <c r="C77" s="306" t="s">
        <v>1299</v>
      </c>
      <c r="D77" s="320">
        <v>45860</v>
      </c>
      <c r="E77" s="306" t="s">
        <v>2791</v>
      </c>
      <c r="F77" s="306" t="s">
        <v>5328</v>
      </c>
      <c r="G77" s="306" t="s">
        <v>5309</v>
      </c>
      <c r="H77" s="306" t="s">
        <v>1208</v>
      </c>
      <c r="I77" s="305" t="s">
        <v>1306</v>
      </c>
      <c r="J77" s="306">
        <v>1</v>
      </c>
      <c r="K77" s="306" t="s">
        <v>1955</v>
      </c>
      <c r="L77" s="306"/>
      <c r="M77" s="307"/>
      <c r="N77" s="307"/>
      <c r="O77" s="306"/>
      <c r="P77" s="321"/>
      <c r="Q77" s="307">
        <v>0</v>
      </c>
      <c r="R77" s="306" t="s">
        <v>1399</v>
      </c>
      <c r="S77" s="306" t="s">
        <v>1399</v>
      </c>
      <c r="T77" s="306">
        <f>V_PO_IT[[#This Row],[SPK Amount]]*V_PO_IT[[#This Row],[QUANTITY]]</f>
        <v>0</v>
      </c>
    </row>
    <row r="78" spans="1:20" hidden="1" x14ac:dyDescent="0.25">
      <c r="A78" s="306" t="s">
        <v>2883</v>
      </c>
      <c r="B78" s="306" t="s">
        <v>5327</v>
      </c>
      <c r="C78" s="306" t="s">
        <v>1299</v>
      </c>
      <c r="D78" s="320">
        <v>45860</v>
      </c>
      <c r="E78" s="306" t="s">
        <v>2791</v>
      </c>
      <c r="F78" s="306" t="s">
        <v>5329</v>
      </c>
      <c r="G78" s="306" t="s">
        <v>5330</v>
      </c>
      <c r="H78" s="306" t="s">
        <v>1208</v>
      </c>
      <c r="I78" s="305" t="s">
        <v>1306</v>
      </c>
      <c r="J78" s="306">
        <v>3</v>
      </c>
      <c r="K78" s="306" t="s">
        <v>1955</v>
      </c>
      <c r="L78" s="306"/>
      <c r="M78" s="307"/>
      <c r="N78" s="307"/>
      <c r="O78" s="306"/>
      <c r="P78" s="321"/>
      <c r="Q78" s="307">
        <v>0</v>
      </c>
      <c r="R78" s="306" t="s">
        <v>1399</v>
      </c>
      <c r="S78" s="306" t="s">
        <v>1399</v>
      </c>
      <c r="T78" s="306">
        <f>V_PO_IT[[#This Row],[SPK Amount]]*V_PO_IT[[#This Row],[QUANTITY]]</f>
        <v>0</v>
      </c>
    </row>
    <row r="79" spans="1:20" hidden="1" x14ac:dyDescent="0.25">
      <c r="A79" s="306" t="s">
        <v>2883</v>
      </c>
      <c r="B79" s="306" t="s">
        <v>5327</v>
      </c>
      <c r="C79" s="306" t="s">
        <v>1299</v>
      </c>
      <c r="D79" s="320">
        <v>45860</v>
      </c>
      <c r="E79" s="306" t="s">
        <v>2791</v>
      </c>
      <c r="F79" s="306" t="s">
        <v>1381</v>
      </c>
      <c r="G79" s="306" t="s">
        <v>5331</v>
      </c>
      <c r="H79" s="306" t="s">
        <v>1208</v>
      </c>
      <c r="I79" s="305" t="s">
        <v>1306</v>
      </c>
      <c r="J79" s="306">
        <v>1</v>
      </c>
      <c r="K79" s="306" t="s">
        <v>1329</v>
      </c>
      <c r="L79" s="306"/>
      <c r="M79" s="307"/>
      <c r="N79" s="307"/>
      <c r="O79" s="306"/>
      <c r="P79" s="321"/>
      <c r="Q79" s="307">
        <v>0</v>
      </c>
      <c r="R79" s="306" t="s">
        <v>1399</v>
      </c>
      <c r="S79" s="306" t="s">
        <v>1399</v>
      </c>
      <c r="T79" s="306">
        <f>V_PO_IT[[#This Row],[SPK Amount]]*V_PO_IT[[#This Row],[QUANTITY]]</f>
        <v>0</v>
      </c>
    </row>
    <row r="80" spans="1:20" hidden="1" x14ac:dyDescent="0.25">
      <c r="A80" s="306" t="s">
        <v>2883</v>
      </c>
      <c r="B80" s="306" t="s">
        <v>3048</v>
      </c>
      <c r="C80" s="306" t="s">
        <v>1299</v>
      </c>
      <c r="D80" s="320">
        <v>45168</v>
      </c>
      <c r="E80" s="306" t="s">
        <v>2791</v>
      </c>
      <c r="F80" s="306" t="s">
        <v>2119</v>
      </c>
      <c r="G80" s="306" t="s">
        <v>1867</v>
      </c>
      <c r="H80" s="306" t="s">
        <v>1208</v>
      </c>
      <c r="I80" s="305" t="s">
        <v>1306</v>
      </c>
      <c r="J80" s="306">
        <v>1</v>
      </c>
      <c r="K80" s="306" t="s">
        <v>1329</v>
      </c>
      <c r="L80" s="306" t="s">
        <v>3050</v>
      </c>
      <c r="M80" s="307"/>
      <c r="N80" s="307"/>
      <c r="O80" s="306"/>
      <c r="P80" s="321"/>
      <c r="Q80" s="307">
        <v>0</v>
      </c>
      <c r="R80" s="306" t="s">
        <v>1399</v>
      </c>
      <c r="S80" s="306" t="s">
        <v>1399</v>
      </c>
      <c r="T80" s="306">
        <f>V_PO_IT[[#This Row],[SPK Amount]]*V_PO_IT[[#This Row],[QUANTITY]]</f>
        <v>0</v>
      </c>
    </row>
    <row r="81" spans="1:20" hidden="1" x14ac:dyDescent="0.25">
      <c r="A81" s="306" t="s">
        <v>2883</v>
      </c>
      <c r="B81" s="306" t="s">
        <v>3048</v>
      </c>
      <c r="C81" s="306" t="s">
        <v>1299</v>
      </c>
      <c r="D81" s="320">
        <v>45168</v>
      </c>
      <c r="E81" s="306" t="s">
        <v>2791</v>
      </c>
      <c r="F81" s="306" t="s">
        <v>2119</v>
      </c>
      <c r="G81" s="306" t="s">
        <v>1867</v>
      </c>
      <c r="H81" s="306" t="s">
        <v>1208</v>
      </c>
      <c r="I81" s="305" t="s">
        <v>1306</v>
      </c>
      <c r="J81" s="306">
        <v>1</v>
      </c>
      <c r="K81" s="306" t="s">
        <v>1329</v>
      </c>
      <c r="L81" s="306" t="s">
        <v>3051</v>
      </c>
      <c r="M81" s="307"/>
      <c r="N81" s="307"/>
      <c r="O81" s="306"/>
      <c r="P81" s="321"/>
      <c r="Q81" s="307">
        <v>0</v>
      </c>
      <c r="R81" s="306" t="s">
        <v>1399</v>
      </c>
      <c r="S81" s="306" t="s">
        <v>1399</v>
      </c>
      <c r="T81" s="306">
        <f>V_PO_IT[[#This Row],[SPK Amount]]*V_PO_IT[[#This Row],[QUANTITY]]</f>
        <v>0</v>
      </c>
    </row>
    <row r="82" spans="1:20" hidden="1" x14ac:dyDescent="0.25">
      <c r="A82" s="306" t="s">
        <v>2883</v>
      </c>
      <c r="B82" s="306" t="s">
        <v>3048</v>
      </c>
      <c r="C82" s="306" t="s">
        <v>1299</v>
      </c>
      <c r="D82" s="320">
        <v>45168</v>
      </c>
      <c r="E82" s="306" t="s">
        <v>2791</v>
      </c>
      <c r="F82" s="306" t="s">
        <v>2119</v>
      </c>
      <c r="G82" s="306" t="s">
        <v>1867</v>
      </c>
      <c r="H82" s="306" t="s">
        <v>1208</v>
      </c>
      <c r="I82" s="305" t="s">
        <v>1306</v>
      </c>
      <c r="J82" s="306">
        <v>1</v>
      </c>
      <c r="K82" s="306" t="s">
        <v>1329</v>
      </c>
      <c r="L82" s="306" t="s">
        <v>3052</v>
      </c>
      <c r="M82" s="307"/>
      <c r="N82" s="307"/>
      <c r="O82" s="306"/>
      <c r="P82" s="321"/>
      <c r="Q82" s="307">
        <v>0</v>
      </c>
      <c r="R82" s="306" t="s">
        <v>1399</v>
      </c>
      <c r="S82" s="306" t="s">
        <v>1399</v>
      </c>
      <c r="T82" s="306">
        <f>V_PO_IT[[#This Row],[SPK Amount]]*V_PO_IT[[#This Row],[QUANTITY]]</f>
        <v>0</v>
      </c>
    </row>
    <row r="83" spans="1:20" hidden="1" x14ac:dyDescent="0.25">
      <c r="A83" s="306" t="s">
        <v>2883</v>
      </c>
      <c r="B83" s="306" t="s">
        <v>3048</v>
      </c>
      <c r="C83" s="306" t="s">
        <v>1299</v>
      </c>
      <c r="D83" s="320">
        <v>45168</v>
      </c>
      <c r="E83" s="306" t="s">
        <v>2791</v>
      </c>
      <c r="F83" s="306" t="s">
        <v>2103</v>
      </c>
      <c r="G83" s="306" t="s">
        <v>1353</v>
      </c>
      <c r="H83" s="306" t="s">
        <v>1208</v>
      </c>
      <c r="I83" s="305" t="s">
        <v>1306</v>
      </c>
      <c r="J83" s="306">
        <v>1</v>
      </c>
      <c r="K83" s="306" t="s">
        <v>1329</v>
      </c>
      <c r="L83" s="306" t="s">
        <v>3049</v>
      </c>
      <c r="M83" s="307"/>
      <c r="N83" s="307"/>
      <c r="O83" s="306"/>
      <c r="P83" s="321"/>
      <c r="Q83" s="307">
        <v>0</v>
      </c>
      <c r="R83" s="306" t="s">
        <v>1399</v>
      </c>
      <c r="S83" s="306" t="s">
        <v>1399</v>
      </c>
      <c r="T83" s="306">
        <f>V_PO_IT[[#This Row],[SPK Amount]]*V_PO_IT[[#This Row],[QUANTITY]]</f>
        <v>0</v>
      </c>
    </row>
    <row r="84" spans="1:20" hidden="1" x14ac:dyDescent="0.25">
      <c r="A84" s="306" t="s">
        <v>2883</v>
      </c>
      <c r="B84" s="306" t="s">
        <v>3048</v>
      </c>
      <c r="C84" s="306" t="s">
        <v>1299</v>
      </c>
      <c r="D84" s="320">
        <v>45168</v>
      </c>
      <c r="E84" s="306" t="s">
        <v>2791</v>
      </c>
      <c r="F84" s="306" t="s">
        <v>2103</v>
      </c>
      <c r="G84" s="306" t="s">
        <v>1353</v>
      </c>
      <c r="H84" s="306" t="s">
        <v>1208</v>
      </c>
      <c r="I84" s="305" t="s">
        <v>1306</v>
      </c>
      <c r="J84" s="306">
        <v>1</v>
      </c>
      <c r="K84" s="306" t="s">
        <v>1329</v>
      </c>
      <c r="L84" s="306" t="s">
        <v>3051</v>
      </c>
      <c r="M84" s="307"/>
      <c r="N84" s="307"/>
      <c r="O84" s="306"/>
      <c r="P84" s="321"/>
      <c r="Q84" s="307">
        <v>0</v>
      </c>
      <c r="R84" s="306" t="s">
        <v>1399</v>
      </c>
      <c r="S84" s="306" t="s">
        <v>1399</v>
      </c>
      <c r="T84" s="306">
        <f>V_PO_IT[[#This Row],[SPK Amount]]*V_PO_IT[[#This Row],[QUANTITY]]</f>
        <v>0</v>
      </c>
    </row>
    <row r="85" spans="1:20" hidden="1" x14ac:dyDescent="0.25">
      <c r="A85" s="306" t="s">
        <v>2883</v>
      </c>
      <c r="B85" s="306" t="s">
        <v>3048</v>
      </c>
      <c r="C85" s="306" t="s">
        <v>1299</v>
      </c>
      <c r="D85" s="320">
        <v>45168</v>
      </c>
      <c r="E85" s="306" t="s">
        <v>2791</v>
      </c>
      <c r="F85" s="306" t="s">
        <v>2103</v>
      </c>
      <c r="G85" s="306" t="s">
        <v>1353</v>
      </c>
      <c r="H85" s="306" t="s">
        <v>1208</v>
      </c>
      <c r="I85" s="305" t="s">
        <v>1306</v>
      </c>
      <c r="J85" s="306">
        <v>1</v>
      </c>
      <c r="K85" s="306" t="s">
        <v>1329</v>
      </c>
      <c r="L85" s="306" t="s">
        <v>3052</v>
      </c>
      <c r="M85" s="307"/>
      <c r="N85" s="307"/>
      <c r="O85" s="306"/>
      <c r="P85" s="321"/>
      <c r="Q85" s="307">
        <v>0</v>
      </c>
      <c r="R85" s="306" t="s">
        <v>1399</v>
      </c>
      <c r="S85" s="306" t="s">
        <v>1399</v>
      </c>
      <c r="T85" s="306">
        <f>V_PO_IT[[#This Row],[SPK Amount]]*V_PO_IT[[#This Row],[QUANTITY]]</f>
        <v>0</v>
      </c>
    </row>
    <row r="86" spans="1:20" hidden="1" x14ac:dyDescent="0.25">
      <c r="A86" s="306" t="s">
        <v>2883</v>
      </c>
      <c r="B86" s="306" t="s">
        <v>3048</v>
      </c>
      <c r="C86" s="306" t="s">
        <v>1299</v>
      </c>
      <c r="D86" s="320">
        <v>45168</v>
      </c>
      <c r="E86" s="306" t="s">
        <v>2791</v>
      </c>
      <c r="F86" s="306" t="s">
        <v>1777</v>
      </c>
      <c r="G86" s="306" t="s">
        <v>1328</v>
      </c>
      <c r="H86" s="306" t="s">
        <v>1208</v>
      </c>
      <c r="I86" s="305" t="s">
        <v>1306</v>
      </c>
      <c r="J86" s="306">
        <v>1</v>
      </c>
      <c r="K86" s="306" t="s">
        <v>1329</v>
      </c>
      <c r="L86" s="306" t="s">
        <v>3049</v>
      </c>
      <c r="M86" s="307"/>
      <c r="N86" s="307"/>
      <c r="O86" s="306"/>
      <c r="P86" s="321"/>
      <c r="Q86" s="307">
        <v>0</v>
      </c>
      <c r="R86" s="306" t="s">
        <v>1399</v>
      </c>
      <c r="S86" s="306" t="s">
        <v>1399</v>
      </c>
      <c r="T86" s="306">
        <f>V_PO_IT[[#This Row],[SPK Amount]]*V_PO_IT[[#This Row],[QUANTITY]]</f>
        <v>0</v>
      </c>
    </row>
    <row r="87" spans="1:20" hidden="1" x14ac:dyDescent="0.25">
      <c r="A87" s="306" t="s">
        <v>2883</v>
      </c>
      <c r="B87" s="306" t="s">
        <v>3048</v>
      </c>
      <c r="C87" s="306" t="s">
        <v>1299</v>
      </c>
      <c r="D87" s="320">
        <v>45168</v>
      </c>
      <c r="E87" s="306" t="s">
        <v>2791</v>
      </c>
      <c r="F87" s="306" t="s">
        <v>1777</v>
      </c>
      <c r="G87" s="306" t="s">
        <v>1328</v>
      </c>
      <c r="H87" s="306" t="s">
        <v>1208</v>
      </c>
      <c r="I87" s="305" t="s">
        <v>1306</v>
      </c>
      <c r="J87" s="306">
        <v>1</v>
      </c>
      <c r="K87" s="306" t="s">
        <v>1329</v>
      </c>
      <c r="L87" s="306" t="s">
        <v>3050</v>
      </c>
      <c r="M87" s="307"/>
      <c r="N87" s="307"/>
      <c r="O87" s="306"/>
      <c r="P87" s="321"/>
      <c r="Q87" s="307">
        <v>0</v>
      </c>
      <c r="R87" s="306" t="s">
        <v>1399</v>
      </c>
      <c r="S87" s="306" t="s">
        <v>1399</v>
      </c>
      <c r="T87" s="306">
        <f>V_PO_IT[[#This Row],[SPK Amount]]*V_PO_IT[[#This Row],[QUANTITY]]</f>
        <v>0</v>
      </c>
    </row>
    <row r="88" spans="1:20" hidden="1" x14ac:dyDescent="0.25">
      <c r="A88" s="306" t="s">
        <v>2883</v>
      </c>
      <c r="B88" s="306" t="s">
        <v>3048</v>
      </c>
      <c r="C88" s="306" t="s">
        <v>1299</v>
      </c>
      <c r="D88" s="320">
        <v>45168</v>
      </c>
      <c r="E88" s="306" t="s">
        <v>2791</v>
      </c>
      <c r="F88" s="306" t="s">
        <v>1777</v>
      </c>
      <c r="G88" s="306" t="s">
        <v>1328</v>
      </c>
      <c r="H88" s="306" t="s">
        <v>1208</v>
      </c>
      <c r="I88" s="305" t="s">
        <v>1306</v>
      </c>
      <c r="J88" s="306">
        <v>1</v>
      </c>
      <c r="K88" s="306" t="s">
        <v>1329</v>
      </c>
      <c r="L88" s="306" t="s">
        <v>3052</v>
      </c>
      <c r="M88" s="307"/>
      <c r="N88" s="307"/>
      <c r="O88" s="306"/>
      <c r="P88" s="321"/>
      <c r="Q88" s="307">
        <v>0</v>
      </c>
      <c r="R88" s="306" t="s">
        <v>1399</v>
      </c>
      <c r="S88" s="306" t="s">
        <v>1399</v>
      </c>
      <c r="T88" s="306">
        <f>V_PO_IT[[#This Row],[SPK Amount]]*V_PO_IT[[#This Row],[QUANTITY]]</f>
        <v>0</v>
      </c>
    </row>
    <row r="89" spans="1:20" hidden="1" x14ac:dyDescent="0.25">
      <c r="A89" s="306" t="s">
        <v>2883</v>
      </c>
      <c r="B89" s="306" t="s">
        <v>3048</v>
      </c>
      <c r="C89" s="306" t="s">
        <v>1299</v>
      </c>
      <c r="D89" s="320">
        <v>45168</v>
      </c>
      <c r="E89" s="306" t="s">
        <v>2791</v>
      </c>
      <c r="F89" s="306" t="s">
        <v>2108</v>
      </c>
      <c r="G89" s="306" t="s">
        <v>1355</v>
      </c>
      <c r="H89" s="306" t="s">
        <v>1208</v>
      </c>
      <c r="I89" s="305" t="s">
        <v>1306</v>
      </c>
      <c r="J89" s="306">
        <v>1</v>
      </c>
      <c r="K89" s="306" t="s">
        <v>1341</v>
      </c>
      <c r="L89" s="306" t="s">
        <v>3049</v>
      </c>
      <c r="M89" s="307"/>
      <c r="N89" s="307"/>
      <c r="O89" s="306"/>
      <c r="P89" s="321"/>
      <c r="Q89" s="307">
        <v>0</v>
      </c>
      <c r="R89" s="306" t="s">
        <v>1399</v>
      </c>
      <c r="S89" s="306" t="s">
        <v>1399</v>
      </c>
      <c r="T89" s="306">
        <f>V_PO_IT[[#This Row],[SPK Amount]]*V_PO_IT[[#This Row],[QUANTITY]]</f>
        <v>0</v>
      </c>
    </row>
    <row r="90" spans="1:20" hidden="1" x14ac:dyDescent="0.25">
      <c r="A90" s="306" t="s">
        <v>2883</v>
      </c>
      <c r="B90" s="306" t="s">
        <v>3048</v>
      </c>
      <c r="C90" s="306" t="s">
        <v>1299</v>
      </c>
      <c r="D90" s="320">
        <v>45168</v>
      </c>
      <c r="E90" s="306" t="s">
        <v>2791</v>
      </c>
      <c r="F90" s="306" t="s">
        <v>2108</v>
      </c>
      <c r="G90" s="306" t="s">
        <v>1355</v>
      </c>
      <c r="H90" s="306" t="s">
        <v>1208</v>
      </c>
      <c r="I90" s="305" t="s">
        <v>1306</v>
      </c>
      <c r="J90" s="306">
        <v>1</v>
      </c>
      <c r="K90" s="306" t="s">
        <v>1341</v>
      </c>
      <c r="L90" s="306" t="s">
        <v>3051</v>
      </c>
      <c r="M90" s="307"/>
      <c r="N90" s="307"/>
      <c r="O90" s="306"/>
      <c r="P90" s="321"/>
      <c r="Q90" s="307">
        <v>0</v>
      </c>
      <c r="R90" s="306" t="s">
        <v>1399</v>
      </c>
      <c r="S90" s="306" t="s">
        <v>1399</v>
      </c>
      <c r="T90" s="306">
        <f>V_PO_IT[[#This Row],[SPK Amount]]*V_PO_IT[[#This Row],[QUANTITY]]</f>
        <v>0</v>
      </c>
    </row>
    <row r="91" spans="1:20" hidden="1" x14ac:dyDescent="0.25">
      <c r="A91" s="306" t="s">
        <v>2883</v>
      </c>
      <c r="B91" s="306" t="s">
        <v>3048</v>
      </c>
      <c r="C91" s="306" t="s">
        <v>1299</v>
      </c>
      <c r="D91" s="320">
        <v>45168</v>
      </c>
      <c r="E91" s="306" t="s">
        <v>2791</v>
      </c>
      <c r="F91" s="306" t="s">
        <v>2108</v>
      </c>
      <c r="G91" s="306" t="s">
        <v>1355</v>
      </c>
      <c r="H91" s="306" t="s">
        <v>1208</v>
      </c>
      <c r="I91" s="305" t="s">
        <v>1306</v>
      </c>
      <c r="J91" s="306">
        <v>1</v>
      </c>
      <c r="K91" s="306" t="s">
        <v>1341</v>
      </c>
      <c r="L91" s="306" t="s">
        <v>3052</v>
      </c>
      <c r="M91" s="307"/>
      <c r="N91" s="307"/>
      <c r="O91" s="306"/>
      <c r="P91" s="321"/>
      <c r="Q91" s="307">
        <v>0</v>
      </c>
      <c r="R91" s="306" t="s">
        <v>1399</v>
      </c>
      <c r="S91" s="306" t="s">
        <v>1399</v>
      </c>
      <c r="T91" s="306">
        <f>V_PO_IT[[#This Row],[SPK Amount]]*V_PO_IT[[#This Row],[QUANTITY]]</f>
        <v>0</v>
      </c>
    </row>
    <row r="92" spans="1:20" hidden="1" x14ac:dyDescent="0.25">
      <c r="A92" s="306" t="s">
        <v>2883</v>
      </c>
      <c r="B92" s="306" t="s">
        <v>3048</v>
      </c>
      <c r="C92" s="306" t="s">
        <v>1299</v>
      </c>
      <c r="D92" s="320">
        <v>45168</v>
      </c>
      <c r="E92" s="306" t="s">
        <v>2791</v>
      </c>
      <c r="F92" s="306" t="s">
        <v>2111</v>
      </c>
      <c r="G92" s="306" t="s">
        <v>1334</v>
      </c>
      <c r="H92" s="306" t="s">
        <v>1208</v>
      </c>
      <c r="I92" s="305" t="s">
        <v>1306</v>
      </c>
      <c r="J92" s="306">
        <v>1</v>
      </c>
      <c r="K92" s="306" t="s">
        <v>1329</v>
      </c>
      <c r="L92" s="306" t="s">
        <v>3049</v>
      </c>
      <c r="M92" s="307"/>
      <c r="N92" s="307"/>
      <c r="O92" s="306"/>
      <c r="P92" s="321"/>
      <c r="Q92" s="307">
        <v>0</v>
      </c>
      <c r="R92" s="306" t="s">
        <v>1399</v>
      </c>
      <c r="S92" s="306" t="s">
        <v>1399</v>
      </c>
      <c r="T92" s="306">
        <f>V_PO_IT[[#This Row],[SPK Amount]]*V_PO_IT[[#This Row],[QUANTITY]]</f>
        <v>0</v>
      </c>
    </row>
    <row r="93" spans="1:20" hidden="1" x14ac:dyDescent="0.25">
      <c r="A93" s="306" t="s">
        <v>2883</v>
      </c>
      <c r="B93" s="306" t="s">
        <v>3048</v>
      </c>
      <c r="C93" s="306" t="s">
        <v>1299</v>
      </c>
      <c r="D93" s="320">
        <v>45168</v>
      </c>
      <c r="E93" s="306" t="s">
        <v>2791</v>
      </c>
      <c r="F93" s="306" t="s">
        <v>2111</v>
      </c>
      <c r="G93" s="306" t="s">
        <v>1334</v>
      </c>
      <c r="H93" s="306" t="s">
        <v>1208</v>
      </c>
      <c r="I93" s="305" t="s">
        <v>1306</v>
      </c>
      <c r="J93" s="306">
        <v>1</v>
      </c>
      <c r="K93" s="306" t="s">
        <v>1329</v>
      </c>
      <c r="L93" s="306" t="s">
        <v>3050</v>
      </c>
      <c r="M93" s="307"/>
      <c r="N93" s="307"/>
      <c r="O93" s="306"/>
      <c r="P93" s="321"/>
      <c r="Q93" s="307">
        <v>0</v>
      </c>
      <c r="R93" s="306" t="s">
        <v>1399</v>
      </c>
      <c r="S93" s="306" t="s">
        <v>1399</v>
      </c>
      <c r="T93" s="306">
        <f>V_PO_IT[[#This Row],[SPK Amount]]*V_PO_IT[[#This Row],[QUANTITY]]</f>
        <v>0</v>
      </c>
    </row>
    <row r="94" spans="1:20" hidden="1" x14ac:dyDescent="0.25">
      <c r="A94" s="306" t="s">
        <v>2883</v>
      </c>
      <c r="B94" s="306" t="s">
        <v>3048</v>
      </c>
      <c r="C94" s="306" t="s">
        <v>1299</v>
      </c>
      <c r="D94" s="320">
        <v>45168</v>
      </c>
      <c r="E94" s="306" t="s">
        <v>2791</v>
      </c>
      <c r="F94" s="306" t="s">
        <v>2111</v>
      </c>
      <c r="G94" s="306" t="s">
        <v>1334</v>
      </c>
      <c r="H94" s="306" t="s">
        <v>1208</v>
      </c>
      <c r="I94" s="305" t="s">
        <v>1306</v>
      </c>
      <c r="J94" s="306">
        <v>1</v>
      </c>
      <c r="K94" s="306" t="s">
        <v>1329</v>
      </c>
      <c r="L94" s="306" t="s">
        <v>3051</v>
      </c>
      <c r="M94" s="307"/>
      <c r="N94" s="307"/>
      <c r="O94" s="306"/>
      <c r="P94" s="321"/>
      <c r="Q94" s="307">
        <v>0</v>
      </c>
      <c r="R94" s="306" t="s">
        <v>1399</v>
      </c>
      <c r="S94" s="306" t="s">
        <v>1399</v>
      </c>
      <c r="T94" s="306">
        <f>V_PO_IT[[#This Row],[SPK Amount]]*V_PO_IT[[#This Row],[QUANTITY]]</f>
        <v>0</v>
      </c>
    </row>
    <row r="95" spans="1:20" ht="30" hidden="1" x14ac:dyDescent="0.25">
      <c r="A95" s="306" t="s">
        <v>2883</v>
      </c>
      <c r="B95" s="306" t="s">
        <v>3054</v>
      </c>
      <c r="C95" s="306" t="s">
        <v>1299</v>
      </c>
      <c r="D95" s="320">
        <v>44851</v>
      </c>
      <c r="E95" s="306" t="s">
        <v>2791</v>
      </c>
      <c r="F95" s="306" t="s">
        <v>1303</v>
      </c>
      <c r="G95" s="306" t="s">
        <v>1307</v>
      </c>
      <c r="H95" s="306" t="s">
        <v>1207</v>
      </c>
      <c r="I95" s="305" t="s">
        <v>1411</v>
      </c>
      <c r="J95" s="306">
        <v>7</v>
      </c>
      <c r="K95" s="306" t="s">
        <v>1397</v>
      </c>
      <c r="L95" s="306"/>
      <c r="M95" s="307"/>
      <c r="N95" s="307"/>
      <c r="O95" s="306"/>
      <c r="P95" s="321"/>
      <c r="Q95" s="307">
        <v>0</v>
      </c>
      <c r="R95" s="306" t="s">
        <v>1399</v>
      </c>
      <c r="S95" s="306" t="s">
        <v>1399</v>
      </c>
      <c r="T95" s="306">
        <f>V_PO_IT[[#This Row],[SPK Amount]]*V_PO_IT[[#This Row],[QUANTITY]]</f>
        <v>0</v>
      </c>
    </row>
    <row r="96" spans="1:20" hidden="1" x14ac:dyDescent="0.25">
      <c r="A96" s="306" t="s">
        <v>2883</v>
      </c>
      <c r="B96" s="306" t="s">
        <v>3055</v>
      </c>
      <c r="C96" s="306" t="s">
        <v>1299</v>
      </c>
      <c r="D96" s="320">
        <v>45257</v>
      </c>
      <c r="E96" s="306" t="s">
        <v>2791</v>
      </c>
      <c r="F96" s="306" t="s">
        <v>1303</v>
      </c>
      <c r="G96" s="306" t="s">
        <v>1307</v>
      </c>
      <c r="H96" s="306" t="s">
        <v>1207</v>
      </c>
      <c r="I96" s="305" t="s">
        <v>2027</v>
      </c>
      <c r="J96" s="306">
        <v>12</v>
      </c>
      <c r="K96" s="306" t="s">
        <v>1429</v>
      </c>
      <c r="L96" s="306"/>
      <c r="M96" s="307"/>
      <c r="N96" s="307"/>
      <c r="O96" s="306"/>
      <c r="P96" s="321"/>
      <c r="Q96" s="307">
        <v>0</v>
      </c>
      <c r="R96" s="306" t="s">
        <v>1399</v>
      </c>
      <c r="S96" s="306" t="s">
        <v>1399</v>
      </c>
      <c r="T96" s="306">
        <f>V_PO_IT[[#This Row],[SPK Amount]]*V_PO_IT[[#This Row],[QUANTITY]]</f>
        <v>0</v>
      </c>
    </row>
    <row r="97" spans="1:20" ht="30" hidden="1" x14ac:dyDescent="0.25">
      <c r="A97" s="306" t="s">
        <v>2883</v>
      </c>
      <c r="B97" s="306" t="s">
        <v>3056</v>
      </c>
      <c r="C97" s="306" t="s">
        <v>1299</v>
      </c>
      <c r="D97" s="320">
        <v>45257</v>
      </c>
      <c r="E97" s="306" t="s">
        <v>2791</v>
      </c>
      <c r="F97" s="306" t="s">
        <v>1303</v>
      </c>
      <c r="G97" s="306" t="s">
        <v>1307</v>
      </c>
      <c r="H97" s="306" t="s">
        <v>1207</v>
      </c>
      <c r="I97" s="305" t="s">
        <v>1411</v>
      </c>
      <c r="J97" s="306">
        <v>12</v>
      </c>
      <c r="K97" s="306" t="s">
        <v>1429</v>
      </c>
      <c r="L97" s="306"/>
      <c r="M97" s="307"/>
      <c r="N97" s="307"/>
      <c r="O97" s="306"/>
      <c r="P97" s="321"/>
      <c r="Q97" s="307">
        <v>0</v>
      </c>
      <c r="R97" s="306" t="s">
        <v>1399</v>
      </c>
      <c r="S97" s="306" t="s">
        <v>1399</v>
      </c>
      <c r="T97" s="306">
        <f>V_PO_IT[[#This Row],[SPK Amount]]*V_PO_IT[[#This Row],[QUANTITY]]</f>
        <v>0</v>
      </c>
    </row>
    <row r="98" spans="1:20" hidden="1" x14ac:dyDescent="0.25">
      <c r="A98" s="306" t="s">
        <v>2883</v>
      </c>
      <c r="B98" s="306" t="s">
        <v>3063</v>
      </c>
      <c r="C98" s="306" t="s">
        <v>1299</v>
      </c>
      <c r="D98" s="320">
        <v>45617</v>
      </c>
      <c r="E98" s="306" t="s">
        <v>2791</v>
      </c>
      <c r="F98" s="306" t="s">
        <v>2142</v>
      </c>
      <c r="G98" s="306" t="s">
        <v>2143</v>
      </c>
      <c r="H98" s="306" t="s">
        <v>1208</v>
      </c>
      <c r="I98" s="305" t="s">
        <v>1306</v>
      </c>
      <c r="J98" s="306">
        <v>4</v>
      </c>
      <c r="K98" s="306" t="s">
        <v>1341</v>
      </c>
      <c r="L98" s="306" t="s">
        <v>3064</v>
      </c>
      <c r="M98" s="307"/>
      <c r="N98" s="307"/>
      <c r="O98" s="306"/>
      <c r="P98" s="321"/>
      <c r="Q98" s="307">
        <v>0</v>
      </c>
      <c r="R98" s="306" t="s">
        <v>1399</v>
      </c>
      <c r="S98" s="306" t="s">
        <v>1399</v>
      </c>
      <c r="T98" s="306">
        <f>V_PO_IT[[#This Row],[SPK Amount]]*V_PO_IT[[#This Row],[QUANTITY]]</f>
        <v>0</v>
      </c>
    </row>
    <row r="99" spans="1:20" hidden="1" x14ac:dyDescent="0.25">
      <c r="A99" s="306" t="s">
        <v>2883</v>
      </c>
      <c r="B99" s="306" t="s">
        <v>3063</v>
      </c>
      <c r="C99" s="306" t="s">
        <v>1299</v>
      </c>
      <c r="D99" s="320">
        <v>45617</v>
      </c>
      <c r="E99" s="306" t="s">
        <v>2791</v>
      </c>
      <c r="F99" s="306" t="s">
        <v>1790</v>
      </c>
      <c r="G99" s="306" t="s">
        <v>2130</v>
      </c>
      <c r="H99" s="306" t="s">
        <v>1208</v>
      </c>
      <c r="I99" s="305" t="s">
        <v>1306</v>
      </c>
      <c r="J99" s="306">
        <v>2</v>
      </c>
      <c r="K99" s="306" t="s">
        <v>1358</v>
      </c>
      <c r="L99" s="306" t="s">
        <v>3065</v>
      </c>
      <c r="M99" s="307"/>
      <c r="N99" s="307"/>
      <c r="O99" s="306"/>
      <c r="P99" s="321"/>
      <c r="Q99" s="307">
        <v>0</v>
      </c>
      <c r="R99" s="306" t="s">
        <v>1399</v>
      </c>
      <c r="S99" s="306" t="s">
        <v>1399</v>
      </c>
      <c r="T99" s="306">
        <f>V_PO_IT[[#This Row],[SPK Amount]]*V_PO_IT[[#This Row],[QUANTITY]]</f>
        <v>0</v>
      </c>
    </row>
    <row r="100" spans="1:20" hidden="1" x14ac:dyDescent="0.25">
      <c r="A100" s="306" t="s">
        <v>2811</v>
      </c>
      <c r="B100" s="306" t="s">
        <v>3068</v>
      </c>
      <c r="C100" s="306" t="s">
        <v>1299</v>
      </c>
      <c r="D100" s="320">
        <v>44938</v>
      </c>
      <c r="E100" s="306" t="s">
        <v>2791</v>
      </c>
      <c r="F100" s="306" t="s">
        <v>1303</v>
      </c>
      <c r="G100" s="306" t="s">
        <v>1307</v>
      </c>
      <c r="H100" s="306" t="s">
        <v>1207</v>
      </c>
      <c r="I100" s="305" t="s">
        <v>1746</v>
      </c>
      <c r="J100" s="306">
        <v>12</v>
      </c>
      <c r="K100" s="306" t="s">
        <v>1397</v>
      </c>
      <c r="L100" s="306"/>
      <c r="M100" s="307"/>
      <c r="N100" s="307"/>
      <c r="O100" s="306"/>
      <c r="P100" s="321"/>
      <c r="Q100" s="307">
        <v>0</v>
      </c>
      <c r="R100" s="306" t="s">
        <v>1399</v>
      </c>
      <c r="S100" s="306" t="s">
        <v>1399</v>
      </c>
      <c r="T100" s="306">
        <f>V_PO_IT[[#This Row],[SPK Amount]]*V_PO_IT[[#This Row],[QUANTITY]]</f>
        <v>0</v>
      </c>
    </row>
    <row r="101" spans="1:20" hidden="1" x14ac:dyDescent="0.25">
      <c r="A101" s="306" t="s">
        <v>2811</v>
      </c>
      <c r="B101" s="306" t="s">
        <v>3069</v>
      </c>
      <c r="C101" s="306" t="s">
        <v>1299</v>
      </c>
      <c r="D101" s="320">
        <v>45300</v>
      </c>
      <c r="E101" s="306" t="s">
        <v>2791</v>
      </c>
      <c r="F101" s="306" t="s">
        <v>1303</v>
      </c>
      <c r="G101" s="306" t="s">
        <v>1307</v>
      </c>
      <c r="H101" s="306" t="s">
        <v>1207</v>
      </c>
      <c r="I101" s="305" t="s">
        <v>1746</v>
      </c>
      <c r="J101" s="306">
        <v>12</v>
      </c>
      <c r="K101" s="306" t="s">
        <v>1429</v>
      </c>
      <c r="L101" s="306" t="s">
        <v>3070</v>
      </c>
      <c r="M101" s="307"/>
      <c r="N101" s="307"/>
      <c r="O101" s="306"/>
      <c r="P101" s="321"/>
      <c r="Q101" s="307">
        <v>0</v>
      </c>
      <c r="R101" s="306" t="s">
        <v>1399</v>
      </c>
      <c r="S101" s="306" t="s">
        <v>1399</v>
      </c>
      <c r="T101" s="306">
        <f>V_PO_IT[[#This Row],[SPK Amount]]*V_PO_IT[[#This Row],[QUANTITY]]</f>
        <v>0</v>
      </c>
    </row>
    <row r="102" spans="1:20" hidden="1" x14ac:dyDescent="0.25">
      <c r="A102" s="306" t="s">
        <v>2811</v>
      </c>
      <c r="B102" s="306" t="s">
        <v>3080</v>
      </c>
      <c r="C102" s="306" t="s">
        <v>1299</v>
      </c>
      <c r="D102" s="320">
        <v>45476</v>
      </c>
      <c r="E102" s="306" t="s">
        <v>2791</v>
      </c>
      <c r="F102" s="306" t="s">
        <v>1766</v>
      </c>
      <c r="G102" s="306" t="s">
        <v>1767</v>
      </c>
      <c r="H102" s="306" t="s">
        <v>1208</v>
      </c>
      <c r="I102" s="305" t="s">
        <v>1306</v>
      </c>
      <c r="J102" s="306">
        <v>1</v>
      </c>
      <c r="K102" s="306" t="s">
        <v>1329</v>
      </c>
      <c r="L102" s="306"/>
      <c r="M102" s="307"/>
      <c r="N102" s="307"/>
      <c r="O102" s="306"/>
      <c r="P102" s="321"/>
      <c r="Q102" s="307">
        <v>0</v>
      </c>
      <c r="R102" s="306" t="s">
        <v>1399</v>
      </c>
      <c r="S102" s="306" t="s">
        <v>1399</v>
      </c>
      <c r="T102" s="306">
        <f>V_PO_IT[[#This Row],[SPK Amount]]*V_PO_IT[[#This Row],[QUANTITY]]</f>
        <v>0</v>
      </c>
    </row>
    <row r="103" spans="1:20" hidden="1" x14ac:dyDescent="0.25">
      <c r="A103" s="306" t="s">
        <v>2811</v>
      </c>
      <c r="B103" s="306" t="s">
        <v>3080</v>
      </c>
      <c r="C103" s="306" t="s">
        <v>1299</v>
      </c>
      <c r="D103" s="320">
        <v>45476</v>
      </c>
      <c r="E103" s="306" t="s">
        <v>2791</v>
      </c>
      <c r="F103" s="306" t="s">
        <v>1768</v>
      </c>
      <c r="G103" s="306" t="s">
        <v>1769</v>
      </c>
      <c r="H103" s="306" t="s">
        <v>1208</v>
      </c>
      <c r="I103" s="305" t="s">
        <v>1306</v>
      </c>
      <c r="J103" s="306">
        <v>1</v>
      </c>
      <c r="K103" s="306" t="s">
        <v>1329</v>
      </c>
      <c r="L103" s="306"/>
      <c r="M103" s="307"/>
      <c r="N103" s="307"/>
      <c r="O103" s="306"/>
      <c r="P103" s="321"/>
      <c r="Q103" s="307">
        <v>0</v>
      </c>
      <c r="R103" s="306" t="s">
        <v>1399</v>
      </c>
      <c r="S103" s="306" t="s">
        <v>1399</v>
      </c>
      <c r="T103" s="306">
        <f>V_PO_IT[[#This Row],[SPK Amount]]*V_PO_IT[[#This Row],[QUANTITY]]</f>
        <v>0</v>
      </c>
    </row>
    <row r="104" spans="1:20" hidden="1" x14ac:dyDescent="0.25">
      <c r="A104" s="306" t="s">
        <v>2811</v>
      </c>
      <c r="B104" s="306" t="s">
        <v>5339</v>
      </c>
      <c r="C104" s="306" t="s">
        <v>1299</v>
      </c>
      <c r="D104" s="320">
        <v>45860</v>
      </c>
      <c r="E104" s="306" t="s">
        <v>2791</v>
      </c>
      <c r="F104" s="306" t="s">
        <v>1385</v>
      </c>
      <c r="G104" s="306" t="s">
        <v>5309</v>
      </c>
      <c r="H104" s="306" t="s">
        <v>1208</v>
      </c>
      <c r="I104" s="305" t="s">
        <v>1306</v>
      </c>
      <c r="J104" s="306">
        <v>4</v>
      </c>
      <c r="K104" s="306" t="s">
        <v>1955</v>
      </c>
      <c r="L104" s="306"/>
      <c r="M104" s="307"/>
      <c r="N104" s="307"/>
      <c r="O104" s="306"/>
      <c r="P104" s="321"/>
      <c r="Q104" s="307">
        <v>0</v>
      </c>
      <c r="R104" s="306" t="s">
        <v>1399</v>
      </c>
      <c r="S104" s="306" t="s">
        <v>1399</v>
      </c>
      <c r="T104" s="306">
        <f>V_PO_IT[[#This Row],[SPK Amount]]*V_PO_IT[[#This Row],[QUANTITY]]</f>
        <v>0</v>
      </c>
    </row>
    <row r="105" spans="1:20" hidden="1" x14ac:dyDescent="0.25">
      <c r="A105" s="306" t="s">
        <v>2811</v>
      </c>
      <c r="B105" s="306" t="s">
        <v>5339</v>
      </c>
      <c r="C105" s="306" t="s">
        <v>1299</v>
      </c>
      <c r="D105" s="320">
        <v>45860</v>
      </c>
      <c r="E105" s="306" t="s">
        <v>2791</v>
      </c>
      <c r="F105" s="306" t="s">
        <v>5340</v>
      </c>
      <c r="G105" s="306" t="s">
        <v>5310</v>
      </c>
      <c r="H105" s="306" t="s">
        <v>1208</v>
      </c>
      <c r="I105" s="305" t="s">
        <v>1306</v>
      </c>
      <c r="J105" s="306">
        <v>1</v>
      </c>
      <c r="K105" s="306" t="s">
        <v>1955</v>
      </c>
      <c r="L105" s="306"/>
      <c r="M105" s="307"/>
      <c r="N105" s="307"/>
      <c r="O105" s="306"/>
      <c r="P105" s="321"/>
      <c r="Q105" s="307">
        <v>0</v>
      </c>
      <c r="R105" s="306" t="s">
        <v>1399</v>
      </c>
      <c r="S105" s="306" t="s">
        <v>1399</v>
      </c>
      <c r="T105" s="306">
        <f>V_PO_IT[[#This Row],[SPK Amount]]*V_PO_IT[[#This Row],[QUANTITY]]</f>
        <v>0</v>
      </c>
    </row>
    <row r="106" spans="1:20" hidden="1" x14ac:dyDescent="0.25">
      <c r="A106" s="306" t="s">
        <v>2811</v>
      </c>
      <c r="B106" s="306" t="s">
        <v>5339</v>
      </c>
      <c r="C106" s="306" t="s">
        <v>1299</v>
      </c>
      <c r="D106" s="320">
        <v>45860</v>
      </c>
      <c r="E106" s="306" t="s">
        <v>2791</v>
      </c>
      <c r="F106" s="306" t="s">
        <v>5341</v>
      </c>
      <c r="G106" s="306" t="s">
        <v>5331</v>
      </c>
      <c r="H106" s="306" t="s">
        <v>1208</v>
      </c>
      <c r="I106" s="305" t="s">
        <v>1306</v>
      </c>
      <c r="J106" s="306">
        <v>1</v>
      </c>
      <c r="K106" s="306" t="s">
        <v>1329</v>
      </c>
      <c r="L106" s="306"/>
      <c r="M106" s="307"/>
      <c r="N106" s="307"/>
      <c r="O106" s="306"/>
      <c r="P106" s="321"/>
      <c r="Q106" s="307">
        <v>0</v>
      </c>
      <c r="R106" s="306" t="s">
        <v>1399</v>
      </c>
      <c r="S106" s="306" t="s">
        <v>1399</v>
      </c>
      <c r="T106" s="306">
        <f>V_PO_IT[[#This Row],[SPK Amount]]*V_PO_IT[[#This Row],[QUANTITY]]</f>
        <v>0</v>
      </c>
    </row>
    <row r="107" spans="1:20" ht="30" hidden="1" x14ac:dyDescent="0.25">
      <c r="A107" s="306" t="s">
        <v>2811</v>
      </c>
      <c r="B107" s="306" t="s">
        <v>3122</v>
      </c>
      <c r="C107" s="306" t="s">
        <v>1299</v>
      </c>
      <c r="D107" s="320">
        <v>45611</v>
      </c>
      <c r="E107" s="306" t="s">
        <v>2791</v>
      </c>
      <c r="F107" s="306" t="s">
        <v>1303</v>
      </c>
      <c r="G107" s="306" t="s">
        <v>1307</v>
      </c>
      <c r="H107" s="306" t="s">
        <v>1207</v>
      </c>
      <c r="I107" s="305" t="s">
        <v>1402</v>
      </c>
      <c r="J107" s="306">
        <v>1</v>
      </c>
      <c r="K107" s="306" t="s">
        <v>1529</v>
      </c>
      <c r="L107" s="306"/>
      <c r="M107" s="307"/>
      <c r="N107" s="307"/>
      <c r="O107" s="306"/>
      <c r="P107" s="321"/>
      <c r="Q107" s="307">
        <v>0</v>
      </c>
      <c r="R107" s="306" t="s">
        <v>1399</v>
      </c>
      <c r="S107" s="306" t="s">
        <v>1399</v>
      </c>
      <c r="T107" s="306">
        <f>V_PO_IT[[#This Row],[SPK Amount]]*V_PO_IT[[#This Row],[QUANTITY]]</f>
        <v>0</v>
      </c>
    </row>
    <row r="108" spans="1:20" ht="30" hidden="1" x14ac:dyDescent="0.25">
      <c r="A108" s="306" t="s">
        <v>2811</v>
      </c>
      <c r="B108" s="306" t="s">
        <v>3123</v>
      </c>
      <c r="C108" s="306" t="s">
        <v>1299</v>
      </c>
      <c r="D108" s="320">
        <v>45611</v>
      </c>
      <c r="E108" s="306" t="s">
        <v>2791</v>
      </c>
      <c r="F108" s="306" t="s">
        <v>1303</v>
      </c>
      <c r="G108" s="306" t="s">
        <v>1307</v>
      </c>
      <c r="H108" s="306" t="s">
        <v>1207</v>
      </c>
      <c r="I108" s="305" t="s">
        <v>1402</v>
      </c>
      <c r="J108" s="306">
        <v>12</v>
      </c>
      <c r="K108" s="306" t="s">
        <v>1529</v>
      </c>
      <c r="L108" s="306"/>
      <c r="M108" s="307"/>
      <c r="N108" s="307"/>
      <c r="O108" s="306"/>
      <c r="P108" s="321"/>
      <c r="Q108" s="307">
        <v>0</v>
      </c>
      <c r="R108" s="306" t="s">
        <v>1399</v>
      </c>
      <c r="S108" s="306" t="s">
        <v>1399</v>
      </c>
      <c r="T108" s="306">
        <f>V_PO_IT[[#This Row],[SPK Amount]]*V_PO_IT[[#This Row],[QUANTITY]]</f>
        <v>0</v>
      </c>
    </row>
    <row r="109" spans="1:20" hidden="1" x14ac:dyDescent="0.25">
      <c r="A109" s="306" t="s">
        <v>2829</v>
      </c>
      <c r="B109" s="306" t="s">
        <v>3143</v>
      </c>
      <c r="C109" s="306" t="s">
        <v>1299</v>
      </c>
      <c r="D109" s="320">
        <v>45716</v>
      </c>
      <c r="E109" s="306" t="s">
        <v>2791</v>
      </c>
      <c r="F109" s="306" t="s">
        <v>1475</v>
      </c>
      <c r="G109" s="306" t="s">
        <v>2769</v>
      </c>
      <c r="H109" s="306" t="s">
        <v>1208</v>
      </c>
      <c r="I109" s="305" t="s">
        <v>1306</v>
      </c>
      <c r="J109" s="306">
        <v>1</v>
      </c>
      <c r="K109" s="306" t="s">
        <v>1329</v>
      </c>
      <c r="L109" s="306"/>
      <c r="M109" s="307"/>
      <c r="N109" s="307"/>
      <c r="O109" s="306"/>
      <c r="P109" s="321"/>
      <c r="Q109" s="307">
        <v>0</v>
      </c>
      <c r="R109" s="306" t="s">
        <v>1399</v>
      </c>
      <c r="S109" s="306" t="s">
        <v>1399</v>
      </c>
      <c r="T109" s="306">
        <f>V_PO_IT[[#This Row],[SPK Amount]]*V_PO_IT[[#This Row],[QUANTITY]]</f>
        <v>0</v>
      </c>
    </row>
    <row r="110" spans="1:20" hidden="1" x14ac:dyDescent="0.25">
      <c r="A110" s="306" t="s">
        <v>2829</v>
      </c>
      <c r="B110" s="306" t="s">
        <v>3156</v>
      </c>
      <c r="C110" s="306" t="s">
        <v>1299</v>
      </c>
      <c r="D110" s="320">
        <v>45758</v>
      </c>
      <c r="E110" s="306" t="s">
        <v>2791</v>
      </c>
      <c r="F110" s="306" t="s">
        <v>1837</v>
      </c>
      <c r="G110" s="306" t="s">
        <v>2770</v>
      </c>
      <c r="H110" s="306" t="s">
        <v>1208</v>
      </c>
      <c r="I110" s="305" t="s">
        <v>1306</v>
      </c>
      <c r="J110" s="306">
        <v>1</v>
      </c>
      <c r="K110" s="306" t="s">
        <v>1329</v>
      </c>
      <c r="L110" s="306"/>
      <c r="M110" s="307"/>
      <c r="N110" s="307"/>
      <c r="O110" s="306"/>
      <c r="P110" s="321"/>
      <c r="Q110" s="307">
        <v>0</v>
      </c>
      <c r="R110" s="306" t="s">
        <v>1399</v>
      </c>
      <c r="S110" s="306" t="s">
        <v>1399</v>
      </c>
      <c r="T110" s="306">
        <f>V_PO_IT[[#This Row],[SPK Amount]]*V_PO_IT[[#This Row],[QUANTITY]]</f>
        <v>0</v>
      </c>
    </row>
    <row r="111" spans="1:20" hidden="1" x14ac:dyDescent="0.25">
      <c r="A111" s="306" t="s">
        <v>2829</v>
      </c>
      <c r="B111" s="306" t="s">
        <v>3156</v>
      </c>
      <c r="C111" s="306" t="s">
        <v>1299</v>
      </c>
      <c r="D111" s="320">
        <v>45758</v>
      </c>
      <c r="E111" s="306" t="s">
        <v>2791</v>
      </c>
      <c r="F111" s="306" t="s">
        <v>2742</v>
      </c>
      <c r="G111" s="306" t="s">
        <v>2743</v>
      </c>
      <c r="H111" s="306" t="s">
        <v>1208</v>
      </c>
      <c r="I111" s="305" t="s">
        <v>1306</v>
      </c>
      <c r="J111" s="306">
        <v>1</v>
      </c>
      <c r="K111" s="306" t="s">
        <v>1329</v>
      </c>
      <c r="L111" s="306"/>
      <c r="M111" s="307"/>
      <c r="N111" s="307"/>
      <c r="O111" s="306"/>
      <c r="P111" s="321"/>
      <c r="Q111" s="307">
        <v>0</v>
      </c>
      <c r="R111" s="306" t="s">
        <v>1399</v>
      </c>
      <c r="S111" s="306" t="s">
        <v>1399</v>
      </c>
      <c r="T111" s="306">
        <f>V_PO_IT[[#This Row],[SPK Amount]]*V_PO_IT[[#This Row],[QUANTITY]]</f>
        <v>0</v>
      </c>
    </row>
    <row r="112" spans="1:20" hidden="1" x14ac:dyDescent="0.25">
      <c r="A112" s="306" t="s">
        <v>2829</v>
      </c>
      <c r="B112" s="306" t="s">
        <v>3156</v>
      </c>
      <c r="C112" s="306" t="s">
        <v>1299</v>
      </c>
      <c r="D112" s="320">
        <v>45758</v>
      </c>
      <c r="E112" s="306" t="s">
        <v>2791</v>
      </c>
      <c r="F112" s="306" t="s">
        <v>2726</v>
      </c>
      <c r="G112" s="306" t="s">
        <v>2727</v>
      </c>
      <c r="H112" s="306" t="s">
        <v>1208</v>
      </c>
      <c r="I112" s="305" t="s">
        <v>1306</v>
      </c>
      <c r="J112" s="306">
        <v>1</v>
      </c>
      <c r="K112" s="306" t="s">
        <v>1329</v>
      </c>
      <c r="L112" s="306"/>
      <c r="M112" s="307"/>
      <c r="N112" s="307"/>
      <c r="O112" s="306"/>
      <c r="P112" s="321"/>
      <c r="Q112" s="307">
        <v>0</v>
      </c>
      <c r="R112" s="306" t="s">
        <v>1399</v>
      </c>
      <c r="S112" s="306" t="s">
        <v>1399</v>
      </c>
      <c r="T112" s="306">
        <f>V_PO_IT[[#This Row],[SPK Amount]]*V_PO_IT[[#This Row],[QUANTITY]]</f>
        <v>0</v>
      </c>
    </row>
    <row r="113" spans="1:20" hidden="1" x14ac:dyDescent="0.25">
      <c r="A113" s="306" t="s">
        <v>2829</v>
      </c>
      <c r="B113" s="306" t="s">
        <v>3157</v>
      </c>
      <c r="C113" s="306" t="s">
        <v>1299</v>
      </c>
      <c r="D113" s="320">
        <v>45758</v>
      </c>
      <c r="E113" s="306" t="s">
        <v>2791</v>
      </c>
      <c r="F113" s="306" t="s">
        <v>2738</v>
      </c>
      <c r="G113" s="306" t="s">
        <v>2739</v>
      </c>
      <c r="H113" s="306" t="s">
        <v>1208</v>
      </c>
      <c r="I113" s="305" t="s">
        <v>1306</v>
      </c>
      <c r="J113" s="306">
        <v>1</v>
      </c>
      <c r="K113" s="306" t="s">
        <v>1329</v>
      </c>
      <c r="L113" s="306"/>
      <c r="M113" s="307"/>
      <c r="N113" s="307"/>
      <c r="O113" s="306"/>
      <c r="P113" s="321"/>
      <c r="Q113" s="307">
        <v>0</v>
      </c>
      <c r="R113" s="306" t="s">
        <v>1399</v>
      </c>
      <c r="S113" s="306" t="s">
        <v>1399</v>
      </c>
      <c r="T113" s="306">
        <f>V_PO_IT[[#This Row],[SPK Amount]]*V_PO_IT[[#This Row],[QUANTITY]]</f>
        <v>0</v>
      </c>
    </row>
    <row r="114" spans="1:20" hidden="1" x14ac:dyDescent="0.25">
      <c r="A114" s="306" t="s">
        <v>2829</v>
      </c>
      <c r="B114" s="306" t="s">
        <v>3157</v>
      </c>
      <c r="C114" s="306" t="s">
        <v>1299</v>
      </c>
      <c r="D114" s="320">
        <v>45758</v>
      </c>
      <c r="E114" s="306" t="s">
        <v>2791</v>
      </c>
      <c r="F114" s="306" t="s">
        <v>2742</v>
      </c>
      <c r="G114" s="306" t="s">
        <v>2743</v>
      </c>
      <c r="H114" s="306" t="s">
        <v>1208</v>
      </c>
      <c r="I114" s="305" t="s">
        <v>1306</v>
      </c>
      <c r="J114" s="306">
        <v>1</v>
      </c>
      <c r="K114" s="306" t="s">
        <v>1329</v>
      </c>
      <c r="L114" s="306"/>
      <c r="M114" s="307"/>
      <c r="N114" s="307"/>
      <c r="O114" s="306"/>
      <c r="P114" s="321"/>
      <c r="Q114" s="307">
        <v>0</v>
      </c>
      <c r="R114" s="306" t="s">
        <v>1399</v>
      </c>
      <c r="S114" s="306" t="s">
        <v>1399</v>
      </c>
      <c r="T114" s="306">
        <f>V_PO_IT[[#This Row],[SPK Amount]]*V_PO_IT[[#This Row],[QUANTITY]]</f>
        <v>0</v>
      </c>
    </row>
    <row r="115" spans="1:20" hidden="1" x14ac:dyDescent="0.25">
      <c r="A115" s="306" t="s">
        <v>2829</v>
      </c>
      <c r="B115" s="306" t="s">
        <v>3157</v>
      </c>
      <c r="C115" s="306" t="s">
        <v>1299</v>
      </c>
      <c r="D115" s="320">
        <v>45758</v>
      </c>
      <c r="E115" s="306" t="s">
        <v>2791</v>
      </c>
      <c r="F115" s="306" t="s">
        <v>2726</v>
      </c>
      <c r="G115" s="306" t="s">
        <v>2727</v>
      </c>
      <c r="H115" s="306" t="s">
        <v>1208</v>
      </c>
      <c r="I115" s="305" t="s">
        <v>1306</v>
      </c>
      <c r="J115" s="306">
        <v>1</v>
      </c>
      <c r="K115" s="306" t="s">
        <v>1329</v>
      </c>
      <c r="L115" s="306"/>
      <c r="M115" s="307"/>
      <c r="N115" s="307"/>
      <c r="O115" s="306"/>
      <c r="P115" s="321"/>
      <c r="Q115" s="307">
        <v>0</v>
      </c>
      <c r="R115" s="306" t="s">
        <v>1399</v>
      </c>
      <c r="S115" s="306" t="s">
        <v>1399</v>
      </c>
      <c r="T115" s="306">
        <f>V_PO_IT[[#This Row],[SPK Amount]]*V_PO_IT[[#This Row],[QUANTITY]]</f>
        <v>0</v>
      </c>
    </row>
    <row r="116" spans="1:20" hidden="1" x14ac:dyDescent="0.25">
      <c r="A116" s="306" t="s">
        <v>2829</v>
      </c>
      <c r="B116" s="306" t="s">
        <v>2967</v>
      </c>
      <c r="C116" s="306" t="s">
        <v>1299</v>
      </c>
      <c r="D116" s="320">
        <v>45763</v>
      </c>
      <c r="E116" s="306" t="s">
        <v>2791</v>
      </c>
      <c r="F116" s="306" t="s">
        <v>2742</v>
      </c>
      <c r="G116" s="306" t="s">
        <v>2743</v>
      </c>
      <c r="H116" s="306" t="s">
        <v>1208</v>
      </c>
      <c r="I116" s="305" t="s">
        <v>1306</v>
      </c>
      <c r="J116" s="306">
        <v>1</v>
      </c>
      <c r="K116" s="306" t="s">
        <v>1329</v>
      </c>
      <c r="L116" s="306" t="s">
        <v>759</v>
      </c>
      <c r="M116" s="307"/>
      <c r="N116" s="307"/>
      <c r="O116" s="306"/>
      <c r="P116" s="321"/>
      <c r="Q116" s="307">
        <v>0</v>
      </c>
      <c r="R116" s="306" t="s">
        <v>1399</v>
      </c>
      <c r="S116" s="306" t="s">
        <v>1399</v>
      </c>
      <c r="T116" s="306">
        <f>V_PO_IT[[#This Row],[SPK Amount]]*V_PO_IT[[#This Row],[QUANTITY]]</f>
        <v>0</v>
      </c>
    </row>
    <row r="117" spans="1:20" hidden="1" x14ac:dyDescent="0.25">
      <c r="A117" s="306" t="s">
        <v>2829</v>
      </c>
      <c r="B117" s="306" t="s">
        <v>2967</v>
      </c>
      <c r="C117" s="306" t="s">
        <v>1299</v>
      </c>
      <c r="D117" s="320">
        <v>45763</v>
      </c>
      <c r="E117" s="306" t="s">
        <v>2791</v>
      </c>
      <c r="F117" s="306" t="s">
        <v>2726</v>
      </c>
      <c r="G117" s="306" t="s">
        <v>2727</v>
      </c>
      <c r="H117" s="306" t="s">
        <v>1208</v>
      </c>
      <c r="I117" s="305" t="s">
        <v>1306</v>
      </c>
      <c r="J117" s="306">
        <v>1</v>
      </c>
      <c r="K117" s="306" t="s">
        <v>1329</v>
      </c>
      <c r="L117" s="306" t="s">
        <v>2968</v>
      </c>
      <c r="M117" s="307"/>
      <c r="N117" s="307"/>
      <c r="O117" s="306"/>
      <c r="P117" s="321"/>
      <c r="Q117" s="307">
        <v>0</v>
      </c>
      <c r="R117" s="306" t="s">
        <v>1399</v>
      </c>
      <c r="S117" s="306" t="s">
        <v>1399</v>
      </c>
      <c r="T117" s="306">
        <f>V_PO_IT[[#This Row],[SPK Amount]]*V_PO_IT[[#This Row],[QUANTITY]]</f>
        <v>0</v>
      </c>
    </row>
    <row r="118" spans="1:20" ht="30" hidden="1" x14ac:dyDescent="0.25">
      <c r="A118" s="306" t="s">
        <v>2829</v>
      </c>
      <c r="B118" s="306" t="s">
        <v>3185</v>
      </c>
      <c r="C118" s="306" t="s">
        <v>1299</v>
      </c>
      <c r="D118" s="320">
        <v>45440</v>
      </c>
      <c r="E118" s="306" t="s">
        <v>2791</v>
      </c>
      <c r="F118" s="306" t="s">
        <v>1303</v>
      </c>
      <c r="G118" s="306" t="s">
        <v>1307</v>
      </c>
      <c r="H118" s="306" t="s">
        <v>1207</v>
      </c>
      <c r="I118" s="305" t="s">
        <v>1402</v>
      </c>
      <c r="J118" s="306">
        <v>4</v>
      </c>
      <c r="K118" s="306" t="s">
        <v>1443</v>
      </c>
      <c r="L118" s="306"/>
      <c r="M118" s="307"/>
      <c r="N118" s="307"/>
      <c r="O118" s="306"/>
      <c r="P118" s="321"/>
      <c r="Q118" s="307">
        <v>0</v>
      </c>
      <c r="R118" s="306" t="s">
        <v>1399</v>
      </c>
      <c r="S118" s="306" t="s">
        <v>1399</v>
      </c>
      <c r="T118" s="306">
        <f>V_PO_IT[[#This Row],[SPK Amount]]*V_PO_IT[[#This Row],[QUANTITY]]</f>
        <v>0</v>
      </c>
    </row>
    <row r="119" spans="1:20" ht="45" hidden="1" x14ac:dyDescent="0.25">
      <c r="A119" s="306" t="s">
        <v>2829</v>
      </c>
      <c r="B119" s="306" t="s">
        <v>3198</v>
      </c>
      <c r="C119" s="306" t="s">
        <v>1299</v>
      </c>
      <c r="D119" s="320">
        <v>45121</v>
      </c>
      <c r="E119" s="306" t="s">
        <v>2791</v>
      </c>
      <c r="F119" s="306" t="s">
        <v>1303</v>
      </c>
      <c r="G119" s="306" t="s">
        <v>1307</v>
      </c>
      <c r="H119" s="306" t="s">
        <v>1207</v>
      </c>
      <c r="I119" s="305" t="s">
        <v>1450</v>
      </c>
      <c r="J119" s="306">
        <v>1</v>
      </c>
      <c r="K119" s="306" t="s">
        <v>1443</v>
      </c>
      <c r="L119" s="306"/>
      <c r="M119" s="307"/>
      <c r="N119" s="307"/>
      <c r="O119" s="306"/>
      <c r="P119" s="321"/>
      <c r="Q119" s="307">
        <v>0</v>
      </c>
      <c r="R119" s="306" t="s">
        <v>1399</v>
      </c>
      <c r="S119" s="306" t="s">
        <v>1399</v>
      </c>
      <c r="T119" s="306">
        <f>V_PO_IT[[#This Row],[SPK Amount]]*V_PO_IT[[#This Row],[QUANTITY]]</f>
        <v>0</v>
      </c>
    </row>
    <row r="120" spans="1:20" ht="30" hidden="1" x14ac:dyDescent="0.25">
      <c r="A120" s="306" t="s">
        <v>2829</v>
      </c>
      <c r="B120" s="306" t="s">
        <v>3201</v>
      </c>
      <c r="C120" s="306" t="s">
        <v>1299</v>
      </c>
      <c r="D120" s="320">
        <v>45134</v>
      </c>
      <c r="E120" s="306" t="s">
        <v>2791</v>
      </c>
      <c r="F120" s="306" t="s">
        <v>1303</v>
      </c>
      <c r="G120" s="306" t="s">
        <v>1307</v>
      </c>
      <c r="H120" s="306" t="s">
        <v>1207</v>
      </c>
      <c r="I120" s="305" t="s">
        <v>1402</v>
      </c>
      <c r="J120" s="306">
        <v>1</v>
      </c>
      <c r="K120" s="306" t="s">
        <v>1391</v>
      </c>
      <c r="L120" s="306" t="s">
        <v>3202</v>
      </c>
      <c r="M120" s="307"/>
      <c r="N120" s="307"/>
      <c r="O120" s="306"/>
      <c r="P120" s="321"/>
      <c r="Q120" s="307">
        <v>0</v>
      </c>
      <c r="R120" s="306" t="s">
        <v>1399</v>
      </c>
      <c r="S120" s="306" t="s">
        <v>1399</v>
      </c>
      <c r="T120" s="306">
        <f>V_PO_IT[[#This Row],[SPK Amount]]*V_PO_IT[[#This Row],[QUANTITY]]</f>
        <v>0</v>
      </c>
    </row>
    <row r="121" spans="1:20" ht="30" hidden="1" x14ac:dyDescent="0.25">
      <c r="A121" s="306" t="s">
        <v>2829</v>
      </c>
      <c r="B121" s="306" t="s">
        <v>3204</v>
      </c>
      <c r="C121" s="306" t="s">
        <v>1299</v>
      </c>
      <c r="D121" s="320">
        <v>45481</v>
      </c>
      <c r="E121" s="306" t="s">
        <v>2791</v>
      </c>
      <c r="F121" s="306" t="s">
        <v>1303</v>
      </c>
      <c r="G121" s="306" t="s">
        <v>1307</v>
      </c>
      <c r="H121" s="306" t="s">
        <v>1207</v>
      </c>
      <c r="I121" s="305" t="s">
        <v>1402</v>
      </c>
      <c r="J121" s="306">
        <v>1</v>
      </c>
      <c r="K121" s="306" t="s">
        <v>1443</v>
      </c>
      <c r="L121" s="306"/>
      <c r="M121" s="307"/>
      <c r="N121" s="307"/>
      <c r="O121" s="306"/>
      <c r="P121" s="321"/>
      <c r="Q121" s="307">
        <v>0</v>
      </c>
      <c r="R121" s="306" t="s">
        <v>1399</v>
      </c>
      <c r="S121" s="306" t="s">
        <v>1399</v>
      </c>
      <c r="T121" s="306">
        <f>V_PO_IT[[#This Row],[SPK Amount]]*V_PO_IT[[#This Row],[QUANTITY]]</f>
        <v>0</v>
      </c>
    </row>
    <row r="122" spans="1:20" ht="30" hidden="1" x14ac:dyDescent="0.25">
      <c r="A122" s="306" t="s">
        <v>2829</v>
      </c>
      <c r="B122" s="306" t="s">
        <v>3205</v>
      </c>
      <c r="C122" s="306" t="s">
        <v>1299</v>
      </c>
      <c r="D122" s="320">
        <v>45481</v>
      </c>
      <c r="E122" s="306" t="s">
        <v>2791</v>
      </c>
      <c r="F122" s="306" t="s">
        <v>1303</v>
      </c>
      <c r="G122" s="306" t="s">
        <v>1307</v>
      </c>
      <c r="H122" s="306" t="s">
        <v>1207</v>
      </c>
      <c r="I122" s="305" t="s">
        <v>1402</v>
      </c>
      <c r="J122" s="306">
        <v>1</v>
      </c>
      <c r="K122" s="306" t="s">
        <v>1443</v>
      </c>
      <c r="L122" s="306"/>
      <c r="M122" s="307"/>
      <c r="N122" s="307"/>
      <c r="O122" s="306"/>
      <c r="P122" s="321"/>
      <c r="Q122" s="307">
        <v>0</v>
      </c>
      <c r="R122" s="306" t="s">
        <v>1399</v>
      </c>
      <c r="S122" s="306" t="s">
        <v>1399</v>
      </c>
      <c r="T122" s="306">
        <f>V_PO_IT[[#This Row],[SPK Amount]]*V_PO_IT[[#This Row],[QUANTITY]]</f>
        <v>0</v>
      </c>
    </row>
    <row r="123" spans="1:20" ht="30" hidden="1" x14ac:dyDescent="0.25">
      <c r="A123" s="306" t="s">
        <v>2829</v>
      </c>
      <c r="B123" s="306" t="s">
        <v>5348</v>
      </c>
      <c r="C123" s="306" t="s">
        <v>1299</v>
      </c>
      <c r="D123" s="320">
        <v>45853</v>
      </c>
      <c r="E123" s="306" t="s">
        <v>2791</v>
      </c>
      <c r="F123" s="306" t="s">
        <v>1303</v>
      </c>
      <c r="G123" s="306" t="s">
        <v>1307</v>
      </c>
      <c r="H123" s="306" t="s">
        <v>1207</v>
      </c>
      <c r="I123" s="305" t="s">
        <v>1402</v>
      </c>
      <c r="J123" s="306">
        <v>24</v>
      </c>
      <c r="K123" s="306" t="s">
        <v>1443</v>
      </c>
      <c r="L123" s="306"/>
      <c r="M123" s="307"/>
      <c r="N123" s="307"/>
      <c r="O123" s="306"/>
      <c r="P123" s="321"/>
      <c r="Q123" s="307">
        <v>0</v>
      </c>
      <c r="R123" s="306" t="s">
        <v>1399</v>
      </c>
      <c r="S123" s="306" t="s">
        <v>1399</v>
      </c>
      <c r="T123" s="306">
        <f>V_PO_IT[[#This Row],[SPK Amount]]*V_PO_IT[[#This Row],[QUANTITY]]</f>
        <v>0</v>
      </c>
    </row>
    <row r="124" spans="1:20" hidden="1" x14ac:dyDescent="0.25">
      <c r="A124" s="306" t="s">
        <v>2829</v>
      </c>
      <c r="B124" s="306" t="s">
        <v>5359</v>
      </c>
      <c r="C124" s="306" t="s">
        <v>1299</v>
      </c>
      <c r="D124" s="320">
        <v>45860</v>
      </c>
      <c r="E124" s="306" t="s">
        <v>2791</v>
      </c>
      <c r="F124" s="306" t="s">
        <v>2157</v>
      </c>
      <c r="G124" s="306" t="s">
        <v>5360</v>
      </c>
      <c r="H124" s="306" t="s">
        <v>1208</v>
      </c>
      <c r="I124" s="305" t="s">
        <v>1306</v>
      </c>
      <c r="J124" s="306">
        <v>1</v>
      </c>
      <c r="K124" s="306" t="s">
        <v>1955</v>
      </c>
      <c r="L124" s="306"/>
      <c r="M124" s="307"/>
      <c r="N124" s="307"/>
      <c r="O124" s="306"/>
      <c r="P124" s="321"/>
      <c r="Q124" s="307">
        <v>0</v>
      </c>
      <c r="R124" s="306" t="s">
        <v>1399</v>
      </c>
      <c r="S124" s="306" t="s">
        <v>1399</v>
      </c>
      <c r="T124" s="306">
        <f>V_PO_IT[[#This Row],[SPK Amount]]*V_PO_IT[[#This Row],[QUANTITY]]</f>
        <v>0</v>
      </c>
    </row>
    <row r="125" spans="1:20" ht="30" hidden="1" x14ac:dyDescent="0.25">
      <c r="A125" s="306" t="s">
        <v>2829</v>
      </c>
      <c r="B125" s="306" t="s">
        <v>5361</v>
      </c>
      <c r="C125" s="306" t="s">
        <v>1299</v>
      </c>
      <c r="D125" s="320">
        <v>45861</v>
      </c>
      <c r="E125" s="306" t="s">
        <v>2791</v>
      </c>
      <c r="F125" s="306" t="s">
        <v>1303</v>
      </c>
      <c r="G125" s="306" t="s">
        <v>1307</v>
      </c>
      <c r="H125" s="306" t="s">
        <v>1207</v>
      </c>
      <c r="I125" s="305" t="s">
        <v>1402</v>
      </c>
      <c r="J125" s="306">
        <v>1</v>
      </c>
      <c r="K125" s="306" t="s">
        <v>1443</v>
      </c>
      <c r="L125" s="306"/>
      <c r="M125" s="307"/>
      <c r="N125" s="307"/>
      <c r="O125" s="306"/>
      <c r="P125" s="321"/>
      <c r="Q125" s="307">
        <v>0</v>
      </c>
      <c r="R125" s="306" t="s">
        <v>1399</v>
      </c>
      <c r="S125" s="306" t="s">
        <v>1399</v>
      </c>
      <c r="T125" s="306">
        <f>V_PO_IT[[#This Row],[SPK Amount]]*V_PO_IT[[#This Row],[QUANTITY]]</f>
        <v>0</v>
      </c>
    </row>
    <row r="126" spans="1:20" hidden="1" x14ac:dyDescent="0.25">
      <c r="A126" s="306" t="s">
        <v>2829</v>
      </c>
      <c r="B126" s="306" t="s">
        <v>3215</v>
      </c>
      <c r="C126" s="306" t="s">
        <v>1299</v>
      </c>
      <c r="D126" s="320">
        <v>45552</v>
      </c>
      <c r="E126" s="306" t="s">
        <v>2791</v>
      </c>
      <c r="F126" s="306" t="s">
        <v>2010</v>
      </c>
      <c r="G126" s="306" t="s">
        <v>2676</v>
      </c>
      <c r="H126" s="306" t="s">
        <v>1208</v>
      </c>
      <c r="I126" s="305" t="s">
        <v>1306</v>
      </c>
      <c r="J126" s="306">
        <v>1</v>
      </c>
      <c r="K126" s="306" t="s">
        <v>1329</v>
      </c>
      <c r="L126" s="306"/>
      <c r="M126" s="307"/>
      <c r="N126" s="307"/>
      <c r="O126" s="306"/>
      <c r="P126" s="321"/>
      <c r="Q126" s="307">
        <v>0</v>
      </c>
      <c r="R126" s="306" t="s">
        <v>1399</v>
      </c>
      <c r="S126" s="306" t="s">
        <v>1399</v>
      </c>
      <c r="T126" s="306">
        <f>V_PO_IT[[#This Row],[SPK Amount]]*V_PO_IT[[#This Row],[QUANTITY]]</f>
        <v>0</v>
      </c>
    </row>
    <row r="127" spans="1:20" hidden="1" x14ac:dyDescent="0.25">
      <c r="A127" s="306" t="s">
        <v>2829</v>
      </c>
      <c r="B127" s="306" t="s">
        <v>3226</v>
      </c>
      <c r="C127" s="306" t="s">
        <v>1299</v>
      </c>
      <c r="D127" s="320">
        <v>44838</v>
      </c>
      <c r="E127" s="306" t="s">
        <v>2791</v>
      </c>
      <c r="F127" s="306" t="s">
        <v>1303</v>
      </c>
      <c r="G127" s="306" t="s">
        <v>1307</v>
      </c>
      <c r="H127" s="306" t="s">
        <v>1207</v>
      </c>
      <c r="I127" s="305" t="s">
        <v>2054</v>
      </c>
      <c r="J127" s="306">
        <v>1</v>
      </c>
      <c r="K127" s="306" t="s">
        <v>1391</v>
      </c>
      <c r="L127" s="306"/>
      <c r="M127" s="307"/>
      <c r="N127" s="307"/>
      <c r="O127" s="306"/>
      <c r="P127" s="321"/>
      <c r="Q127" s="307">
        <v>0</v>
      </c>
      <c r="R127" s="306" t="s">
        <v>1399</v>
      </c>
      <c r="S127" s="306" t="s">
        <v>1399</v>
      </c>
      <c r="T127" s="306">
        <f>V_PO_IT[[#This Row],[SPK Amount]]*V_PO_IT[[#This Row],[QUANTITY]]</f>
        <v>0</v>
      </c>
    </row>
    <row r="128" spans="1:20" hidden="1" x14ac:dyDescent="0.25">
      <c r="A128" s="306" t="s">
        <v>2829</v>
      </c>
      <c r="B128" s="306" t="s">
        <v>3266</v>
      </c>
      <c r="C128" s="306" t="s">
        <v>1299</v>
      </c>
      <c r="D128" s="320">
        <v>45610</v>
      </c>
      <c r="E128" s="306" t="s">
        <v>2791</v>
      </c>
      <c r="F128" s="306" t="s">
        <v>2010</v>
      </c>
      <c r="G128" s="306" t="s">
        <v>2676</v>
      </c>
      <c r="H128" s="306" t="s">
        <v>1208</v>
      </c>
      <c r="I128" s="305" t="s">
        <v>1306</v>
      </c>
      <c r="J128" s="306">
        <v>1</v>
      </c>
      <c r="K128" s="306" t="s">
        <v>1329</v>
      </c>
      <c r="L128" s="306"/>
      <c r="M128" s="307"/>
      <c r="N128" s="307"/>
      <c r="O128" s="306"/>
      <c r="P128" s="321"/>
      <c r="Q128" s="307">
        <v>0</v>
      </c>
      <c r="R128" s="306" t="s">
        <v>1399</v>
      </c>
      <c r="S128" s="306" t="s">
        <v>1399</v>
      </c>
      <c r="T128" s="306">
        <f>V_PO_IT[[#This Row],[SPK Amount]]*V_PO_IT[[#This Row],[QUANTITY]]</f>
        <v>0</v>
      </c>
    </row>
    <row r="129" spans="1:20" hidden="1" x14ac:dyDescent="0.25">
      <c r="A129" s="306" t="s">
        <v>2829</v>
      </c>
      <c r="B129" s="306" t="s">
        <v>3296</v>
      </c>
      <c r="C129" s="306" t="s">
        <v>1299</v>
      </c>
      <c r="D129" s="320">
        <v>45282</v>
      </c>
      <c r="E129" s="306" t="s">
        <v>2791</v>
      </c>
      <c r="F129" s="306" t="s">
        <v>2619</v>
      </c>
      <c r="G129" s="306" t="s">
        <v>2772</v>
      </c>
      <c r="H129" s="306" t="s">
        <v>1208</v>
      </c>
      <c r="I129" s="305" t="s">
        <v>1306</v>
      </c>
      <c r="J129" s="306">
        <v>1</v>
      </c>
      <c r="K129" s="306" t="s">
        <v>1329</v>
      </c>
      <c r="L129" s="306"/>
      <c r="M129" s="307"/>
      <c r="N129" s="307"/>
      <c r="O129" s="306"/>
      <c r="P129" s="321"/>
      <c r="Q129" s="307">
        <v>0</v>
      </c>
      <c r="R129" s="306" t="s">
        <v>1399</v>
      </c>
      <c r="S129" s="306" t="s">
        <v>1399</v>
      </c>
      <c r="T129" s="306">
        <f>V_PO_IT[[#This Row],[SPK Amount]]*V_PO_IT[[#This Row],[QUANTITY]]</f>
        <v>0</v>
      </c>
    </row>
    <row r="130" spans="1:20" ht="30" hidden="1" x14ac:dyDescent="0.25">
      <c r="A130" s="306" t="s">
        <v>3140</v>
      </c>
      <c r="B130" s="306" t="s">
        <v>3297</v>
      </c>
      <c r="C130" s="306" t="s">
        <v>2165</v>
      </c>
      <c r="D130" s="320">
        <v>45700</v>
      </c>
      <c r="E130" s="306" t="s">
        <v>2791</v>
      </c>
      <c r="F130" s="306" t="s">
        <v>1303</v>
      </c>
      <c r="G130" s="306" t="s">
        <v>1307</v>
      </c>
      <c r="H130" s="306" t="s">
        <v>1207</v>
      </c>
      <c r="I130" s="305" t="s">
        <v>1402</v>
      </c>
      <c r="J130" s="306">
        <v>12</v>
      </c>
      <c r="K130" s="306" t="s">
        <v>1391</v>
      </c>
      <c r="L130" s="306"/>
      <c r="M130" s="307"/>
      <c r="N130" s="307"/>
      <c r="O130" s="306"/>
      <c r="P130" s="321"/>
      <c r="Q130" s="307">
        <v>0</v>
      </c>
      <c r="R130" s="306" t="s">
        <v>1399</v>
      </c>
      <c r="S130" s="306" t="s">
        <v>1399</v>
      </c>
      <c r="T130" s="306">
        <f>V_PO_IT[[#This Row],[SPK Amount]]*V_PO_IT[[#This Row],[QUANTITY]]</f>
        <v>0</v>
      </c>
    </row>
    <row r="131" spans="1:20" hidden="1" x14ac:dyDescent="0.25">
      <c r="A131" s="306" t="s">
        <v>3140</v>
      </c>
      <c r="B131" s="306" t="s">
        <v>3300</v>
      </c>
      <c r="C131" s="306" t="s">
        <v>2165</v>
      </c>
      <c r="D131" s="320">
        <v>45798</v>
      </c>
      <c r="E131" s="306" t="s">
        <v>2791</v>
      </c>
      <c r="F131" s="306" t="s">
        <v>2295</v>
      </c>
      <c r="G131" s="306" t="s">
        <v>2288</v>
      </c>
      <c r="H131" s="306" t="s">
        <v>1208</v>
      </c>
      <c r="I131" s="305" t="s">
        <v>1306</v>
      </c>
      <c r="J131" s="306">
        <v>1</v>
      </c>
      <c r="K131" s="306" t="s">
        <v>1329</v>
      </c>
      <c r="L131" s="306"/>
      <c r="M131" s="307"/>
      <c r="N131" s="307"/>
      <c r="O131" s="306"/>
      <c r="P131" s="321"/>
      <c r="Q131" s="307">
        <v>0</v>
      </c>
      <c r="R131" s="306" t="s">
        <v>1399</v>
      </c>
      <c r="S131" s="306" t="s">
        <v>1399</v>
      </c>
      <c r="T131" s="306">
        <f>V_PO_IT[[#This Row],[SPK Amount]]*V_PO_IT[[#This Row],[QUANTITY]]</f>
        <v>0</v>
      </c>
    </row>
    <row r="132" spans="1:20" ht="30" hidden="1" x14ac:dyDescent="0.25">
      <c r="A132" s="306" t="s">
        <v>3140</v>
      </c>
      <c r="B132" s="306" t="s">
        <v>5363</v>
      </c>
      <c r="C132" s="306" t="s">
        <v>2165</v>
      </c>
      <c r="D132" s="320">
        <v>45880</v>
      </c>
      <c r="E132" s="306" t="s">
        <v>2791</v>
      </c>
      <c r="F132" s="306" t="s">
        <v>1303</v>
      </c>
      <c r="G132" s="306" t="s">
        <v>1307</v>
      </c>
      <c r="H132" s="306" t="s">
        <v>1207</v>
      </c>
      <c r="I132" s="305" t="s">
        <v>1402</v>
      </c>
      <c r="J132" s="306">
        <v>24</v>
      </c>
      <c r="K132" s="306" t="s">
        <v>1391</v>
      </c>
      <c r="L132" s="306"/>
      <c r="M132" s="307"/>
      <c r="N132" s="307"/>
      <c r="O132" s="306"/>
      <c r="P132" s="321"/>
      <c r="Q132" s="307">
        <v>0</v>
      </c>
      <c r="R132" s="306" t="s">
        <v>1399</v>
      </c>
      <c r="S132" s="306" t="s">
        <v>1399</v>
      </c>
      <c r="T132" s="306">
        <f>V_PO_IT[[#This Row],[SPK Amount]]*V_PO_IT[[#This Row],[QUANTITY]]</f>
        <v>0</v>
      </c>
    </row>
    <row r="133" spans="1:20" ht="30" hidden="1" x14ac:dyDescent="0.25">
      <c r="A133" s="306" t="s">
        <v>3301</v>
      </c>
      <c r="B133" s="306" t="s">
        <v>3302</v>
      </c>
      <c r="C133" s="306" t="s">
        <v>1299</v>
      </c>
      <c r="D133" s="320">
        <v>45799</v>
      </c>
      <c r="E133" s="306" t="s">
        <v>2791</v>
      </c>
      <c r="F133" s="306" t="s">
        <v>1303</v>
      </c>
      <c r="G133" s="306" t="s">
        <v>1307</v>
      </c>
      <c r="H133" s="306" t="s">
        <v>1207</v>
      </c>
      <c r="I133" s="305" t="s">
        <v>1402</v>
      </c>
      <c r="J133" s="306">
        <v>12</v>
      </c>
      <c r="K133" s="306" t="s">
        <v>1397</v>
      </c>
      <c r="L133" s="306"/>
      <c r="M133" s="307"/>
      <c r="N133" s="307"/>
      <c r="O133" s="306"/>
      <c r="P133" s="321"/>
      <c r="Q133" s="307">
        <v>0</v>
      </c>
      <c r="R133" s="306" t="s">
        <v>1399</v>
      </c>
      <c r="S133" s="306" t="s">
        <v>1399</v>
      </c>
      <c r="T133" s="306">
        <f>V_PO_IT[[#This Row],[SPK Amount]]*V_PO_IT[[#This Row],[QUANTITY]]</f>
        <v>0</v>
      </c>
    </row>
    <row r="134" spans="1:20" hidden="1" x14ac:dyDescent="0.25">
      <c r="A134" s="306" t="s">
        <v>3301</v>
      </c>
      <c r="B134" s="306" t="s">
        <v>3305</v>
      </c>
      <c r="C134" s="306" t="s">
        <v>1299</v>
      </c>
      <c r="D134" s="320">
        <v>45847</v>
      </c>
      <c r="E134" s="306" t="s">
        <v>2791</v>
      </c>
      <c r="F134" s="306" t="s">
        <v>3306</v>
      </c>
      <c r="G134" s="306" t="s">
        <v>3307</v>
      </c>
      <c r="H134" s="306" t="s">
        <v>1208</v>
      </c>
      <c r="I134" s="305" t="s">
        <v>1306</v>
      </c>
      <c r="J134" s="306">
        <v>10</v>
      </c>
      <c r="K134" s="306" t="s">
        <v>1308</v>
      </c>
      <c r="L134" s="306"/>
      <c r="M134" s="307"/>
      <c r="N134" s="307"/>
      <c r="O134" s="306"/>
      <c r="P134" s="321"/>
      <c r="Q134" s="307">
        <v>0</v>
      </c>
      <c r="R134" s="306" t="s">
        <v>1399</v>
      </c>
      <c r="S134" s="306" t="s">
        <v>1399</v>
      </c>
      <c r="T134" s="306">
        <f>V_PO_IT[[#This Row],[SPK Amount]]*V_PO_IT[[#This Row],[QUANTITY]]</f>
        <v>0</v>
      </c>
    </row>
    <row r="135" spans="1:20" hidden="1" x14ac:dyDescent="0.25">
      <c r="A135" s="306" t="s">
        <v>3301</v>
      </c>
      <c r="B135" s="306" t="s">
        <v>5365</v>
      </c>
      <c r="C135" s="306" t="s">
        <v>1299</v>
      </c>
      <c r="D135" s="320">
        <v>45926</v>
      </c>
      <c r="E135" s="306" t="s">
        <v>2791</v>
      </c>
      <c r="F135" s="306" t="s">
        <v>5366</v>
      </c>
      <c r="G135" s="306" t="s">
        <v>5367</v>
      </c>
      <c r="H135" s="306" t="s">
        <v>1208</v>
      </c>
      <c r="I135" s="305" t="s">
        <v>1306</v>
      </c>
      <c r="J135" s="306">
        <v>19</v>
      </c>
      <c r="K135" s="306" t="s">
        <v>1329</v>
      </c>
      <c r="L135" s="306"/>
      <c r="M135" s="307"/>
      <c r="N135" s="307"/>
      <c r="O135" s="306"/>
      <c r="P135" s="321"/>
      <c r="Q135" s="307">
        <v>0</v>
      </c>
      <c r="R135" s="306" t="s">
        <v>1399</v>
      </c>
      <c r="S135" s="306" t="s">
        <v>1399</v>
      </c>
      <c r="T135" s="306">
        <f>V_PO_IT[[#This Row],[SPK Amount]]*V_PO_IT[[#This Row],[QUANTITY]]</f>
        <v>0</v>
      </c>
    </row>
    <row r="136" spans="1:20" hidden="1" x14ac:dyDescent="0.25">
      <c r="A136" s="306" t="s">
        <v>3301</v>
      </c>
      <c r="B136" s="306" t="s">
        <v>5365</v>
      </c>
      <c r="C136" s="306" t="s">
        <v>1299</v>
      </c>
      <c r="D136" s="320">
        <v>45926</v>
      </c>
      <c r="E136" s="306" t="s">
        <v>2791</v>
      </c>
      <c r="F136" s="306" t="s">
        <v>5368</v>
      </c>
      <c r="G136" s="306" t="s">
        <v>5369</v>
      </c>
      <c r="H136" s="306" t="s">
        <v>1208</v>
      </c>
      <c r="I136" s="305" t="s">
        <v>1306</v>
      </c>
      <c r="J136" s="306">
        <v>1</v>
      </c>
      <c r="K136" s="306" t="s">
        <v>1329</v>
      </c>
      <c r="L136" s="306"/>
      <c r="M136" s="307"/>
      <c r="N136" s="307"/>
      <c r="O136" s="306"/>
      <c r="P136" s="321"/>
      <c r="Q136" s="307">
        <v>0</v>
      </c>
      <c r="R136" s="306" t="s">
        <v>1399</v>
      </c>
      <c r="S136" s="306" t="s">
        <v>1399</v>
      </c>
      <c r="T136" s="306">
        <f>V_PO_IT[[#This Row],[SPK Amount]]*V_PO_IT[[#This Row],[QUANTITY]]</f>
        <v>0</v>
      </c>
    </row>
    <row r="137" spans="1:20" hidden="1" x14ac:dyDescent="0.25">
      <c r="A137" s="306" t="s">
        <v>3301</v>
      </c>
      <c r="B137" s="306" t="s">
        <v>5365</v>
      </c>
      <c r="C137" s="306" t="s">
        <v>1299</v>
      </c>
      <c r="D137" s="320">
        <v>45926</v>
      </c>
      <c r="E137" s="306" t="s">
        <v>2791</v>
      </c>
      <c r="F137" s="306" t="s">
        <v>5370</v>
      </c>
      <c r="G137" s="306" t="s">
        <v>5371</v>
      </c>
      <c r="H137" s="306" t="s">
        <v>1208</v>
      </c>
      <c r="I137" s="305" t="s">
        <v>1306</v>
      </c>
      <c r="J137" s="306">
        <v>1</v>
      </c>
      <c r="K137" s="306" t="s">
        <v>1329</v>
      </c>
      <c r="L137" s="306"/>
      <c r="M137" s="307"/>
      <c r="N137" s="307"/>
      <c r="O137" s="306"/>
      <c r="P137" s="321"/>
      <c r="Q137" s="307">
        <v>0</v>
      </c>
      <c r="R137" s="306" t="s">
        <v>1399</v>
      </c>
      <c r="S137" s="306" t="s">
        <v>1399</v>
      </c>
      <c r="T137" s="306">
        <f>V_PO_IT[[#This Row],[SPK Amount]]*V_PO_IT[[#This Row],[QUANTITY]]</f>
        <v>0</v>
      </c>
    </row>
    <row r="138" spans="1:20" hidden="1" x14ac:dyDescent="0.25">
      <c r="A138" s="306" t="s">
        <v>3301</v>
      </c>
      <c r="B138" s="306" t="s">
        <v>5365</v>
      </c>
      <c r="C138" s="306" t="s">
        <v>1299</v>
      </c>
      <c r="D138" s="320">
        <v>45926</v>
      </c>
      <c r="E138" s="306" t="s">
        <v>2791</v>
      </c>
      <c r="F138" s="306" t="s">
        <v>5372</v>
      </c>
      <c r="G138" s="306" t="s">
        <v>5373</v>
      </c>
      <c r="H138" s="306" t="s">
        <v>1208</v>
      </c>
      <c r="I138" s="305" t="s">
        <v>1306</v>
      </c>
      <c r="J138" s="306">
        <v>3</v>
      </c>
      <c r="K138" s="306" t="s">
        <v>1329</v>
      </c>
      <c r="L138" s="306"/>
      <c r="M138" s="307"/>
      <c r="N138" s="307"/>
      <c r="O138" s="306"/>
      <c r="P138" s="321"/>
      <c r="Q138" s="307">
        <v>0</v>
      </c>
      <c r="R138" s="306" t="s">
        <v>1399</v>
      </c>
      <c r="S138" s="306" t="s">
        <v>1399</v>
      </c>
      <c r="T138" s="306">
        <f>V_PO_IT[[#This Row],[SPK Amount]]*V_PO_IT[[#This Row],[QUANTITY]]</f>
        <v>0</v>
      </c>
    </row>
    <row r="139" spans="1:20" ht="30" hidden="1" x14ac:dyDescent="0.25">
      <c r="A139" s="306" t="s">
        <v>5374</v>
      </c>
      <c r="B139" s="306" t="s">
        <v>5375</v>
      </c>
      <c r="C139" s="306" t="s">
        <v>1299</v>
      </c>
      <c r="D139" s="320">
        <v>45933</v>
      </c>
      <c r="E139" s="306" t="s">
        <v>2791</v>
      </c>
      <c r="F139" s="306" t="s">
        <v>1303</v>
      </c>
      <c r="G139" s="306" t="s">
        <v>1307</v>
      </c>
      <c r="H139" s="306" t="s">
        <v>1207</v>
      </c>
      <c r="I139" s="305" t="s">
        <v>1402</v>
      </c>
      <c r="J139" s="306">
        <v>12</v>
      </c>
      <c r="K139" s="306" t="s">
        <v>1397</v>
      </c>
      <c r="L139" s="306"/>
      <c r="M139" s="307"/>
      <c r="N139" s="307"/>
      <c r="O139" s="306"/>
      <c r="P139" s="321"/>
      <c r="Q139" s="307">
        <v>0</v>
      </c>
      <c r="R139" s="306" t="s">
        <v>1399</v>
      </c>
      <c r="S139" s="306" t="s">
        <v>1399</v>
      </c>
      <c r="T139" s="306">
        <f>V_PO_IT[[#This Row],[SPK Amount]]*V_PO_IT[[#This Row],[QUANTITY]]</f>
        <v>0</v>
      </c>
    </row>
    <row r="140" spans="1:20" ht="30" hidden="1" x14ac:dyDescent="0.25">
      <c r="A140" s="306" t="s">
        <v>2909</v>
      </c>
      <c r="B140" s="306" t="s">
        <v>3313</v>
      </c>
      <c r="C140" s="306" t="s">
        <v>1299</v>
      </c>
      <c r="D140" s="320">
        <v>45042</v>
      </c>
      <c r="E140" s="306" t="s">
        <v>2791</v>
      </c>
      <c r="F140" s="306" t="s">
        <v>1303</v>
      </c>
      <c r="G140" s="306" t="s">
        <v>1307</v>
      </c>
      <c r="H140" s="306" t="s">
        <v>1207</v>
      </c>
      <c r="I140" s="305" t="s">
        <v>1402</v>
      </c>
      <c r="J140" s="306">
        <v>1</v>
      </c>
      <c r="K140" s="306" t="s">
        <v>1429</v>
      </c>
      <c r="L140" s="306"/>
      <c r="M140" s="307"/>
      <c r="N140" s="307"/>
      <c r="O140" s="306"/>
      <c r="P140" s="321"/>
      <c r="Q140" s="307">
        <v>0</v>
      </c>
      <c r="R140" s="306" t="s">
        <v>1399</v>
      </c>
      <c r="S140" s="306" t="s">
        <v>1399</v>
      </c>
      <c r="T140" s="306">
        <f>V_PO_IT[[#This Row],[SPK Amount]]*V_PO_IT[[#This Row],[QUANTITY]]</f>
        <v>0</v>
      </c>
    </row>
    <row r="141" spans="1:20" ht="30" hidden="1" x14ac:dyDescent="0.25">
      <c r="A141" s="306" t="s">
        <v>2909</v>
      </c>
      <c r="B141" s="306" t="s">
        <v>3321</v>
      </c>
      <c r="C141" s="306" t="s">
        <v>1299</v>
      </c>
      <c r="D141" s="320">
        <v>45770</v>
      </c>
      <c r="E141" s="306" t="s">
        <v>2791</v>
      </c>
      <c r="F141" s="306" t="s">
        <v>1303</v>
      </c>
      <c r="G141" s="306" t="s">
        <v>1307</v>
      </c>
      <c r="H141" s="306" t="s">
        <v>1207</v>
      </c>
      <c r="I141" s="305" t="s">
        <v>1411</v>
      </c>
      <c r="J141" s="306">
        <v>12</v>
      </c>
      <c r="K141" s="306" t="s">
        <v>1429</v>
      </c>
      <c r="L141" s="306"/>
      <c r="M141" s="307"/>
      <c r="N141" s="307"/>
      <c r="O141" s="306"/>
      <c r="P141" s="321"/>
      <c r="Q141" s="307">
        <v>0</v>
      </c>
      <c r="R141" s="306" t="s">
        <v>1399</v>
      </c>
      <c r="S141" s="306" t="s">
        <v>1399</v>
      </c>
      <c r="T141" s="306">
        <f>V_PO_IT[[#This Row],[SPK Amount]]*V_PO_IT[[#This Row],[QUANTITY]]</f>
        <v>0</v>
      </c>
    </row>
    <row r="142" spans="1:20" ht="45" hidden="1" x14ac:dyDescent="0.25">
      <c r="A142" s="306" t="s">
        <v>2909</v>
      </c>
      <c r="B142" s="306" t="s">
        <v>3322</v>
      </c>
      <c r="C142" s="306" t="s">
        <v>1299</v>
      </c>
      <c r="D142" s="320">
        <v>45436</v>
      </c>
      <c r="E142" s="306" t="s">
        <v>2791</v>
      </c>
      <c r="F142" s="306" t="s">
        <v>1303</v>
      </c>
      <c r="G142" s="306" t="s">
        <v>1307</v>
      </c>
      <c r="H142" s="306" t="s">
        <v>1207</v>
      </c>
      <c r="I142" s="305" t="s">
        <v>1450</v>
      </c>
      <c r="J142" s="306">
        <v>60</v>
      </c>
      <c r="K142" s="306" t="s">
        <v>1443</v>
      </c>
      <c r="L142" s="306"/>
      <c r="M142" s="307"/>
      <c r="N142" s="307"/>
      <c r="O142" s="306"/>
      <c r="P142" s="321"/>
      <c r="Q142" s="307">
        <v>0</v>
      </c>
      <c r="R142" s="306" t="s">
        <v>1399</v>
      </c>
      <c r="S142" s="306" t="s">
        <v>1399</v>
      </c>
      <c r="T142" s="306">
        <f>V_PO_IT[[#This Row],[SPK Amount]]*V_PO_IT[[#This Row],[QUANTITY]]</f>
        <v>0</v>
      </c>
    </row>
    <row r="143" spans="1:20" hidden="1" x14ac:dyDescent="0.25">
      <c r="A143" s="306" t="s">
        <v>2909</v>
      </c>
      <c r="B143" s="306" t="s">
        <v>3332</v>
      </c>
      <c r="C143" s="306" t="s">
        <v>1299</v>
      </c>
      <c r="D143" s="320">
        <v>45833</v>
      </c>
      <c r="E143" s="306" t="s">
        <v>2791</v>
      </c>
      <c r="F143" s="306" t="s">
        <v>1303</v>
      </c>
      <c r="G143" s="306" t="s">
        <v>1307</v>
      </c>
      <c r="H143" s="306" t="s">
        <v>1207</v>
      </c>
      <c r="I143" s="305" t="s">
        <v>2054</v>
      </c>
      <c r="J143" s="306">
        <v>2</v>
      </c>
      <c r="K143" s="306" t="s">
        <v>1443</v>
      </c>
      <c r="L143" s="306"/>
      <c r="M143" s="307"/>
      <c r="N143" s="307"/>
      <c r="O143" s="306"/>
      <c r="P143" s="321"/>
      <c r="Q143" s="307">
        <v>0</v>
      </c>
      <c r="R143" s="306" t="s">
        <v>1399</v>
      </c>
      <c r="S143" s="306" t="s">
        <v>1399</v>
      </c>
      <c r="T143" s="306">
        <f>V_PO_IT[[#This Row],[SPK Amount]]*V_PO_IT[[#This Row],[QUANTITY]]</f>
        <v>0</v>
      </c>
    </row>
    <row r="144" spans="1:20" hidden="1" x14ac:dyDescent="0.25">
      <c r="A144" s="306" t="s">
        <v>2909</v>
      </c>
      <c r="B144" s="306" t="s">
        <v>5380</v>
      </c>
      <c r="C144" s="306" t="s">
        <v>1299</v>
      </c>
      <c r="D144" s="320">
        <v>45860</v>
      </c>
      <c r="E144" s="306" t="s">
        <v>2791</v>
      </c>
      <c r="F144" s="306" t="s">
        <v>5381</v>
      </c>
      <c r="G144" s="306" t="s">
        <v>5382</v>
      </c>
      <c r="H144" s="306" t="s">
        <v>1208</v>
      </c>
      <c r="I144" s="305" t="s">
        <v>1306</v>
      </c>
      <c r="J144" s="306">
        <v>6</v>
      </c>
      <c r="K144" s="306" t="s">
        <v>1329</v>
      </c>
      <c r="L144" s="306"/>
      <c r="M144" s="307"/>
      <c r="N144" s="307"/>
      <c r="O144" s="306"/>
      <c r="P144" s="321"/>
      <c r="Q144" s="307">
        <v>0</v>
      </c>
      <c r="R144" s="306" t="s">
        <v>1399</v>
      </c>
      <c r="S144" s="306" t="s">
        <v>1399</v>
      </c>
      <c r="T144" s="306">
        <f>V_PO_IT[[#This Row],[SPK Amount]]*V_PO_IT[[#This Row],[QUANTITY]]</f>
        <v>0</v>
      </c>
    </row>
    <row r="145" spans="1:20" hidden="1" x14ac:dyDescent="0.25">
      <c r="A145" s="306" t="s">
        <v>2909</v>
      </c>
      <c r="B145" s="306" t="s">
        <v>5380</v>
      </c>
      <c r="C145" s="306" t="s">
        <v>1299</v>
      </c>
      <c r="D145" s="320">
        <v>45860</v>
      </c>
      <c r="E145" s="306" t="s">
        <v>2791</v>
      </c>
      <c r="F145" s="306" t="s">
        <v>5383</v>
      </c>
      <c r="G145" s="306" t="s">
        <v>5384</v>
      </c>
      <c r="H145" s="306" t="s">
        <v>1208</v>
      </c>
      <c r="I145" s="305" t="s">
        <v>1306</v>
      </c>
      <c r="J145" s="306">
        <v>1</v>
      </c>
      <c r="K145" s="306" t="s">
        <v>1329</v>
      </c>
      <c r="L145" s="306"/>
      <c r="M145" s="307"/>
      <c r="N145" s="307"/>
      <c r="O145" s="306"/>
      <c r="P145" s="321"/>
      <c r="Q145" s="307">
        <v>0</v>
      </c>
      <c r="R145" s="306" t="s">
        <v>1399</v>
      </c>
      <c r="S145" s="306" t="s">
        <v>1399</v>
      </c>
      <c r="T145" s="306">
        <f>V_PO_IT[[#This Row],[SPK Amount]]*V_PO_IT[[#This Row],[QUANTITY]]</f>
        <v>0</v>
      </c>
    </row>
    <row r="146" spans="1:20" hidden="1" x14ac:dyDescent="0.25">
      <c r="A146" s="306" t="s">
        <v>2909</v>
      </c>
      <c r="B146" s="306" t="s">
        <v>5380</v>
      </c>
      <c r="C146" s="306" t="s">
        <v>1299</v>
      </c>
      <c r="D146" s="320">
        <v>45860</v>
      </c>
      <c r="E146" s="306" t="s">
        <v>2791</v>
      </c>
      <c r="F146" s="306" t="s">
        <v>2295</v>
      </c>
      <c r="G146" s="306" t="s">
        <v>5385</v>
      </c>
      <c r="H146" s="306" t="s">
        <v>1208</v>
      </c>
      <c r="I146" s="305" t="s">
        <v>1306</v>
      </c>
      <c r="J146" s="306">
        <v>1</v>
      </c>
      <c r="K146" s="306" t="s">
        <v>1329</v>
      </c>
      <c r="L146" s="306"/>
      <c r="M146" s="307"/>
      <c r="N146" s="307"/>
      <c r="O146" s="306"/>
      <c r="P146" s="321"/>
      <c r="Q146" s="307">
        <v>0</v>
      </c>
      <c r="R146" s="306" t="s">
        <v>1399</v>
      </c>
      <c r="S146" s="306" t="s">
        <v>1399</v>
      </c>
      <c r="T146" s="306">
        <f>V_PO_IT[[#This Row],[SPK Amount]]*V_PO_IT[[#This Row],[QUANTITY]]</f>
        <v>0</v>
      </c>
    </row>
    <row r="147" spans="1:20" hidden="1" x14ac:dyDescent="0.25">
      <c r="A147" s="306" t="s">
        <v>2909</v>
      </c>
      <c r="B147" s="306" t="s">
        <v>3334</v>
      </c>
      <c r="C147" s="306" t="s">
        <v>1299</v>
      </c>
      <c r="D147" s="320">
        <v>45168</v>
      </c>
      <c r="E147" s="306" t="s">
        <v>2791</v>
      </c>
      <c r="F147" s="306" t="s">
        <v>1303</v>
      </c>
      <c r="G147" s="306" t="s">
        <v>1307</v>
      </c>
      <c r="H147" s="306" t="s">
        <v>1207</v>
      </c>
      <c r="I147" s="305" t="s">
        <v>1441</v>
      </c>
      <c r="J147" s="306">
        <v>1</v>
      </c>
      <c r="K147" s="306" t="s">
        <v>1443</v>
      </c>
      <c r="L147" s="306"/>
      <c r="M147" s="307"/>
      <c r="N147" s="307"/>
      <c r="O147" s="306"/>
      <c r="P147" s="321"/>
      <c r="Q147" s="307">
        <v>0</v>
      </c>
      <c r="R147" s="306" t="s">
        <v>1399</v>
      </c>
      <c r="S147" s="306" t="s">
        <v>1399</v>
      </c>
      <c r="T147" s="306">
        <f>V_PO_IT[[#This Row],[SPK Amount]]*V_PO_IT[[#This Row],[QUANTITY]]</f>
        <v>0</v>
      </c>
    </row>
    <row r="148" spans="1:20" hidden="1" x14ac:dyDescent="0.25">
      <c r="A148" s="306" t="s">
        <v>2909</v>
      </c>
      <c r="B148" s="306" t="s">
        <v>3335</v>
      </c>
      <c r="C148" s="306" t="s">
        <v>1299</v>
      </c>
      <c r="D148" s="320">
        <v>45168</v>
      </c>
      <c r="E148" s="306" t="s">
        <v>2791</v>
      </c>
      <c r="F148" s="306" t="s">
        <v>1324</v>
      </c>
      <c r="G148" s="306" t="s">
        <v>1325</v>
      </c>
      <c r="H148" s="306" t="s">
        <v>1208</v>
      </c>
      <c r="I148" s="305" t="s">
        <v>1306</v>
      </c>
      <c r="J148" s="306">
        <v>12</v>
      </c>
      <c r="K148" s="306" t="s">
        <v>1308</v>
      </c>
      <c r="L148" s="306" t="s">
        <v>3336</v>
      </c>
      <c r="M148" s="307"/>
      <c r="N148" s="307"/>
      <c r="O148" s="306"/>
      <c r="P148" s="321"/>
      <c r="Q148" s="307">
        <v>0</v>
      </c>
      <c r="R148" s="306" t="s">
        <v>1399</v>
      </c>
      <c r="S148" s="306" t="s">
        <v>1399</v>
      </c>
      <c r="T148" s="306">
        <f>V_PO_IT[[#This Row],[SPK Amount]]*V_PO_IT[[#This Row],[QUANTITY]]</f>
        <v>0</v>
      </c>
    </row>
    <row r="149" spans="1:20" hidden="1" x14ac:dyDescent="0.25">
      <c r="A149" s="306" t="s">
        <v>2909</v>
      </c>
      <c r="B149" s="306" t="s">
        <v>3335</v>
      </c>
      <c r="C149" s="306" t="s">
        <v>1299</v>
      </c>
      <c r="D149" s="320">
        <v>45168</v>
      </c>
      <c r="E149" s="306" t="s">
        <v>2791</v>
      </c>
      <c r="F149" s="306" t="s">
        <v>1324</v>
      </c>
      <c r="G149" s="306" t="s">
        <v>1325</v>
      </c>
      <c r="H149" s="306" t="s">
        <v>1208</v>
      </c>
      <c r="I149" s="305" t="s">
        <v>1306</v>
      </c>
      <c r="J149" s="306">
        <v>12</v>
      </c>
      <c r="K149" s="306" t="s">
        <v>1308</v>
      </c>
      <c r="L149" s="306" t="s">
        <v>3337</v>
      </c>
      <c r="M149" s="307"/>
      <c r="N149" s="307"/>
      <c r="O149" s="306"/>
      <c r="P149" s="321"/>
      <c r="Q149" s="307">
        <v>0</v>
      </c>
      <c r="R149" s="306" t="s">
        <v>1399</v>
      </c>
      <c r="S149" s="306" t="s">
        <v>1399</v>
      </c>
      <c r="T149" s="306">
        <f>V_PO_IT[[#This Row],[SPK Amount]]*V_PO_IT[[#This Row],[QUANTITY]]</f>
        <v>0</v>
      </c>
    </row>
    <row r="150" spans="1:20" hidden="1" x14ac:dyDescent="0.25">
      <c r="A150" s="306" t="s">
        <v>2909</v>
      </c>
      <c r="B150" s="306" t="s">
        <v>3335</v>
      </c>
      <c r="C150" s="306" t="s">
        <v>1299</v>
      </c>
      <c r="D150" s="320">
        <v>45168</v>
      </c>
      <c r="E150" s="306" t="s">
        <v>2791</v>
      </c>
      <c r="F150" s="306" t="s">
        <v>1324</v>
      </c>
      <c r="G150" s="306" t="s">
        <v>1325</v>
      </c>
      <c r="H150" s="306" t="s">
        <v>1208</v>
      </c>
      <c r="I150" s="305" t="s">
        <v>1306</v>
      </c>
      <c r="J150" s="306">
        <v>12</v>
      </c>
      <c r="K150" s="306" t="s">
        <v>1308</v>
      </c>
      <c r="L150" s="306" t="s">
        <v>3339</v>
      </c>
      <c r="M150" s="307"/>
      <c r="N150" s="307"/>
      <c r="O150" s="306"/>
      <c r="P150" s="321"/>
      <c r="Q150" s="307">
        <v>0</v>
      </c>
      <c r="R150" s="306" t="s">
        <v>1399</v>
      </c>
      <c r="S150" s="306" t="s">
        <v>1399</v>
      </c>
      <c r="T150" s="306">
        <f>V_PO_IT[[#This Row],[SPK Amount]]*V_PO_IT[[#This Row],[QUANTITY]]</f>
        <v>0</v>
      </c>
    </row>
    <row r="151" spans="1:20" hidden="1" x14ac:dyDescent="0.25">
      <c r="A151" s="306" t="s">
        <v>2909</v>
      </c>
      <c r="B151" s="306" t="s">
        <v>3335</v>
      </c>
      <c r="C151" s="306" t="s">
        <v>1299</v>
      </c>
      <c r="D151" s="320">
        <v>45168</v>
      </c>
      <c r="E151" s="306" t="s">
        <v>2791</v>
      </c>
      <c r="F151" s="306" t="s">
        <v>1324</v>
      </c>
      <c r="G151" s="306" t="s">
        <v>1325</v>
      </c>
      <c r="H151" s="306" t="s">
        <v>1208</v>
      </c>
      <c r="I151" s="305" t="s">
        <v>1306</v>
      </c>
      <c r="J151" s="306">
        <v>12</v>
      </c>
      <c r="K151" s="306" t="s">
        <v>1308</v>
      </c>
      <c r="L151" s="306" t="s">
        <v>3340</v>
      </c>
      <c r="M151" s="307"/>
      <c r="N151" s="307"/>
      <c r="O151" s="306"/>
      <c r="P151" s="321"/>
      <c r="Q151" s="307">
        <v>0</v>
      </c>
      <c r="R151" s="306" t="s">
        <v>1399</v>
      </c>
      <c r="S151" s="306" t="s">
        <v>1399</v>
      </c>
      <c r="T151" s="306">
        <f>V_PO_IT[[#This Row],[SPK Amount]]*V_PO_IT[[#This Row],[QUANTITY]]</f>
        <v>0</v>
      </c>
    </row>
    <row r="152" spans="1:20" hidden="1" x14ac:dyDescent="0.25">
      <c r="A152" s="306" t="s">
        <v>2909</v>
      </c>
      <c r="B152" s="306" t="s">
        <v>3335</v>
      </c>
      <c r="C152" s="306" t="s">
        <v>1299</v>
      </c>
      <c r="D152" s="320">
        <v>45168</v>
      </c>
      <c r="E152" s="306" t="s">
        <v>2791</v>
      </c>
      <c r="F152" s="306" t="s">
        <v>1324</v>
      </c>
      <c r="G152" s="306" t="s">
        <v>1325</v>
      </c>
      <c r="H152" s="306" t="s">
        <v>1208</v>
      </c>
      <c r="I152" s="305" t="s">
        <v>1306</v>
      </c>
      <c r="J152" s="306">
        <v>12</v>
      </c>
      <c r="K152" s="306" t="s">
        <v>1308</v>
      </c>
      <c r="L152" s="306" t="s">
        <v>3341</v>
      </c>
      <c r="M152" s="307"/>
      <c r="N152" s="307"/>
      <c r="O152" s="306"/>
      <c r="P152" s="321"/>
      <c r="Q152" s="307">
        <v>0</v>
      </c>
      <c r="R152" s="306" t="s">
        <v>1399</v>
      </c>
      <c r="S152" s="306" t="s">
        <v>1399</v>
      </c>
      <c r="T152" s="306">
        <f>V_PO_IT[[#This Row],[SPK Amount]]*V_PO_IT[[#This Row],[QUANTITY]]</f>
        <v>0</v>
      </c>
    </row>
    <row r="153" spans="1:20" hidden="1" x14ac:dyDescent="0.25">
      <c r="A153" s="306" t="s">
        <v>2909</v>
      </c>
      <c r="B153" s="306" t="s">
        <v>3335</v>
      </c>
      <c r="C153" s="306" t="s">
        <v>1299</v>
      </c>
      <c r="D153" s="320">
        <v>45168</v>
      </c>
      <c r="E153" s="306" t="s">
        <v>2791</v>
      </c>
      <c r="F153" s="306" t="s">
        <v>1304</v>
      </c>
      <c r="G153" s="306" t="s">
        <v>1305</v>
      </c>
      <c r="H153" s="306" t="s">
        <v>1208</v>
      </c>
      <c r="I153" s="305" t="s">
        <v>1306</v>
      </c>
      <c r="J153" s="306">
        <v>12</v>
      </c>
      <c r="K153" s="306" t="s">
        <v>1308</v>
      </c>
      <c r="L153" s="306" t="s">
        <v>3336</v>
      </c>
      <c r="M153" s="307"/>
      <c r="N153" s="307"/>
      <c r="O153" s="306"/>
      <c r="P153" s="321"/>
      <c r="Q153" s="307">
        <v>0</v>
      </c>
      <c r="R153" s="306" t="s">
        <v>1399</v>
      </c>
      <c r="S153" s="306" t="s">
        <v>1399</v>
      </c>
      <c r="T153" s="306">
        <f>V_PO_IT[[#This Row],[SPK Amount]]*V_PO_IT[[#This Row],[QUANTITY]]</f>
        <v>0</v>
      </c>
    </row>
    <row r="154" spans="1:20" hidden="1" x14ac:dyDescent="0.25">
      <c r="A154" s="306" t="s">
        <v>2909</v>
      </c>
      <c r="B154" s="306" t="s">
        <v>3335</v>
      </c>
      <c r="C154" s="306" t="s">
        <v>1299</v>
      </c>
      <c r="D154" s="320">
        <v>45168</v>
      </c>
      <c r="E154" s="306" t="s">
        <v>2791</v>
      </c>
      <c r="F154" s="306" t="s">
        <v>1304</v>
      </c>
      <c r="G154" s="306" t="s">
        <v>1305</v>
      </c>
      <c r="H154" s="306" t="s">
        <v>1208</v>
      </c>
      <c r="I154" s="305" t="s">
        <v>1306</v>
      </c>
      <c r="J154" s="306">
        <v>12</v>
      </c>
      <c r="K154" s="306" t="s">
        <v>1308</v>
      </c>
      <c r="L154" s="306" t="s">
        <v>3337</v>
      </c>
      <c r="M154" s="307"/>
      <c r="N154" s="307"/>
      <c r="O154" s="306"/>
      <c r="P154" s="321"/>
      <c r="Q154" s="307">
        <v>0</v>
      </c>
      <c r="R154" s="306" t="s">
        <v>1399</v>
      </c>
      <c r="S154" s="306" t="s">
        <v>1399</v>
      </c>
      <c r="T154" s="306">
        <f>V_PO_IT[[#This Row],[SPK Amount]]*V_PO_IT[[#This Row],[QUANTITY]]</f>
        <v>0</v>
      </c>
    </row>
    <row r="155" spans="1:20" hidden="1" x14ac:dyDescent="0.25">
      <c r="A155" s="306" t="s">
        <v>2909</v>
      </c>
      <c r="B155" s="306" t="s">
        <v>3335</v>
      </c>
      <c r="C155" s="306" t="s">
        <v>1299</v>
      </c>
      <c r="D155" s="320">
        <v>45168</v>
      </c>
      <c r="E155" s="306" t="s">
        <v>2791</v>
      </c>
      <c r="F155" s="306" t="s">
        <v>1304</v>
      </c>
      <c r="G155" s="306" t="s">
        <v>1305</v>
      </c>
      <c r="H155" s="306" t="s">
        <v>1208</v>
      </c>
      <c r="I155" s="305" t="s">
        <v>1306</v>
      </c>
      <c r="J155" s="306">
        <v>12</v>
      </c>
      <c r="K155" s="306" t="s">
        <v>1308</v>
      </c>
      <c r="L155" s="306" t="s">
        <v>3339</v>
      </c>
      <c r="M155" s="307"/>
      <c r="N155" s="307"/>
      <c r="O155" s="306"/>
      <c r="P155" s="321"/>
      <c r="Q155" s="307">
        <v>0</v>
      </c>
      <c r="R155" s="306" t="s">
        <v>1399</v>
      </c>
      <c r="S155" s="306" t="s">
        <v>1399</v>
      </c>
      <c r="T155" s="306">
        <f>V_PO_IT[[#This Row],[SPK Amount]]*V_PO_IT[[#This Row],[QUANTITY]]</f>
        <v>0</v>
      </c>
    </row>
    <row r="156" spans="1:20" hidden="1" x14ac:dyDescent="0.25">
      <c r="A156" s="306" t="s">
        <v>2909</v>
      </c>
      <c r="B156" s="306" t="s">
        <v>3335</v>
      </c>
      <c r="C156" s="306" t="s">
        <v>1299</v>
      </c>
      <c r="D156" s="320">
        <v>45168</v>
      </c>
      <c r="E156" s="306" t="s">
        <v>2791</v>
      </c>
      <c r="F156" s="306" t="s">
        <v>1304</v>
      </c>
      <c r="G156" s="306" t="s">
        <v>1305</v>
      </c>
      <c r="H156" s="306" t="s">
        <v>1208</v>
      </c>
      <c r="I156" s="305" t="s">
        <v>1306</v>
      </c>
      <c r="J156" s="306">
        <v>12</v>
      </c>
      <c r="K156" s="306" t="s">
        <v>1308</v>
      </c>
      <c r="L156" s="306" t="s">
        <v>3340</v>
      </c>
      <c r="M156" s="307"/>
      <c r="N156" s="307"/>
      <c r="O156" s="306"/>
      <c r="P156" s="321"/>
      <c r="Q156" s="307">
        <v>0</v>
      </c>
      <c r="R156" s="306" t="s">
        <v>1399</v>
      </c>
      <c r="S156" s="306" t="s">
        <v>1399</v>
      </c>
      <c r="T156" s="306">
        <f>V_PO_IT[[#This Row],[SPK Amount]]*V_PO_IT[[#This Row],[QUANTITY]]</f>
        <v>0</v>
      </c>
    </row>
    <row r="157" spans="1:20" hidden="1" x14ac:dyDescent="0.25">
      <c r="A157" s="306" t="s">
        <v>2909</v>
      </c>
      <c r="B157" s="306" t="s">
        <v>3335</v>
      </c>
      <c r="C157" s="306" t="s">
        <v>1299</v>
      </c>
      <c r="D157" s="320">
        <v>45168</v>
      </c>
      <c r="E157" s="306" t="s">
        <v>2791</v>
      </c>
      <c r="F157" s="306" t="s">
        <v>1304</v>
      </c>
      <c r="G157" s="306" t="s">
        <v>1305</v>
      </c>
      <c r="H157" s="306" t="s">
        <v>1208</v>
      </c>
      <c r="I157" s="305" t="s">
        <v>1306</v>
      </c>
      <c r="J157" s="306">
        <v>12</v>
      </c>
      <c r="K157" s="306" t="s">
        <v>1308</v>
      </c>
      <c r="L157" s="306" t="s">
        <v>3341</v>
      </c>
      <c r="M157" s="307"/>
      <c r="N157" s="307"/>
      <c r="O157" s="306"/>
      <c r="P157" s="321"/>
      <c r="Q157" s="307">
        <v>0</v>
      </c>
      <c r="R157" s="306" t="s">
        <v>1399</v>
      </c>
      <c r="S157" s="306" t="s">
        <v>1399</v>
      </c>
      <c r="T157" s="306">
        <f>V_PO_IT[[#This Row],[SPK Amount]]*V_PO_IT[[#This Row],[QUANTITY]]</f>
        <v>0</v>
      </c>
    </row>
    <row r="158" spans="1:20" hidden="1" x14ac:dyDescent="0.25">
      <c r="A158" s="306" t="s">
        <v>2909</v>
      </c>
      <c r="B158" s="306" t="s">
        <v>3335</v>
      </c>
      <c r="C158" s="306" t="s">
        <v>1299</v>
      </c>
      <c r="D158" s="320">
        <v>45168</v>
      </c>
      <c r="E158" s="306" t="s">
        <v>2791</v>
      </c>
      <c r="F158" s="306" t="s">
        <v>1322</v>
      </c>
      <c r="G158" s="306" t="s">
        <v>1323</v>
      </c>
      <c r="H158" s="306" t="s">
        <v>1208</v>
      </c>
      <c r="I158" s="305" t="s">
        <v>1306</v>
      </c>
      <c r="J158" s="306">
        <v>12</v>
      </c>
      <c r="K158" s="306" t="s">
        <v>1308</v>
      </c>
      <c r="L158" s="306" t="s">
        <v>3336</v>
      </c>
      <c r="M158" s="307"/>
      <c r="N158" s="307"/>
      <c r="O158" s="306"/>
      <c r="P158" s="321"/>
      <c r="Q158" s="307">
        <v>0</v>
      </c>
      <c r="R158" s="306" t="s">
        <v>1399</v>
      </c>
      <c r="S158" s="306" t="s">
        <v>1399</v>
      </c>
      <c r="T158" s="306">
        <f>V_PO_IT[[#This Row],[SPK Amount]]*V_PO_IT[[#This Row],[QUANTITY]]</f>
        <v>0</v>
      </c>
    </row>
    <row r="159" spans="1:20" hidden="1" x14ac:dyDescent="0.25">
      <c r="A159" s="306" t="s">
        <v>2909</v>
      </c>
      <c r="B159" s="306" t="s">
        <v>3335</v>
      </c>
      <c r="C159" s="306" t="s">
        <v>1299</v>
      </c>
      <c r="D159" s="320">
        <v>45168</v>
      </c>
      <c r="E159" s="306" t="s">
        <v>2791</v>
      </c>
      <c r="F159" s="306" t="s">
        <v>1322</v>
      </c>
      <c r="G159" s="306" t="s">
        <v>1323</v>
      </c>
      <c r="H159" s="306" t="s">
        <v>1208</v>
      </c>
      <c r="I159" s="305" t="s">
        <v>1306</v>
      </c>
      <c r="J159" s="306">
        <v>12</v>
      </c>
      <c r="K159" s="306" t="s">
        <v>1308</v>
      </c>
      <c r="L159" s="306" t="s">
        <v>3337</v>
      </c>
      <c r="M159" s="307"/>
      <c r="N159" s="307"/>
      <c r="O159" s="306"/>
      <c r="P159" s="321"/>
      <c r="Q159" s="307">
        <v>0</v>
      </c>
      <c r="R159" s="306" t="s">
        <v>1399</v>
      </c>
      <c r="S159" s="306" t="s">
        <v>1399</v>
      </c>
      <c r="T159" s="306">
        <f>V_PO_IT[[#This Row],[SPK Amount]]*V_PO_IT[[#This Row],[QUANTITY]]</f>
        <v>0</v>
      </c>
    </row>
    <row r="160" spans="1:20" hidden="1" x14ac:dyDescent="0.25">
      <c r="A160" s="306" t="s">
        <v>2909</v>
      </c>
      <c r="B160" s="306" t="s">
        <v>3335</v>
      </c>
      <c r="C160" s="306" t="s">
        <v>1299</v>
      </c>
      <c r="D160" s="320">
        <v>45168</v>
      </c>
      <c r="E160" s="306" t="s">
        <v>2791</v>
      </c>
      <c r="F160" s="306" t="s">
        <v>1322</v>
      </c>
      <c r="G160" s="306" t="s">
        <v>1323</v>
      </c>
      <c r="H160" s="306" t="s">
        <v>1208</v>
      </c>
      <c r="I160" s="305" t="s">
        <v>1306</v>
      </c>
      <c r="J160" s="306">
        <v>12</v>
      </c>
      <c r="K160" s="306" t="s">
        <v>1308</v>
      </c>
      <c r="L160" s="306" t="s">
        <v>3339</v>
      </c>
      <c r="M160" s="307"/>
      <c r="N160" s="307"/>
      <c r="O160" s="306"/>
      <c r="P160" s="321"/>
      <c r="Q160" s="307">
        <v>0</v>
      </c>
      <c r="R160" s="306" t="s">
        <v>1399</v>
      </c>
      <c r="S160" s="306" t="s">
        <v>1399</v>
      </c>
      <c r="T160" s="306">
        <f>V_PO_IT[[#This Row],[SPK Amount]]*V_PO_IT[[#This Row],[QUANTITY]]</f>
        <v>0</v>
      </c>
    </row>
    <row r="161" spans="1:20" hidden="1" x14ac:dyDescent="0.25">
      <c r="A161" s="306" t="s">
        <v>2909</v>
      </c>
      <c r="B161" s="306" t="s">
        <v>3335</v>
      </c>
      <c r="C161" s="306" t="s">
        <v>1299</v>
      </c>
      <c r="D161" s="320">
        <v>45168</v>
      </c>
      <c r="E161" s="306" t="s">
        <v>2791</v>
      </c>
      <c r="F161" s="306" t="s">
        <v>1322</v>
      </c>
      <c r="G161" s="306" t="s">
        <v>1323</v>
      </c>
      <c r="H161" s="306" t="s">
        <v>1208</v>
      </c>
      <c r="I161" s="305" t="s">
        <v>1306</v>
      </c>
      <c r="J161" s="306">
        <v>12</v>
      </c>
      <c r="K161" s="306" t="s">
        <v>1308</v>
      </c>
      <c r="L161" s="306" t="s">
        <v>3340</v>
      </c>
      <c r="M161" s="307"/>
      <c r="N161" s="307"/>
      <c r="O161" s="306"/>
      <c r="P161" s="321"/>
      <c r="Q161" s="307">
        <v>0</v>
      </c>
      <c r="R161" s="306" t="s">
        <v>1399</v>
      </c>
      <c r="S161" s="306" t="s">
        <v>1399</v>
      </c>
      <c r="T161" s="306">
        <f>V_PO_IT[[#This Row],[SPK Amount]]*V_PO_IT[[#This Row],[QUANTITY]]</f>
        <v>0</v>
      </c>
    </row>
    <row r="162" spans="1:20" hidden="1" x14ac:dyDescent="0.25">
      <c r="A162" s="306" t="s">
        <v>2909</v>
      </c>
      <c r="B162" s="306" t="s">
        <v>3335</v>
      </c>
      <c r="C162" s="306" t="s">
        <v>1299</v>
      </c>
      <c r="D162" s="320">
        <v>45168</v>
      </c>
      <c r="E162" s="306" t="s">
        <v>2791</v>
      </c>
      <c r="F162" s="306" t="s">
        <v>1322</v>
      </c>
      <c r="G162" s="306" t="s">
        <v>1323</v>
      </c>
      <c r="H162" s="306" t="s">
        <v>1208</v>
      </c>
      <c r="I162" s="305" t="s">
        <v>1306</v>
      </c>
      <c r="J162" s="306">
        <v>12</v>
      </c>
      <c r="K162" s="306" t="s">
        <v>1308</v>
      </c>
      <c r="L162" s="306" t="s">
        <v>3341</v>
      </c>
      <c r="M162" s="307"/>
      <c r="N162" s="307"/>
      <c r="O162" s="306"/>
      <c r="P162" s="321"/>
      <c r="Q162" s="307">
        <v>0</v>
      </c>
      <c r="R162" s="306" t="s">
        <v>1399</v>
      </c>
      <c r="S162" s="306" t="s">
        <v>1399</v>
      </c>
      <c r="T162" s="306">
        <f>V_PO_IT[[#This Row],[SPK Amount]]*V_PO_IT[[#This Row],[QUANTITY]]</f>
        <v>0</v>
      </c>
    </row>
    <row r="163" spans="1:20" hidden="1" x14ac:dyDescent="0.25">
      <c r="A163" s="306" t="s">
        <v>2909</v>
      </c>
      <c r="B163" s="306" t="s">
        <v>3335</v>
      </c>
      <c r="C163" s="306" t="s">
        <v>1299</v>
      </c>
      <c r="D163" s="320">
        <v>45168</v>
      </c>
      <c r="E163" s="306" t="s">
        <v>2791</v>
      </c>
      <c r="F163" s="306" t="s">
        <v>1339</v>
      </c>
      <c r="G163" s="306" t="s">
        <v>1340</v>
      </c>
      <c r="H163" s="306" t="s">
        <v>1208</v>
      </c>
      <c r="I163" s="305" t="s">
        <v>1306</v>
      </c>
      <c r="J163" s="306">
        <v>2</v>
      </c>
      <c r="K163" s="306" t="s">
        <v>1341</v>
      </c>
      <c r="L163" s="306" t="s">
        <v>3336</v>
      </c>
      <c r="M163" s="307"/>
      <c r="N163" s="307"/>
      <c r="O163" s="306"/>
      <c r="P163" s="321"/>
      <c r="Q163" s="307">
        <v>0</v>
      </c>
      <c r="R163" s="306" t="s">
        <v>1399</v>
      </c>
      <c r="S163" s="306" t="s">
        <v>1399</v>
      </c>
      <c r="T163" s="306">
        <f>V_PO_IT[[#This Row],[SPK Amount]]*V_PO_IT[[#This Row],[QUANTITY]]</f>
        <v>0</v>
      </c>
    </row>
    <row r="164" spans="1:20" hidden="1" x14ac:dyDescent="0.25">
      <c r="A164" s="306" t="s">
        <v>2909</v>
      </c>
      <c r="B164" s="306" t="s">
        <v>3335</v>
      </c>
      <c r="C164" s="306" t="s">
        <v>1299</v>
      </c>
      <c r="D164" s="320">
        <v>45168</v>
      </c>
      <c r="E164" s="306" t="s">
        <v>2791</v>
      </c>
      <c r="F164" s="306" t="s">
        <v>1339</v>
      </c>
      <c r="G164" s="306" t="s">
        <v>1340</v>
      </c>
      <c r="H164" s="306" t="s">
        <v>1208</v>
      </c>
      <c r="I164" s="305" t="s">
        <v>1306</v>
      </c>
      <c r="J164" s="306">
        <v>2</v>
      </c>
      <c r="K164" s="306" t="s">
        <v>1341</v>
      </c>
      <c r="L164" s="306" t="s">
        <v>3337</v>
      </c>
      <c r="M164" s="307"/>
      <c r="N164" s="307"/>
      <c r="O164" s="306"/>
      <c r="P164" s="321"/>
      <c r="Q164" s="307">
        <v>0</v>
      </c>
      <c r="R164" s="306" t="s">
        <v>1399</v>
      </c>
      <c r="S164" s="306" t="s">
        <v>1399</v>
      </c>
      <c r="T164" s="306">
        <f>V_PO_IT[[#This Row],[SPK Amount]]*V_PO_IT[[#This Row],[QUANTITY]]</f>
        <v>0</v>
      </c>
    </row>
    <row r="165" spans="1:20" hidden="1" x14ac:dyDescent="0.25">
      <c r="A165" s="306" t="s">
        <v>2909</v>
      </c>
      <c r="B165" s="306" t="s">
        <v>3335</v>
      </c>
      <c r="C165" s="306" t="s">
        <v>1299</v>
      </c>
      <c r="D165" s="320">
        <v>45168</v>
      </c>
      <c r="E165" s="306" t="s">
        <v>2791</v>
      </c>
      <c r="F165" s="306" t="s">
        <v>1339</v>
      </c>
      <c r="G165" s="306" t="s">
        <v>1340</v>
      </c>
      <c r="H165" s="306" t="s">
        <v>1208</v>
      </c>
      <c r="I165" s="305" t="s">
        <v>1306</v>
      </c>
      <c r="J165" s="306">
        <v>2</v>
      </c>
      <c r="K165" s="306" t="s">
        <v>1341</v>
      </c>
      <c r="L165" s="306" t="s">
        <v>3338</v>
      </c>
      <c r="M165" s="307"/>
      <c r="N165" s="307"/>
      <c r="O165" s="306"/>
      <c r="P165" s="321"/>
      <c r="Q165" s="307">
        <v>0</v>
      </c>
      <c r="R165" s="306" t="s">
        <v>1399</v>
      </c>
      <c r="S165" s="306" t="s">
        <v>1399</v>
      </c>
      <c r="T165" s="306">
        <f>V_PO_IT[[#This Row],[SPK Amount]]*V_PO_IT[[#This Row],[QUANTITY]]</f>
        <v>0</v>
      </c>
    </row>
    <row r="166" spans="1:20" hidden="1" x14ac:dyDescent="0.25">
      <c r="A166" s="306" t="s">
        <v>2909</v>
      </c>
      <c r="B166" s="306" t="s">
        <v>3335</v>
      </c>
      <c r="C166" s="306" t="s">
        <v>1299</v>
      </c>
      <c r="D166" s="320">
        <v>45168</v>
      </c>
      <c r="E166" s="306" t="s">
        <v>2791</v>
      </c>
      <c r="F166" s="306" t="s">
        <v>1339</v>
      </c>
      <c r="G166" s="306" t="s">
        <v>1340</v>
      </c>
      <c r="H166" s="306" t="s">
        <v>1208</v>
      </c>
      <c r="I166" s="305" t="s">
        <v>1306</v>
      </c>
      <c r="J166" s="306">
        <v>2</v>
      </c>
      <c r="K166" s="306" t="s">
        <v>1341</v>
      </c>
      <c r="L166" s="306" t="s">
        <v>3339</v>
      </c>
      <c r="M166" s="307"/>
      <c r="N166" s="307"/>
      <c r="O166" s="306"/>
      <c r="P166" s="321"/>
      <c r="Q166" s="307">
        <v>0</v>
      </c>
      <c r="R166" s="306" t="s">
        <v>1399</v>
      </c>
      <c r="S166" s="306" t="s">
        <v>1399</v>
      </c>
      <c r="T166" s="306">
        <f>V_PO_IT[[#This Row],[SPK Amount]]*V_PO_IT[[#This Row],[QUANTITY]]</f>
        <v>0</v>
      </c>
    </row>
    <row r="167" spans="1:20" hidden="1" x14ac:dyDescent="0.25">
      <c r="A167" s="306" t="s">
        <v>2909</v>
      </c>
      <c r="B167" s="306" t="s">
        <v>3335</v>
      </c>
      <c r="C167" s="306" t="s">
        <v>1299</v>
      </c>
      <c r="D167" s="320">
        <v>45168</v>
      </c>
      <c r="E167" s="306" t="s">
        <v>2791</v>
      </c>
      <c r="F167" s="306" t="s">
        <v>1339</v>
      </c>
      <c r="G167" s="306" t="s">
        <v>1340</v>
      </c>
      <c r="H167" s="306" t="s">
        <v>1208</v>
      </c>
      <c r="I167" s="305" t="s">
        <v>1306</v>
      </c>
      <c r="J167" s="306">
        <v>2</v>
      </c>
      <c r="K167" s="306" t="s">
        <v>1341</v>
      </c>
      <c r="L167" s="306" t="s">
        <v>3341</v>
      </c>
      <c r="M167" s="307"/>
      <c r="N167" s="307"/>
      <c r="O167" s="306"/>
      <c r="P167" s="321"/>
      <c r="Q167" s="307">
        <v>0</v>
      </c>
      <c r="R167" s="306" t="s">
        <v>1399</v>
      </c>
      <c r="S167" s="306" t="s">
        <v>1399</v>
      </c>
      <c r="T167" s="306">
        <f>V_PO_IT[[#This Row],[SPK Amount]]*V_PO_IT[[#This Row],[QUANTITY]]</f>
        <v>0</v>
      </c>
    </row>
    <row r="168" spans="1:20" hidden="1" x14ac:dyDescent="0.25">
      <c r="A168" s="306" t="s">
        <v>2909</v>
      </c>
      <c r="B168" s="306" t="s">
        <v>3335</v>
      </c>
      <c r="C168" s="306" t="s">
        <v>1299</v>
      </c>
      <c r="D168" s="320">
        <v>45168</v>
      </c>
      <c r="E168" s="306" t="s">
        <v>2791</v>
      </c>
      <c r="F168" s="306" t="s">
        <v>1347</v>
      </c>
      <c r="G168" s="306" t="s">
        <v>1348</v>
      </c>
      <c r="H168" s="306" t="s">
        <v>1208</v>
      </c>
      <c r="I168" s="305" t="s">
        <v>1306</v>
      </c>
      <c r="J168" s="306">
        <v>1</v>
      </c>
      <c r="K168" s="306" t="s">
        <v>1329</v>
      </c>
      <c r="L168" s="306" t="s">
        <v>3336</v>
      </c>
      <c r="M168" s="307"/>
      <c r="N168" s="307"/>
      <c r="O168" s="306"/>
      <c r="P168" s="321"/>
      <c r="Q168" s="307">
        <v>0</v>
      </c>
      <c r="R168" s="306" t="s">
        <v>1399</v>
      </c>
      <c r="S168" s="306" t="s">
        <v>1399</v>
      </c>
      <c r="T168" s="306">
        <f>V_PO_IT[[#This Row],[SPK Amount]]*V_PO_IT[[#This Row],[QUANTITY]]</f>
        <v>0</v>
      </c>
    </row>
    <row r="169" spans="1:20" hidden="1" x14ac:dyDescent="0.25">
      <c r="A169" s="306" t="s">
        <v>2909</v>
      </c>
      <c r="B169" s="306" t="s">
        <v>3335</v>
      </c>
      <c r="C169" s="306" t="s">
        <v>1299</v>
      </c>
      <c r="D169" s="320">
        <v>45168</v>
      </c>
      <c r="E169" s="306" t="s">
        <v>2791</v>
      </c>
      <c r="F169" s="306" t="s">
        <v>1347</v>
      </c>
      <c r="G169" s="306" t="s">
        <v>1348</v>
      </c>
      <c r="H169" s="306" t="s">
        <v>1208</v>
      </c>
      <c r="I169" s="305" t="s">
        <v>1306</v>
      </c>
      <c r="J169" s="306">
        <v>1</v>
      </c>
      <c r="K169" s="306" t="s">
        <v>1329</v>
      </c>
      <c r="L169" s="306" t="s">
        <v>3337</v>
      </c>
      <c r="M169" s="307"/>
      <c r="N169" s="307"/>
      <c r="O169" s="306"/>
      <c r="P169" s="321"/>
      <c r="Q169" s="307">
        <v>0</v>
      </c>
      <c r="R169" s="306" t="s">
        <v>1399</v>
      </c>
      <c r="S169" s="306" t="s">
        <v>1399</v>
      </c>
      <c r="T169" s="306">
        <f>V_PO_IT[[#This Row],[SPK Amount]]*V_PO_IT[[#This Row],[QUANTITY]]</f>
        <v>0</v>
      </c>
    </row>
    <row r="170" spans="1:20" hidden="1" x14ac:dyDescent="0.25">
      <c r="A170" s="306" t="s">
        <v>2909</v>
      </c>
      <c r="B170" s="306" t="s">
        <v>3335</v>
      </c>
      <c r="C170" s="306" t="s">
        <v>1299</v>
      </c>
      <c r="D170" s="320">
        <v>45168</v>
      </c>
      <c r="E170" s="306" t="s">
        <v>2791</v>
      </c>
      <c r="F170" s="306" t="s">
        <v>1347</v>
      </c>
      <c r="G170" s="306" t="s">
        <v>1348</v>
      </c>
      <c r="H170" s="306" t="s">
        <v>1208</v>
      </c>
      <c r="I170" s="305" t="s">
        <v>1306</v>
      </c>
      <c r="J170" s="306">
        <v>1</v>
      </c>
      <c r="K170" s="306" t="s">
        <v>1329</v>
      </c>
      <c r="L170" s="306" t="s">
        <v>3338</v>
      </c>
      <c r="M170" s="307"/>
      <c r="N170" s="307"/>
      <c r="O170" s="306"/>
      <c r="P170" s="321"/>
      <c r="Q170" s="307">
        <v>0</v>
      </c>
      <c r="R170" s="306" t="s">
        <v>1399</v>
      </c>
      <c r="S170" s="306" t="s">
        <v>1399</v>
      </c>
      <c r="T170" s="306">
        <f>V_PO_IT[[#This Row],[SPK Amount]]*V_PO_IT[[#This Row],[QUANTITY]]</f>
        <v>0</v>
      </c>
    </row>
    <row r="171" spans="1:20" hidden="1" x14ac:dyDescent="0.25">
      <c r="A171" s="306" t="s">
        <v>2909</v>
      </c>
      <c r="B171" s="306" t="s">
        <v>3335</v>
      </c>
      <c r="C171" s="306" t="s">
        <v>1299</v>
      </c>
      <c r="D171" s="320">
        <v>45168</v>
      </c>
      <c r="E171" s="306" t="s">
        <v>2791</v>
      </c>
      <c r="F171" s="306" t="s">
        <v>1347</v>
      </c>
      <c r="G171" s="306" t="s">
        <v>1348</v>
      </c>
      <c r="H171" s="306" t="s">
        <v>1208</v>
      </c>
      <c r="I171" s="305" t="s">
        <v>1306</v>
      </c>
      <c r="J171" s="306">
        <v>1</v>
      </c>
      <c r="K171" s="306" t="s">
        <v>1329</v>
      </c>
      <c r="L171" s="306" t="s">
        <v>3340</v>
      </c>
      <c r="M171" s="307"/>
      <c r="N171" s="307"/>
      <c r="O171" s="306"/>
      <c r="P171" s="321"/>
      <c r="Q171" s="307">
        <v>0</v>
      </c>
      <c r="R171" s="306" t="s">
        <v>1399</v>
      </c>
      <c r="S171" s="306" t="s">
        <v>1399</v>
      </c>
      <c r="T171" s="306">
        <f>V_PO_IT[[#This Row],[SPK Amount]]*V_PO_IT[[#This Row],[QUANTITY]]</f>
        <v>0</v>
      </c>
    </row>
    <row r="172" spans="1:20" hidden="1" x14ac:dyDescent="0.25">
      <c r="A172" s="306" t="s">
        <v>2909</v>
      </c>
      <c r="B172" s="306" t="s">
        <v>3335</v>
      </c>
      <c r="C172" s="306" t="s">
        <v>1299</v>
      </c>
      <c r="D172" s="320">
        <v>45168</v>
      </c>
      <c r="E172" s="306" t="s">
        <v>2791</v>
      </c>
      <c r="F172" s="306" t="s">
        <v>1347</v>
      </c>
      <c r="G172" s="306" t="s">
        <v>1348</v>
      </c>
      <c r="H172" s="306" t="s">
        <v>1208</v>
      </c>
      <c r="I172" s="305" t="s">
        <v>1306</v>
      </c>
      <c r="J172" s="306">
        <v>1</v>
      </c>
      <c r="K172" s="306" t="s">
        <v>1329</v>
      </c>
      <c r="L172" s="306" t="s">
        <v>3341</v>
      </c>
      <c r="M172" s="307"/>
      <c r="N172" s="307"/>
      <c r="O172" s="306"/>
      <c r="P172" s="321"/>
      <c r="Q172" s="307">
        <v>0</v>
      </c>
      <c r="R172" s="306" t="s">
        <v>1399</v>
      </c>
      <c r="S172" s="306" t="s">
        <v>1399</v>
      </c>
      <c r="T172" s="306">
        <f>V_PO_IT[[#This Row],[SPK Amount]]*V_PO_IT[[#This Row],[QUANTITY]]</f>
        <v>0</v>
      </c>
    </row>
    <row r="173" spans="1:20" hidden="1" x14ac:dyDescent="0.25">
      <c r="A173" s="306" t="s">
        <v>2909</v>
      </c>
      <c r="B173" s="306" t="s">
        <v>3335</v>
      </c>
      <c r="C173" s="306" t="s">
        <v>1299</v>
      </c>
      <c r="D173" s="320">
        <v>45168</v>
      </c>
      <c r="E173" s="306" t="s">
        <v>2791</v>
      </c>
      <c r="F173" s="306" t="s">
        <v>1352</v>
      </c>
      <c r="G173" s="306" t="s">
        <v>1353</v>
      </c>
      <c r="H173" s="306" t="s">
        <v>1208</v>
      </c>
      <c r="I173" s="305" t="s">
        <v>1306</v>
      </c>
      <c r="J173" s="306">
        <v>1</v>
      </c>
      <c r="K173" s="306" t="s">
        <v>1329</v>
      </c>
      <c r="L173" s="306" t="s">
        <v>3336</v>
      </c>
      <c r="M173" s="307"/>
      <c r="N173" s="307"/>
      <c r="O173" s="306"/>
      <c r="P173" s="321"/>
      <c r="Q173" s="307">
        <v>0</v>
      </c>
      <c r="R173" s="306" t="s">
        <v>1399</v>
      </c>
      <c r="S173" s="306" t="s">
        <v>1399</v>
      </c>
      <c r="T173" s="306">
        <f>V_PO_IT[[#This Row],[SPK Amount]]*V_PO_IT[[#This Row],[QUANTITY]]</f>
        <v>0</v>
      </c>
    </row>
    <row r="174" spans="1:20" hidden="1" x14ac:dyDescent="0.25">
      <c r="A174" s="306" t="s">
        <v>2909</v>
      </c>
      <c r="B174" s="306" t="s">
        <v>3335</v>
      </c>
      <c r="C174" s="306" t="s">
        <v>1299</v>
      </c>
      <c r="D174" s="320">
        <v>45168</v>
      </c>
      <c r="E174" s="306" t="s">
        <v>2791</v>
      </c>
      <c r="F174" s="306" t="s">
        <v>1352</v>
      </c>
      <c r="G174" s="306" t="s">
        <v>1353</v>
      </c>
      <c r="H174" s="306" t="s">
        <v>1208</v>
      </c>
      <c r="I174" s="305" t="s">
        <v>1306</v>
      </c>
      <c r="J174" s="306">
        <v>1</v>
      </c>
      <c r="K174" s="306" t="s">
        <v>1329</v>
      </c>
      <c r="L174" s="306" t="s">
        <v>3337</v>
      </c>
      <c r="M174" s="307"/>
      <c r="N174" s="307"/>
      <c r="O174" s="306"/>
      <c r="P174" s="321"/>
      <c r="Q174" s="307">
        <v>0</v>
      </c>
      <c r="R174" s="306" t="s">
        <v>1399</v>
      </c>
      <c r="S174" s="306" t="s">
        <v>1399</v>
      </c>
      <c r="T174" s="306">
        <f>V_PO_IT[[#This Row],[SPK Amount]]*V_PO_IT[[#This Row],[QUANTITY]]</f>
        <v>0</v>
      </c>
    </row>
    <row r="175" spans="1:20" hidden="1" x14ac:dyDescent="0.25">
      <c r="A175" s="306" t="s">
        <v>2909</v>
      </c>
      <c r="B175" s="306" t="s">
        <v>3335</v>
      </c>
      <c r="C175" s="306" t="s">
        <v>1299</v>
      </c>
      <c r="D175" s="320">
        <v>45168</v>
      </c>
      <c r="E175" s="306" t="s">
        <v>2791</v>
      </c>
      <c r="F175" s="306" t="s">
        <v>1352</v>
      </c>
      <c r="G175" s="306" t="s">
        <v>1353</v>
      </c>
      <c r="H175" s="306" t="s">
        <v>1208</v>
      </c>
      <c r="I175" s="305" t="s">
        <v>1306</v>
      </c>
      <c r="J175" s="306">
        <v>1</v>
      </c>
      <c r="K175" s="306" t="s">
        <v>1329</v>
      </c>
      <c r="L175" s="306" t="s">
        <v>3338</v>
      </c>
      <c r="M175" s="307"/>
      <c r="N175" s="307"/>
      <c r="O175" s="306"/>
      <c r="P175" s="321"/>
      <c r="Q175" s="307">
        <v>0</v>
      </c>
      <c r="R175" s="306" t="s">
        <v>1399</v>
      </c>
      <c r="S175" s="306" t="s">
        <v>1399</v>
      </c>
      <c r="T175" s="306">
        <f>V_PO_IT[[#This Row],[SPK Amount]]*V_PO_IT[[#This Row],[QUANTITY]]</f>
        <v>0</v>
      </c>
    </row>
    <row r="176" spans="1:20" hidden="1" x14ac:dyDescent="0.25">
      <c r="A176" s="306" t="s">
        <v>2909</v>
      </c>
      <c r="B176" s="306" t="s">
        <v>3335</v>
      </c>
      <c r="C176" s="306" t="s">
        <v>1299</v>
      </c>
      <c r="D176" s="320">
        <v>45168</v>
      </c>
      <c r="E176" s="306" t="s">
        <v>2791</v>
      </c>
      <c r="F176" s="306" t="s">
        <v>1352</v>
      </c>
      <c r="G176" s="306" t="s">
        <v>1353</v>
      </c>
      <c r="H176" s="306" t="s">
        <v>1208</v>
      </c>
      <c r="I176" s="305" t="s">
        <v>1306</v>
      </c>
      <c r="J176" s="306">
        <v>1</v>
      </c>
      <c r="K176" s="306" t="s">
        <v>1329</v>
      </c>
      <c r="L176" s="306" t="s">
        <v>3340</v>
      </c>
      <c r="M176" s="307"/>
      <c r="N176" s="307"/>
      <c r="O176" s="306"/>
      <c r="P176" s="321"/>
      <c r="Q176" s="307">
        <v>0</v>
      </c>
      <c r="R176" s="306" t="s">
        <v>1399</v>
      </c>
      <c r="S176" s="306" t="s">
        <v>1399</v>
      </c>
      <c r="T176" s="306">
        <f>V_PO_IT[[#This Row],[SPK Amount]]*V_PO_IT[[#This Row],[QUANTITY]]</f>
        <v>0</v>
      </c>
    </row>
    <row r="177" spans="1:20" hidden="1" x14ac:dyDescent="0.25">
      <c r="A177" s="306" t="s">
        <v>2909</v>
      </c>
      <c r="B177" s="306" t="s">
        <v>3335</v>
      </c>
      <c r="C177" s="306" t="s">
        <v>1299</v>
      </c>
      <c r="D177" s="320">
        <v>45168</v>
      </c>
      <c r="E177" s="306" t="s">
        <v>2791</v>
      </c>
      <c r="F177" s="306" t="s">
        <v>1352</v>
      </c>
      <c r="G177" s="306" t="s">
        <v>1353</v>
      </c>
      <c r="H177" s="306" t="s">
        <v>1208</v>
      </c>
      <c r="I177" s="305" t="s">
        <v>1306</v>
      </c>
      <c r="J177" s="306">
        <v>1</v>
      </c>
      <c r="K177" s="306" t="s">
        <v>1329</v>
      </c>
      <c r="L177" s="306" t="s">
        <v>3341</v>
      </c>
      <c r="M177" s="307"/>
      <c r="N177" s="307"/>
      <c r="O177" s="306"/>
      <c r="P177" s="321"/>
      <c r="Q177" s="307">
        <v>0</v>
      </c>
      <c r="R177" s="306" t="s">
        <v>1399</v>
      </c>
      <c r="S177" s="306" t="s">
        <v>1399</v>
      </c>
      <c r="T177" s="306">
        <f>V_PO_IT[[#This Row],[SPK Amount]]*V_PO_IT[[#This Row],[QUANTITY]]</f>
        <v>0</v>
      </c>
    </row>
    <row r="178" spans="1:20" hidden="1" x14ac:dyDescent="0.25">
      <c r="A178" s="306" t="s">
        <v>2909</v>
      </c>
      <c r="B178" s="306" t="s">
        <v>3335</v>
      </c>
      <c r="C178" s="306" t="s">
        <v>1299</v>
      </c>
      <c r="D178" s="320">
        <v>45168</v>
      </c>
      <c r="E178" s="306" t="s">
        <v>2791</v>
      </c>
      <c r="F178" s="306" t="s">
        <v>1327</v>
      </c>
      <c r="G178" s="306" t="s">
        <v>1328</v>
      </c>
      <c r="H178" s="306" t="s">
        <v>1208</v>
      </c>
      <c r="I178" s="305" t="s">
        <v>1306</v>
      </c>
      <c r="J178" s="306">
        <v>1</v>
      </c>
      <c r="K178" s="306" t="s">
        <v>1329</v>
      </c>
      <c r="L178" s="306" t="s">
        <v>3336</v>
      </c>
      <c r="M178" s="307"/>
      <c r="N178" s="307"/>
      <c r="O178" s="306"/>
      <c r="P178" s="321"/>
      <c r="Q178" s="307">
        <v>0</v>
      </c>
      <c r="R178" s="306" t="s">
        <v>1399</v>
      </c>
      <c r="S178" s="306" t="s">
        <v>1399</v>
      </c>
      <c r="T178" s="306">
        <f>V_PO_IT[[#This Row],[SPK Amount]]*V_PO_IT[[#This Row],[QUANTITY]]</f>
        <v>0</v>
      </c>
    </row>
    <row r="179" spans="1:20" hidden="1" x14ac:dyDescent="0.25">
      <c r="A179" s="306" t="s">
        <v>2909</v>
      </c>
      <c r="B179" s="306" t="s">
        <v>3335</v>
      </c>
      <c r="C179" s="306" t="s">
        <v>1299</v>
      </c>
      <c r="D179" s="320">
        <v>45168</v>
      </c>
      <c r="E179" s="306" t="s">
        <v>2791</v>
      </c>
      <c r="F179" s="306" t="s">
        <v>1327</v>
      </c>
      <c r="G179" s="306" t="s">
        <v>1328</v>
      </c>
      <c r="H179" s="306" t="s">
        <v>1208</v>
      </c>
      <c r="I179" s="305" t="s">
        <v>1306</v>
      </c>
      <c r="J179" s="306">
        <v>1</v>
      </c>
      <c r="K179" s="306" t="s">
        <v>1329</v>
      </c>
      <c r="L179" s="306" t="s">
        <v>3337</v>
      </c>
      <c r="M179" s="307"/>
      <c r="N179" s="307"/>
      <c r="O179" s="306"/>
      <c r="P179" s="321"/>
      <c r="Q179" s="307">
        <v>0</v>
      </c>
      <c r="R179" s="306" t="s">
        <v>1399</v>
      </c>
      <c r="S179" s="306" t="s">
        <v>1399</v>
      </c>
      <c r="T179" s="306">
        <f>V_PO_IT[[#This Row],[SPK Amount]]*V_PO_IT[[#This Row],[QUANTITY]]</f>
        <v>0</v>
      </c>
    </row>
    <row r="180" spans="1:20" hidden="1" x14ac:dyDescent="0.25">
      <c r="A180" s="306" t="s">
        <v>2909</v>
      </c>
      <c r="B180" s="306" t="s">
        <v>3335</v>
      </c>
      <c r="C180" s="306" t="s">
        <v>1299</v>
      </c>
      <c r="D180" s="320">
        <v>45168</v>
      </c>
      <c r="E180" s="306" t="s">
        <v>2791</v>
      </c>
      <c r="F180" s="306" t="s">
        <v>1327</v>
      </c>
      <c r="G180" s="306" t="s">
        <v>1328</v>
      </c>
      <c r="H180" s="306" t="s">
        <v>1208</v>
      </c>
      <c r="I180" s="305" t="s">
        <v>1306</v>
      </c>
      <c r="J180" s="306">
        <v>1</v>
      </c>
      <c r="K180" s="306" t="s">
        <v>1329</v>
      </c>
      <c r="L180" s="306" t="s">
        <v>3338</v>
      </c>
      <c r="M180" s="307"/>
      <c r="N180" s="307"/>
      <c r="O180" s="306"/>
      <c r="P180" s="321"/>
      <c r="Q180" s="307">
        <v>0</v>
      </c>
      <c r="R180" s="306" t="s">
        <v>1399</v>
      </c>
      <c r="S180" s="306" t="s">
        <v>1399</v>
      </c>
      <c r="T180" s="306">
        <f>V_PO_IT[[#This Row],[SPK Amount]]*V_PO_IT[[#This Row],[QUANTITY]]</f>
        <v>0</v>
      </c>
    </row>
    <row r="181" spans="1:20" hidden="1" x14ac:dyDescent="0.25">
      <c r="A181" s="306" t="s">
        <v>2909</v>
      </c>
      <c r="B181" s="306" t="s">
        <v>3335</v>
      </c>
      <c r="C181" s="306" t="s">
        <v>1299</v>
      </c>
      <c r="D181" s="320">
        <v>45168</v>
      </c>
      <c r="E181" s="306" t="s">
        <v>2791</v>
      </c>
      <c r="F181" s="306" t="s">
        <v>1327</v>
      </c>
      <c r="G181" s="306" t="s">
        <v>1328</v>
      </c>
      <c r="H181" s="306" t="s">
        <v>1208</v>
      </c>
      <c r="I181" s="305" t="s">
        <v>1306</v>
      </c>
      <c r="J181" s="306">
        <v>1</v>
      </c>
      <c r="K181" s="306" t="s">
        <v>1329</v>
      </c>
      <c r="L181" s="306" t="s">
        <v>3339</v>
      </c>
      <c r="M181" s="307"/>
      <c r="N181" s="307"/>
      <c r="O181" s="306"/>
      <c r="P181" s="321"/>
      <c r="Q181" s="307">
        <v>0</v>
      </c>
      <c r="R181" s="306" t="s">
        <v>1399</v>
      </c>
      <c r="S181" s="306" t="s">
        <v>1399</v>
      </c>
      <c r="T181" s="306">
        <f>V_PO_IT[[#This Row],[SPK Amount]]*V_PO_IT[[#This Row],[QUANTITY]]</f>
        <v>0</v>
      </c>
    </row>
    <row r="182" spans="1:20" hidden="1" x14ac:dyDescent="0.25">
      <c r="A182" s="306" t="s">
        <v>2909</v>
      </c>
      <c r="B182" s="306" t="s">
        <v>3335</v>
      </c>
      <c r="C182" s="306" t="s">
        <v>1299</v>
      </c>
      <c r="D182" s="320">
        <v>45168</v>
      </c>
      <c r="E182" s="306" t="s">
        <v>2791</v>
      </c>
      <c r="F182" s="306" t="s">
        <v>1327</v>
      </c>
      <c r="G182" s="306" t="s">
        <v>1328</v>
      </c>
      <c r="H182" s="306" t="s">
        <v>1208</v>
      </c>
      <c r="I182" s="305" t="s">
        <v>1306</v>
      </c>
      <c r="J182" s="306">
        <v>1</v>
      </c>
      <c r="K182" s="306" t="s">
        <v>1329</v>
      </c>
      <c r="L182" s="306" t="s">
        <v>3340</v>
      </c>
      <c r="M182" s="307"/>
      <c r="N182" s="307"/>
      <c r="O182" s="306"/>
      <c r="P182" s="321"/>
      <c r="Q182" s="307">
        <v>0</v>
      </c>
      <c r="R182" s="306" t="s">
        <v>1399</v>
      </c>
      <c r="S182" s="306" t="s">
        <v>1399</v>
      </c>
      <c r="T182" s="306">
        <f>V_PO_IT[[#This Row],[SPK Amount]]*V_PO_IT[[#This Row],[QUANTITY]]</f>
        <v>0</v>
      </c>
    </row>
    <row r="183" spans="1:20" hidden="1" x14ac:dyDescent="0.25">
      <c r="A183" s="306" t="s">
        <v>2909</v>
      </c>
      <c r="B183" s="306" t="s">
        <v>3335</v>
      </c>
      <c r="C183" s="306" t="s">
        <v>1299</v>
      </c>
      <c r="D183" s="320">
        <v>45168</v>
      </c>
      <c r="E183" s="306" t="s">
        <v>2791</v>
      </c>
      <c r="F183" s="306" t="s">
        <v>1354</v>
      </c>
      <c r="G183" s="306" t="s">
        <v>1355</v>
      </c>
      <c r="H183" s="306" t="s">
        <v>1208</v>
      </c>
      <c r="I183" s="305" t="s">
        <v>1306</v>
      </c>
      <c r="J183" s="306">
        <v>1</v>
      </c>
      <c r="K183" s="306" t="s">
        <v>1341</v>
      </c>
      <c r="L183" s="306" t="s">
        <v>3336</v>
      </c>
      <c r="M183" s="307"/>
      <c r="N183" s="307"/>
      <c r="O183" s="306"/>
      <c r="P183" s="321"/>
      <c r="Q183" s="307">
        <v>0</v>
      </c>
      <c r="R183" s="306" t="s">
        <v>1399</v>
      </c>
      <c r="S183" s="306" t="s">
        <v>1399</v>
      </c>
      <c r="T183" s="306">
        <f>V_PO_IT[[#This Row],[SPK Amount]]*V_PO_IT[[#This Row],[QUANTITY]]</f>
        <v>0</v>
      </c>
    </row>
    <row r="184" spans="1:20" hidden="1" x14ac:dyDescent="0.25">
      <c r="A184" s="306" t="s">
        <v>2909</v>
      </c>
      <c r="B184" s="306" t="s">
        <v>3335</v>
      </c>
      <c r="C184" s="306" t="s">
        <v>1299</v>
      </c>
      <c r="D184" s="320">
        <v>45168</v>
      </c>
      <c r="E184" s="306" t="s">
        <v>2791</v>
      </c>
      <c r="F184" s="306" t="s">
        <v>1354</v>
      </c>
      <c r="G184" s="306" t="s">
        <v>1355</v>
      </c>
      <c r="H184" s="306" t="s">
        <v>1208</v>
      </c>
      <c r="I184" s="305" t="s">
        <v>1306</v>
      </c>
      <c r="J184" s="306">
        <v>1</v>
      </c>
      <c r="K184" s="306" t="s">
        <v>1341</v>
      </c>
      <c r="L184" s="306" t="s">
        <v>3337</v>
      </c>
      <c r="M184" s="307"/>
      <c r="N184" s="307"/>
      <c r="O184" s="306"/>
      <c r="P184" s="321"/>
      <c r="Q184" s="307">
        <v>0</v>
      </c>
      <c r="R184" s="306" t="s">
        <v>1399</v>
      </c>
      <c r="S184" s="306" t="s">
        <v>1399</v>
      </c>
      <c r="T184" s="306">
        <f>V_PO_IT[[#This Row],[SPK Amount]]*V_PO_IT[[#This Row],[QUANTITY]]</f>
        <v>0</v>
      </c>
    </row>
    <row r="185" spans="1:20" hidden="1" x14ac:dyDescent="0.25">
      <c r="A185" s="306" t="s">
        <v>2909</v>
      </c>
      <c r="B185" s="306" t="s">
        <v>3335</v>
      </c>
      <c r="C185" s="306" t="s">
        <v>1299</v>
      </c>
      <c r="D185" s="320">
        <v>45168</v>
      </c>
      <c r="E185" s="306" t="s">
        <v>2791</v>
      </c>
      <c r="F185" s="306" t="s">
        <v>1354</v>
      </c>
      <c r="G185" s="306" t="s">
        <v>1355</v>
      </c>
      <c r="H185" s="306" t="s">
        <v>1208</v>
      </c>
      <c r="I185" s="305" t="s">
        <v>1306</v>
      </c>
      <c r="J185" s="306">
        <v>1</v>
      </c>
      <c r="K185" s="306" t="s">
        <v>1341</v>
      </c>
      <c r="L185" s="306" t="s">
        <v>3338</v>
      </c>
      <c r="M185" s="307"/>
      <c r="N185" s="307"/>
      <c r="O185" s="306"/>
      <c r="P185" s="321"/>
      <c r="Q185" s="307">
        <v>0</v>
      </c>
      <c r="R185" s="306" t="s">
        <v>1399</v>
      </c>
      <c r="S185" s="306" t="s">
        <v>1399</v>
      </c>
      <c r="T185" s="306">
        <f>V_PO_IT[[#This Row],[SPK Amount]]*V_PO_IT[[#This Row],[QUANTITY]]</f>
        <v>0</v>
      </c>
    </row>
    <row r="186" spans="1:20" hidden="1" x14ac:dyDescent="0.25">
      <c r="A186" s="306" t="s">
        <v>2909</v>
      </c>
      <c r="B186" s="306" t="s">
        <v>3335</v>
      </c>
      <c r="C186" s="306" t="s">
        <v>1299</v>
      </c>
      <c r="D186" s="320">
        <v>45168</v>
      </c>
      <c r="E186" s="306" t="s">
        <v>2791</v>
      </c>
      <c r="F186" s="306" t="s">
        <v>1354</v>
      </c>
      <c r="G186" s="306" t="s">
        <v>1355</v>
      </c>
      <c r="H186" s="306" t="s">
        <v>1208</v>
      </c>
      <c r="I186" s="305" t="s">
        <v>1306</v>
      </c>
      <c r="J186" s="306">
        <v>1</v>
      </c>
      <c r="K186" s="306" t="s">
        <v>1341</v>
      </c>
      <c r="L186" s="306" t="s">
        <v>3340</v>
      </c>
      <c r="M186" s="307"/>
      <c r="N186" s="307"/>
      <c r="O186" s="306"/>
      <c r="P186" s="321"/>
      <c r="Q186" s="307">
        <v>0</v>
      </c>
      <c r="R186" s="306" t="s">
        <v>1399</v>
      </c>
      <c r="S186" s="306" t="s">
        <v>1399</v>
      </c>
      <c r="T186" s="306">
        <f>V_PO_IT[[#This Row],[SPK Amount]]*V_PO_IT[[#This Row],[QUANTITY]]</f>
        <v>0</v>
      </c>
    </row>
    <row r="187" spans="1:20" hidden="1" x14ac:dyDescent="0.25">
      <c r="A187" s="306" t="s">
        <v>2909</v>
      </c>
      <c r="B187" s="306" t="s">
        <v>3335</v>
      </c>
      <c r="C187" s="306" t="s">
        <v>1299</v>
      </c>
      <c r="D187" s="320">
        <v>45168</v>
      </c>
      <c r="E187" s="306" t="s">
        <v>2791</v>
      </c>
      <c r="F187" s="306" t="s">
        <v>1354</v>
      </c>
      <c r="G187" s="306" t="s">
        <v>1355</v>
      </c>
      <c r="H187" s="306" t="s">
        <v>1208</v>
      </c>
      <c r="I187" s="305" t="s">
        <v>1306</v>
      </c>
      <c r="J187" s="306">
        <v>1</v>
      </c>
      <c r="K187" s="306" t="s">
        <v>1341</v>
      </c>
      <c r="L187" s="306" t="s">
        <v>3341</v>
      </c>
      <c r="M187" s="307"/>
      <c r="N187" s="307"/>
      <c r="O187" s="306"/>
      <c r="P187" s="321"/>
      <c r="Q187" s="307">
        <v>0</v>
      </c>
      <c r="R187" s="306" t="s">
        <v>1399</v>
      </c>
      <c r="S187" s="306" t="s">
        <v>1399</v>
      </c>
      <c r="T187" s="306">
        <f>V_PO_IT[[#This Row],[SPK Amount]]*V_PO_IT[[#This Row],[QUANTITY]]</f>
        <v>0</v>
      </c>
    </row>
    <row r="188" spans="1:20" hidden="1" x14ac:dyDescent="0.25">
      <c r="A188" s="306" t="s">
        <v>2909</v>
      </c>
      <c r="B188" s="306" t="s">
        <v>3335</v>
      </c>
      <c r="C188" s="306" t="s">
        <v>1299</v>
      </c>
      <c r="D188" s="320">
        <v>45168</v>
      </c>
      <c r="E188" s="306" t="s">
        <v>2791</v>
      </c>
      <c r="F188" s="306" t="s">
        <v>1473</v>
      </c>
      <c r="G188" s="306" t="s">
        <v>1474</v>
      </c>
      <c r="H188" s="306" t="s">
        <v>1208</v>
      </c>
      <c r="I188" s="305" t="s">
        <v>1306</v>
      </c>
      <c r="J188" s="306">
        <v>1</v>
      </c>
      <c r="K188" s="306" t="s">
        <v>1308</v>
      </c>
      <c r="L188" s="306" t="s">
        <v>3336</v>
      </c>
      <c r="M188" s="307"/>
      <c r="N188" s="307"/>
      <c r="O188" s="306"/>
      <c r="P188" s="321"/>
      <c r="Q188" s="307">
        <v>0</v>
      </c>
      <c r="R188" s="306" t="s">
        <v>1399</v>
      </c>
      <c r="S188" s="306" t="s">
        <v>1399</v>
      </c>
      <c r="T188" s="306">
        <f>V_PO_IT[[#This Row],[SPK Amount]]*V_PO_IT[[#This Row],[QUANTITY]]</f>
        <v>0</v>
      </c>
    </row>
    <row r="189" spans="1:20" hidden="1" x14ac:dyDescent="0.25">
      <c r="A189" s="306" t="s">
        <v>2909</v>
      </c>
      <c r="B189" s="306" t="s">
        <v>3335</v>
      </c>
      <c r="C189" s="306" t="s">
        <v>1299</v>
      </c>
      <c r="D189" s="320">
        <v>45168</v>
      </c>
      <c r="E189" s="306" t="s">
        <v>2791</v>
      </c>
      <c r="F189" s="306" t="s">
        <v>1473</v>
      </c>
      <c r="G189" s="306" t="s">
        <v>1474</v>
      </c>
      <c r="H189" s="306" t="s">
        <v>1208</v>
      </c>
      <c r="I189" s="305" t="s">
        <v>1306</v>
      </c>
      <c r="J189" s="306">
        <v>1</v>
      </c>
      <c r="K189" s="306" t="s">
        <v>1308</v>
      </c>
      <c r="L189" s="306" t="s">
        <v>3337</v>
      </c>
      <c r="M189" s="307"/>
      <c r="N189" s="307"/>
      <c r="O189" s="306"/>
      <c r="P189" s="321"/>
      <c r="Q189" s="307">
        <v>0</v>
      </c>
      <c r="R189" s="306" t="s">
        <v>1399</v>
      </c>
      <c r="S189" s="306" t="s">
        <v>1399</v>
      </c>
      <c r="T189" s="306">
        <f>V_PO_IT[[#This Row],[SPK Amount]]*V_PO_IT[[#This Row],[QUANTITY]]</f>
        <v>0</v>
      </c>
    </row>
    <row r="190" spans="1:20" hidden="1" x14ac:dyDescent="0.25">
      <c r="A190" s="306" t="s">
        <v>2909</v>
      </c>
      <c r="B190" s="306" t="s">
        <v>3335</v>
      </c>
      <c r="C190" s="306" t="s">
        <v>1299</v>
      </c>
      <c r="D190" s="320">
        <v>45168</v>
      </c>
      <c r="E190" s="306" t="s">
        <v>2791</v>
      </c>
      <c r="F190" s="306" t="s">
        <v>1473</v>
      </c>
      <c r="G190" s="306" t="s">
        <v>1474</v>
      </c>
      <c r="H190" s="306" t="s">
        <v>1208</v>
      </c>
      <c r="I190" s="305" t="s">
        <v>1306</v>
      </c>
      <c r="J190" s="306">
        <v>1</v>
      </c>
      <c r="K190" s="306" t="s">
        <v>1308</v>
      </c>
      <c r="L190" s="306" t="s">
        <v>3338</v>
      </c>
      <c r="M190" s="307"/>
      <c r="N190" s="307"/>
      <c r="O190" s="306"/>
      <c r="P190" s="321"/>
      <c r="Q190" s="307">
        <v>0</v>
      </c>
      <c r="R190" s="306" t="s">
        <v>1399</v>
      </c>
      <c r="S190" s="306" t="s">
        <v>1399</v>
      </c>
      <c r="T190" s="306">
        <f>V_PO_IT[[#This Row],[SPK Amount]]*V_PO_IT[[#This Row],[QUANTITY]]</f>
        <v>0</v>
      </c>
    </row>
    <row r="191" spans="1:20" hidden="1" x14ac:dyDescent="0.25">
      <c r="A191" s="306" t="s">
        <v>2909</v>
      </c>
      <c r="B191" s="306" t="s">
        <v>3335</v>
      </c>
      <c r="C191" s="306" t="s">
        <v>1299</v>
      </c>
      <c r="D191" s="320">
        <v>45168</v>
      </c>
      <c r="E191" s="306" t="s">
        <v>2791</v>
      </c>
      <c r="F191" s="306" t="s">
        <v>1473</v>
      </c>
      <c r="G191" s="306" t="s">
        <v>1474</v>
      </c>
      <c r="H191" s="306" t="s">
        <v>1208</v>
      </c>
      <c r="I191" s="305" t="s">
        <v>1306</v>
      </c>
      <c r="J191" s="306">
        <v>1</v>
      </c>
      <c r="K191" s="306" t="s">
        <v>1308</v>
      </c>
      <c r="L191" s="306" t="s">
        <v>3340</v>
      </c>
      <c r="M191" s="307"/>
      <c r="N191" s="307"/>
      <c r="O191" s="306"/>
      <c r="P191" s="321"/>
      <c r="Q191" s="307">
        <v>0</v>
      </c>
      <c r="R191" s="306" t="s">
        <v>1399</v>
      </c>
      <c r="S191" s="306" t="s">
        <v>1399</v>
      </c>
      <c r="T191" s="306">
        <f>V_PO_IT[[#This Row],[SPK Amount]]*V_PO_IT[[#This Row],[QUANTITY]]</f>
        <v>0</v>
      </c>
    </row>
    <row r="192" spans="1:20" hidden="1" x14ac:dyDescent="0.25">
      <c r="A192" s="306" t="s">
        <v>2909</v>
      </c>
      <c r="B192" s="306" t="s">
        <v>3335</v>
      </c>
      <c r="C192" s="306" t="s">
        <v>1299</v>
      </c>
      <c r="D192" s="320">
        <v>45168</v>
      </c>
      <c r="E192" s="306" t="s">
        <v>2791</v>
      </c>
      <c r="F192" s="306" t="s">
        <v>1473</v>
      </c>
      <c r="G192" s="306" t="s">
        <v>1474</v>
      </c>
      <c r="H192" s="306" t="s">
        <v>1208</v>
      </c>
      <c r="I192" s="305" t="s">
        <v>1306</v>
      </c>
      <c r="J192" s="306">
        <v>1</v>
      </c>
      <c r="K192" s="306" t="s">
        <v>1308</v>
      </c>
      <c r="L192" s="306" t="s">
        <v>3341</v>
      </c>
      <c r="M192" s="307"/>
      <c r="N192" s="307"/>
      <c r="O192" s="306"/>
      <c r="P192" s="321"/>
      <c r="Q192" s="307">
        <v>0</v>
      </c>
      <c r="R192" s="306" t="s">
        <v>1399</v>
      </c>
      <c r="S192" s="306" t="s">
        <v>1399</v>
      </c>
      <c r="T192" s="306">
        <f>V_PO_IT[[#This Row],[SPK Amount]]*V_PO_IT[[#This Row],[QUANTITY]]</f>
        <v>0</v>
      </c>
    </row>
    <row r="193" spans="1:20" hidden="1" x14ac:dyDescent="0.25">
      <c r="A193" s="306" t="s">
        <v>2909</v>
      </c>
      <c r="B193" s="306" t="s">
        <v>3335</v>
      </c>
      <c r="C193" s="306" t="s">
        <v>1299</v>
      </c>
      <c r="D193" s="320">
        <v>45168</v>
      </c>
      <c r="E193" s="306" t="s">
        <v>2791</v>
      </c>
      <c r="F193" s="306" t="s">
        <v>1333</v>
      </c>
      <c r="G193" s="306" t="s">
        <v>1334</v>
      </c>
      <c r="H193" s="306" t="s">
        <v>1208</v>
      </c>
      <c r="I193" s="305" t="s">
        <v>1306</v>
      </c>
      <c r="J193" s="306">
        <v>1</v>
      </c>
      <c r="K193" s="306" t="s">
        <v>1329</v>
      </c>
      <c r="L193" s="306" t="s">
        <v>3336</v>
      </c>
      <c r="M193" s="307"/>
      <c r="N193" s="307"/>
      <c r="O193" s="306"/>
      <c r="P193" s="321"/>
      <c r="Q193" s="307">
        <v>0</v>
      </c>
      <c r="R193" s="306" t="s">
        <v>1399</v>
      </c>
      <c r="S193" s="306" t="s">
        <v>1399</v>
      </c>
      <c r="T193" s="306">
        <f>V_PO_IT[[#This Row],[SPK Amount]]*V_PO_IT[[#This Row],[QUANTITY]]</f>
        <v>0</v>
      </c>
    </row>
    <row r="194" spans="1:20" hidden="1" x14ac:dyDescent="0.25">
      <c r="A194" s="306" t="s">
        <v>2909</v>
      </c>
      <c r="B194" s="306" t="s">
        <v>3335</v>
      </c>
      <c r="C194" s="306" t="s">
        <v>1299</v>
      </c>
      <c r="D194" s="320">
        <v>45168</v>
      </c>
      <c r="E194" s="306" t="s">
        <v>2791</v>
      </c>
      <c r="F194" s="306" t="s">
        <v>1333</v>
      </c>
      <c r="G194" s="306" t="s">
        <v>1334</v>
      </c>
      <c r="H194" s="306" t="s">
        <v>1208</v>
      </c>
      <c r="I194" s="305" t="s">
        <v>1306</v>
      </c>
      <c r="J194" s="306">
        <v>1</v>
      </c>
      <c r="K194" s="306" t="s">
        <v>1329</v>
      </c>
      <c r="L194" s="306" t="s">
        <v>3338</v>
      </c>
      <c r="M194" s="307"/>
      <c r="N194" s="307"/>
      <c r="O194" s="306"/>
      <c r="P194" s="321"/>
      <c r="Q194" s="307">
        <v>0</v>
      </c>
      <c r="R194" s="306" t="s">
        <v>1399</v>
      </c>
      <c r="S194" s="306" t="s">
        <v>1399</v>
      </c>
      <c r="T194" s="306">
        <f>V_PO_IT[[#This Row],[SPK Amount]]*V_PO_IT[[#This Row],[QUANTITY]]</f>
        <v>0</v>
      </c>
    </row>
    <row r="195" spans="1:20" hidden="1" x14ac:dyDescent="0.25">
      <c r="A195" s="306" t="s">
        <v>2909</v>
      </c>
      <c r="B195" s="306" t="s">
        <v>3335</v>
      </c>
      <c r="C195" s="306" t="s">
        <v>1299</v>
      </c>
      <c r="D195" s="320">
        <v>45168</v>
      </c>
      <c r="E195" s="306" t="s">
        <v>2791</v>
      </c>
      <c r="F195" s="306" t="s">
        <v>1333</v>
      </c>
      <c r="G195" s="306" t="s">
        <v>1334</v>
      </c>
      <c r="H195" s="306" t="s">
        <v>1208</v>
      </c>
      <c r="I195" s="305" t="s">
        <v>1306</v>
      </c>
      <c r="J195" s="306">
        <v>1</v>
      </c>
      <c r="K195" s="306" t="s">
        <v>1329</v>
      </c>
      <c r="L195" s="306" t="s">
        <v>3339</v>
      </c>
      <c r="M195" s="307"/>
      <c r="N195" s="307"/>
      <c r="O195" s="306"/>
      <c r="P195" s="321"/>
      <c r="Q195" s="307">
        <v>0</v>
      </c>
      <c r="R195" s="306" t="s">
        <v>1399</v>
      </c>
      <c r="S195" s="306" t="s">
        <v>1399</v>
      </c>
      <c r="T195" s="306">
        <f>V_PO_IT[[#This Row],[SPK Amount]]*V_PO_IT[[#This Row],[QUANTITY]]</f>
        <v>0</v>
      </c>
    </row>
    <row r="196" spans="1:20" hidden="1" x14ac:dyDescent="0.25">
      <c r="A196" s="306" t="s">
        <v>2909</v>
      </c>
      <c r="B196" s="306" t="s">
        <v>3335</v>
      </c>
      <c r="C196" s="306" t="s">
        <v>1299</v>
      </c>
      <c r="D196" s="320">
        <v>45168</v>
      </c>
      <c r="E196" s="306" t="s">
        <v>2791</v>
      </c>
      <c r="F196" s="306" t="s">
        <v>1333</v>
      </c>
      <c r="G196" s="306" t="s">
        <v>1334</v>
      </c>
      <c r="H196" s="306" t="s">
        <v>1208</v>
      </c>
      <c r="I196" s="305" t="s">
        <v>1306</v>
      </c>
      <c r="J196" s="306">
        <v>1</v>
      </c>
      <c r="K196" s="306" t="s">
        <v>1329</v>
      </c>
      <c r="L196" s="306" t="s">
        <v>3340</v>
      </c>
      <c r="M196" s="307"/>
      <c r="N196" s="307"/>
      <c r="O196" s="306"/>
      <c r="P196" s="321"/>
      <c r="Q196" s="307">
        <v>0</v>
      </c>
      <c r="R196" s="306" t="s">
        <v>1399</v>
      </c>
      <c r="S196" s="306" t="s">
        <v>1399</v>
      </c>
      <c r="T196" s="306">
        <f>V_PO_IT[[#This Row],[SPK Amount]]*V_PO_IT[[#This Row],[QUANTITY]]</f>
        <v>0</v>
      </c>
    </row>
    <row r="197" spans="1:20" hidden="1" x14ac:dyDescent="0.25">
      <c r="A197" s="306" t="s">
        <v>2909</v>
      </c>
      <c r="B197" s="306" t="s">
        <v>3335</v>
      </c>
      <c r="C197" s="306" t="s">
        <v>1299</v>
      </c>
      <c r="D197" s="320">
        <v>45168</v>
      </c>
      <c r="E197" s="306" t="s">
        <v>2791</v>
      </c>
      <c r="F197" s="306" t="s">
        <v>1333</v>
      </c>
      <c r="G197" s="306" t="s">
        <v>1334</v>
      </c>
      <c r="H197" s="306" t="s">
        <v>1208</v>
      </c>
      <c r="I197" s="305" t="s">
        <v>1306</v>
      </c>
      <c r="J197" s="306">
        <v>1</v>
      </c>
      <c r="K197" s="306" t="s">
        <v>1329</v>
      </c>
      <c r="L197" s="306" t="s">
        <v>3341</v>
      </c>
      <c r="M197" s="307"/>
      <c r="N197" s="307"/>
      <c r="O197" s="306"/>
      <c r="P197" s="321"/>
      <c r="Q197" s="307">
        <v>0</v>
      </c>
      <c r="R197" s="306" t="s">
        <v>1399</v>
      </c>
      <c r="S197" s="306" t="s">
        <v>1399</v>
      </c>
      <c r="T197" s="306">
        <f>V_PO_IT[[#This Row],[SPK Amount]]*V_PO_IT[[#This Row],[QUANTITY]]</f>
        <v>0</v>
      </c>
    </row>
    <row r="198" spans="1:20" hidden="1" x14ac:dyDescent="0.25">
      <c r="A198" s="306" t="s">
        <v>2909</v>
      </c>
      <c r="B198" s="306" t="s">
        <v>3335</v>
      </c>
      <c r="C198" s="306" t="s">
        <v>1299</v>
      </c>
      <c r="D198" s="320">
        <v>45168</v>
      </c>
      <c r="E198" s="306" t="s">
        <v>2791</v>
      </c>
      <c r="F198" s="306" t="s">
        <v>1356</v>
      </c>
      <c r="G198" s="306" t="s">
        <v>1357</v>
      </c>
      <c r="H198" s="306" t="s">
        <v>1208</v>
      </c>
      <c r="I198" s="305" t="s">
        <v>1306</v>
      </c>
      <c r="J198" s="306">
        <v>1</v>
      </c>
      <c r="K198" s="306" t="s">
        <v>1358</v>
      </c>
      <c r="L198" s="306" t="s">
        <v>3337</v>
      </c>
      <c r="M198" s="307"/>
      <c r="N198" s="307"/>
      <c r="O198" s="306"/>
      <c r="P198" s="321"/>
      <c r="Q198" s="307">
        <v>0</v>
      </c>
      <c r="R198" s="306" t="s">
        <v>1399</v>
      </c>
      <c r="S198" s="306" t="s">
        <v>1399</v>
      </c>
      <c r="T198" s="306">
        <f>V_PO_IT[[#This Row],[SPK Amount]]*V_PO_IT[[#This Row],[QUANTITY]]</f>
        <v>0</v>
      </c>
    </row>
    <row r="199" spans="1:20" hidden="1" x14ac:dyDescent="0.25">
      <c r="A199" s="306" t="s">
        <v>2909</v>
      </c>
      <c r="B199" s="306" t="s">
        <v>3335</v>
      </c>
      <c r="C199" s="306" t="s">
        <v>1299</v>
      </c>
      <c r="D199" s="320">
        <v>45168</v>
      </c>
      <c r="E199" s="306" t="s">
        <v>2791</v>
      </c>
      <c r="F199" s="306" t="s">
        <v>1356</v>
      </c>
      <c r="G199" s="306" t="s">
        <v>1357</v>
      </c>
      <c r="H199" s="306" t="s">
        <v>1208</v>
      </c>
      <c r="I199" s="305" t="s">
        <v>1306</v>
      </c>
      <c r="J199" s="306">
        <v>1</v>
      </c>
      <c r="K199" s="306" t="s">
        <v>1358</v>
      </c>
      <c r="L199" s="306" t="s">
        <v>3338</v>
      </c>
      <c r="M199" s="307"/>
      <c r="N199" s="307"/>
      <c r="O199" s="306"/>
      <c r="P199" s="321"/>
      <c r="Q199" s="307">
        <v>0</v>
      </c>
      <c r="R199" s="306" t="s">
        <v>1399</v>
      </c>
      <c r="S199" s="306" t="s">
        <v>1399</v>
      </c>
      <c r="T199" s="306">
        <f>V_PO_IT[[#This Row],[SPK Amount]]*V_PO_IT[[#This Row],[QUANTITY]]</f>
        <v>0</v>
      </c>
    </row>
    <row r="200" spans="1:20" hidden="1" x14ac:dyDescent="0.25">
      <c r="A200" s="306" t="s">
        <v>2909</v>
      </c>
      <c r="B200" s="306" t="s">
        <v>3335</v>
      </c>
      <c r="C200" s="306" t="s">
        <v>1299</v>
      </c>
      <c r="D200" s="320">
        <v>45168</v>
      </c>
      <c r="E200" s="306" t="s">
        <v>2791</v>
      </c>
      <c r="F200" s="306" t="s">
        <v>1356</v>
      </c>
      <c r="G200" s="306" t="s">
        <v>1357</v>
      </c>
      <c r="H200" s="306" t="s">
        <v>1208</v>
      </c>
      <c r="I200" s="305" t="s">
        <v>1306</v>
      </c>
      <c r="J200" s="306">
        <v>1</v>
      </c>
      <c r="K200" s="306" t="s">
        <v>1358</v>
      </c>
      <c r="L200" s="306" t="s">
        <v>3339</v>
      </c>
      <c r="M200" s="307"/>
      <c r="N200" s="307"/>
      <c r="O200" s="306"/>
      <c r="P200" s="321"/>
      <c r="Q200" s="307">
        <v>0</v>
      </c>
      <c r="R200" s="306" t="s">
        <v>1399</v>
      </c>
      <c r="S200" s="306" t="s">
        <v>1399</v>
      </c>
      <c r="T200" s="306">
        <f>V_PO_IT[[#This Row],[SPK Amount]]*V_PO_IT[[#This Row],[QUANTITY]]</f>
        <v>0</v>
      </c>
    </row>
    <row r="201" spans="1:20" hidden="1" x14ac:dyDescent="0.25">
      <c r="A201" s="306" t="s">
        <v>2909</v>
      </c>
      <c r="B201" s="306" t="s">
        <v>3335</v>
      </c>
      <c r="C201" s="306" t="s">
        <v>1299</v>
      </c>
      <c r="D201" s="320">
        <v>45168</v>
      </c>
      <c r="E201" s="306" t="s">
        <v>2791</v>
      </c>
      <c r="F201" s="306" t="s">
        <v>1356</v>
      </c>
      <c r="G201" s="306" t="s">
        <v>1357</v>
      </c>
      <c r="H201" s="306" t="s">
        <v>1208</v>
      </c>
      <c r="I201" s="305" t="s">
        <v>1306</v>
      </c>
      <c r="J201" s="306">
        <v>1</v>
      </c>
      <c r="K201" s="306" t="s">
        <v>1358</v>
      </c>
      <c r="L201" s="306" t="s">
        <v>3340</v>
      </c>
      <c r="M201" s="307"/>
      <c r="N201" s="307"/>
      <c r="O201" s="306"/>
      <c r="P201" s="321"/>
      <c r="Q201" s="307">
        <v>0</v>
      </c>
      <c r="R201" s="306" t="s">
        <v>1399</v>
      </c>
      <c r="S201" s="306" t="s">
        <v>1399</v>
      </c>
      <c r="T201" s="306">
        <f>V_PO_IT[[#This Row],[SPK Amount]]*V_PO_IT[[#This Row],[QUANTITY]]</f>
        <v>0</v>
      </c>
    </row>
    <row r="202" spans="1:20" hidden="1" x14ac:dyDescent="0.25">
      <c r="A202" s="306" t="s">
        <v>2909</v>
      </c>
      <c r="B202" s="306" t="s">
        <v>3335</v>
      </c>
      <c r="C202" s="306" t="s">
        <v>1299</v>
      </c>
      <c r="D202" s="320">
        <v>45168</v>
      </c>
      <c r="E202" s="306" t="s">
        <v>2791</v>
      </c>
      <c r="F202" s="306" t="s">
        <v>1356</v>
      </c>
      <c r="G202" s="306" t="s">
        <v>1357</v>
      </c>
      <c r="H202" s="306" t="s">
        <v>1208</v>
      </c>
      <c r="I202" s="305" t="s">
        <v>1306</v>
      </c>
      <c r="J202" s="306">
        <v>1</v>
      </c>
      <c r="K202" s="306" t="s">
        <v>1358</v>
      </c>
      <c r="L202" s="306" t="s">
        <v>3341</v>
      </c>
      <c r="M202" s="307"/>
      <c r="N202" s="307"/>
      <c r="O202" s="306"/>
      <c r="P202" s="321"/>
      <c r="Q202" s="307">
        <v>0</v>
      </c>
      <c r="R202" s="306" t="s">
        <v>1399</v>
      </c>
      <c r="S202" s="306" t="s">
        <v>1399</v>
      </c>
      <c r="T202" s="306">
        <f>V_PO_IT[[#This Row],[SPK Amount]]*V_PO_IT[[#This Row],[QUANTITY]]</f>
        <v>0</v>
      </c>
    </row>
    <row r="203" spans="1:20" hidden="1" x14ac:dyDescent="0.25">
      <c r="A203" s="306" t="s">
        <v>2909</v>
      </c>
      <c r="B203" s="306" t="s">
        <v>5386</v>
      </c>
      <c r="C203" s="306" t="s">
        <v>1299</v>
      </c>
      <c r="D203" s="320">
        <v>45938</v>
      </c>
      <c r="E203" s="306" t="s">
        <v>2791</v>
      </c>
      <c r="F203" s="306" t="s">
        <v>1947</v>
      </c>
      <c r="G203" s="306" t="s">
        <v>5387</v>
      </c>
      <c r="H203" s="306" t="s">
        <v>1208</v>
      </c>
      <c r="I203" s="305" t="s">
        <v>1306</v>
      </c>
      <c r="J203" s="306">
        <v>1</v>
      </c>
      <c r="K203" s="306" t="s">
        <v>1632</v>
      </c>
      <c r="L203" s="306"/>
      <c r="M203" s="307"/>
      <c r="N203" s="307"/>
      <c r="O203" s="306"/>
      <c r="P203" s="321"/>
      <c r="Q203" s="307">
        <v>0</v>
      </c>
      <c r="R203" s="306" t="s">
        <v>1399</v>
      </c>
      <c r="S203" s="306" t="s">
        <v>1399</v>
      </c>
      <c r="T203" s="306">
        <f>V_PO_IT[[#This Row],[SPK Amount]]*V_PO_IT[[#This Row],[QUANTITY]]</f>
        <v>0</v>
      </c>
    </row>
    <row r="204" spans="1:20" hidden="1" x14ac:dyDescent="0.25">
      <c r="A204" s="306" t="s">
        <v>2909</v>
      </c>
      <c r="B204" s="306" t="s">
        <v>3347</v>
      </c>
      <c r="C204" s="306" t="s">
        <v>1299</v>
      </c>
      <c r="D204" s="320">
        <v>45232</v>
      </c>
      <c r="E204" s="306" t="s">
        <v>2791</v>
      </c>
      <c r="F204" s="306" t="s">
        <v>1484</v>
      </c>
      <c r="G204" s="306" t="s">
        <v>1485</v>
      </c>
      <c r="H204" s="306" t="s">
        <v>1208</v>
      </c>
      <c r="I204" s="305" t="s">
        <v>1306</v>
      </c>
      <c r="J204" s="306">
        <v>2</v>
      </c>
      <c r="K204" s="306" t="s">
        <v>1486</v>
      </c>
      <c r="L204" s="306"/>
      <c r="M204" s="307"/>
      <c r="N204" s="307"/>
      <c r="O204" s="306"/>
      <c r="P204" s="321"/>
      <c r="Q204" s="307">
        <v>0</v>
      </c>
      <c r="R204" s="306" t="s">
        <v>1399</v>
      </c>
      <c r="S204" s="306" t="s">
        <v>1399</v>
      </c>
      <c r="T204" s="306">
        <f>V_PO_IT[[#This Row],[SPK Amount]]*V_PO_IT[[#This Row],[QUANTITY]]</f>
        <v>0</v>
      </c>
    </row>
    <row r="205" spans="1:20" hidden="1" x14ac:dyDescent="0.25">
      <c r="A205" s="306" t="s">
        <v>2909</v>
      </c>
      <c r="B205" s="306" t="s">
        <v>3347</v>
      </c>
      <c r="C205" s="306" t="s">
        <v>1299</v>
      </c>
      <c r="D205" s="320">
        <v>45232</v>
      </c>
      <c r="E205" s="306" t="s">
        <v>2791</v>
      </c>
      <c r="F205" s="306" t="s">
        <v>1487</v>
      </c>
      <c r="G205" s="306" t="s">
        <v>1488</v>
      </c>
      <c r="H205" s="306" t="s">
        <v>1208</v>
      </c>
      <c r="I205" s="305" t="s">
        <v>1306</v>
      </c>
      <c r="J205" s="306">
        <v>2</v>
      </c>
      <c r="K205" s="306" t="s">
        <v>1486</v>
      </c>
      <c r="L205" s="306"/>
      <c r="M205" s="307"/>
      <c r="N205" s="307"/>
      <c r="O205" s="306"/>
      <c r="P205" s="321"/>
      <c r="Q205" s="307">
        <v>0</v>
      </c>
      <c r="R205" s="306" t="s">
        <v>1399</v>
      </c>
      <c r="S205" s="306" t="s">
        <v>1399</v>
      </c>
      <c r="T205" s="306">
        <f>V_PO_IT[[#This Row],[SPK Amount]]*V_PO_IT[[#This Row],[QUANTITY]]</f>
        <v>0</v>
      </c>
    </row>
    <row r="206" spans="1:20" hidden="1" x14ac:dyDescent="0.25">
      <c r="A206" s="306" t="s">
        <v>2909</v>
      </c>
      <c r="B206" s="306" t="s">
        <v>3347</v>
      </c>
      <c r="C206" s="306" t="s">
        <v>1299</v>
      </c>
      <c r="D206" s="320">
        <v>45232</v>
      </c>
      <c r="E206" s="306" t="s">
        <v>2791</v>
      </c>
      <c r="F206" s="306" t="s">
        <v>1489</v>
      </c>
      <c r="G206" s="306" t="s">
        <v>1490</v>
      </c>
      <c r="H206" s="306" t="s">
        <v>1208</v>
      </c>
      <c r="I206" s="305" t="s">
        <v>1306</v>
      </c>
      <c r="J206" s="306">
        <v>1</v>
      </c>
      <c r="K206" s="306" t="s">
        <v>1486</v>
      </c>
      <c r="L206" s="306"/>
      <c r="M206" s="307"/>
      <c r="N206" s="307"/>
      <c r="O206" s="306"/>
      <c r="P206" s="321"/>
      <c r="Q206" s="307">
        <v>0</v>
      </c>
      <c r="R206" s="306" t="s">
        <v>1399</v>
      </c>
      <c r="S206" s="306" t="s">
        <v>1399</v>
      </c>
      <c r="T206" s="306">
        <f>V_PO_IT[[#This Row],[SPK Amount]]*V_PO_IT[[#This Row],[QUANTITY]]</f>
        <v>0</v>
      </c>
    </row>
    <row r="207" spans="1:20" hidden="1" x14ac:dyDescent="0.25">
      <c r="A207" s="306" t="s">
        <v>2909</v>
      </c>
      <c r="B207" s="306" t="s">
        <v>3347</v>
      </c>
      <c r="C207" s="306" t="s">
        <v>1299</v>
      </c>
      <c r="D207" s="320">
        <v>45232</v>
      </c>
      <c r="E207" s="306" t="s">
        <v>2791</v>
      </c>
      <c r="F207" s="306" t="s">
        <v>1491</v>
      </c>
      <c r="G207" s="306" t="s">
        <v>1492</v>
      </c>
      <c r="H207" s="306" t="s">
        <v>1208</v>
      </c>
      <c r="I207" s="305" t="s">
        <v>1306</v>
      </c>
      <c r="J207" s="306">
        <v>1</v>
      </c>
      <c r="K207" s="306" t="s">
        <v>1486</v>
      </c>
      <c r="L207" s="306"/>
      <c r="M207" s="307"/>
      <c r="N207" s="307"/>
      <c r="O207" s="306"/>
      <c r="P207" s="321"/>
      <c r="Q207" s="307">
        <v>0</v>
      </c>
      <c r="R207" s="306" t="s">
        <v>1399</v>
      </c>
      <c r="S207" s="306" t="s">
        <v>1399</v>
      </c>
      <c r="T207" s="306">
        <f>V_PO_IT[[#This Row],[SPK Amount]]*V_PO_IT[[#This Row],[QUANTITY]]</f>
        <v>0</v>
      </c>
    </row>
    <row r="208" spans="1:20" hidden="1" x14ac:dyDescent="0.25">
      <c r="A208" s="306" t="s">
        <v>2909</v>
      </c>
      <c r="B208" s="306" t="s">
        <v>3224</v>
      </c>
      <c r="C208" s="306" t="s">
        <v>1299</v>
      </c>
      <c r="D208" s="320">
        <v>45617</v>
      </c>
      <c r="E208" s="306" t="s">
        <v>2791</v>
      </c>
      <c r="F208" s="306" t="s">
        <v>1379</v>
      </c>
      <c r="G208" s="306" t="s">
        <v>1380</v>
      </c>
      <c r="H208" s="306" t="s">
        <v>1208</v>
      </c>
      <c r="I208" s="305" t="s">
        <v>1306</v>
      </c>
      <c r="J208" s="306">
        <v>4</v>
      </c>
      <c r="K208" s="306" t="s">
        <v>1308</v>
      </c>
      <c r="L208" s="306" t="s">
        <v>3365</v>
      </c>
      <c r="M208" s="307"/>
      <c r="N208" s="307"/>
      <c r="O208" s="306"/>
      <c r="P208" s="321"/>
      <c r="Q208" s="307">
        <v>0</v>
      </c>
      <c r="R208" s="306" t="s">
        <v>1399</v>
      </c>
      <c r="S208" s="306" t="s">
        <v>1399</v>
      </c>
      <c r="T208" s="306">
        <f>V_PO_IT[[#This Row],[SPK Amount]]*V_PO_IT[[#This Row],[QUANTITY]]</f>
        <v>0</v>
      </c>
    </row>
    <row r="209" spans="1:20" hidden="1" x14ac:dyDescent="0.25">
      <c r="A209" s="306" t="s">
        <v>2909</v>
      </c>
      <c r="B209" s="306" t="s">
        <v>3224</v>
      </c>
      <c r="C209" s="306" t="s">
        <v>1299</v>
      </c>
      <c r="D209" s="320">
        <v>45617</v>
      </c>
      <c r="E209" s="306" t="s">
        <v>2791</v>
      </c>
      <c r="F209" s="306" t="s">
        <v>1369</v>
      </c>
      <c r="G209" s="306" t="s">
        <v>1370</v>
      </c>
      <c r="H209" s="306" t="s">
        <v>1208</v>
      </c>
      <c r="I209" s="305" t="s">
        <v>1306</v>
      </c>
      <c r="J209" s="306">
        <v>4</v>
      </c>
      <c r="K209" s="306" t="s">
        <v>1341</v>
      </c>
      <c r="L209" s="306" t="s">
        <v>3225</v>
      </c>
      <c r="M209" s="307"/>
      <c r="N209" s="307"/>
      <c r="O209" s="306"/>
      <c r="P209" s="321"/>
      <c r="Q209" s="307">
        <v>0</v>
      </c>
      <c r="R209" s="306" t="s">
        <v>1399</v>
      </c>
      <c r="S209" s="306" t="s">
        <v>1399</v>
      </c>
      <c r="T209" s="306">
        <f>V_PO_IT[[#This Row],[SPK Amount]]*V_PO_IT[[#This Row],[QUANTITY]]</f>
        <v>0</v>
      </c>
    </row>
    <row r="210" spans="1:20" hidden="1" x14ac:dyDescent="0.25">
      <c r="A210" s="306" t="s">
        <v>2909</v>
      </c>
      <c r="B210" s="306" t="s">
        <v>3224</v>
      </c>
      <c r="C210" s="306" t="s">
        <v>1299</v>
      </c>
      <c r="D210" s="320">
        <v>45617</v>
      </c>
      <c r="E210" s="306" t="s">
        <v>2791</v>
      </c>
      <c r="F210" s="306" t="s">
        <v>1356</v>
      </c>
      <c r="G210" s="306" t="s">
        <v>1357</v>
      </c>
      <c r="H210" s="306" t="s">
        <v>1208</v>
      </c>
      <c r="I210" s="305" t="s">
        <v>1306</v>
      </c>
      <c r="J210" s="306">
        <v>2</v>
      </c>
      <c r="K210" s="306" t="s">
        <v>1358</v>
      </c>
      <c r="L210" s="306" t="s">
        <v>3365</v>
      </c>
      <c r="M210" s="307"/>
      <c r="N210" s="307"/>
      <c r="O210" s="306"/>
      <c r="P210" s="321"/>
      <c r="Q210" s="307">
        <v>0</v>
      </c>
      <c r="R210" s="306" t="s">
        <v>1399</v>
      </c>
      <c r="S210" s="306" t="s">
        <v>1399</v>
      </c>
      <c r="T210" s="306">
        <f>V_PO_IT[[#This Row],[SPK Amount]]*V_PO_IT[[#This Row],[QUANTITY]]</f>
        <v>0</v>
      </c>
    </row>
    <row r="211" spans="1:20" ht="30" hidden="1" x14ac:dyDescent="0.25">
      <c r="A211" s="306" t="s">
        <v>2832</v>
      </c>
      <c r="B211" s="306" t="s">
        <v>3374</v>
      </c>
      <c r="C211" s="306" t="s">
        <v>1299</v>
      </c>
      <c r="D211" s="320">
        <v>44221</v>
      </c>
      <c r="E211" s="306" t="s">
        <v>2791</v>
      </c>
      <c r="F211" s="306" t="s">
        <v>1303</v>
      </c>
      <c r="G211" s="306" t="s">
        <v>1307</v>
      </c>
      <c r="H211" s="306" t="s">
        <v>1207</v>
      </c>
      <c r="I211" s="305" t="s">
        <v>1502</v>
      </c>
      <c r="J211" s="306">
        <v>12</v>
      </c>
      <c r="K211" s="306" t="s">
        <v>1397</v>
      </c>
      <c r="L211" s="306" t="s">
        <v>2963</v>
      </c>
      <c r="M211" s="307"/>
      <c r="N211" s="307"/>
      <c r="O211" s="306"/>
      <c r="P211" s="321"/>
      <c r="Q211" s="307">
        <v>0</v>
      </c>
      <c r="R211" s="306" t="s">
        <v>1399</v>
      </c>
      <c r="S211" s="306" t="s">
        <v>1399</v>
      </c>
      <c r="T211" s="306">
        <f>V_PO_IT[[#This Row],[SPK Amount]]*V_PO_IT[[#This Row],[QUANTITY]]</f>
        <v>0</v>
      </c>
    </row>
    <row r="212" spans="1:20" ht="30" hidden="1" x14ac:dyDescent="0.25">
      <c r="A212" s="306" t="s">
        <v>2832</v>
      </c>
      <c r="B212" s="306" t="s">
        <v>3375</v>
      </c>
      <c r="C212" s="306" t="s">
        <v>1299</v>
      </c>
      <c r="D212" s="320">
        <v>44221</v>
      </c>
      <c r="E212" s="306" t="s">
        <v>2791</v>
      </c>
      <c r="F212" s="306" t="s">
        <v>1303</v>
      </c>
      <c r="G212" s="306" t="s">
        <v>1307</v>
      </c>
      <c r="H212" s="306" t="s">
        <v>1207</v>
      </c>
      <c r="I212" s="305" t="s">
        <v>1502</v>
      </c>
      <c r="J212" s="306">
        <v>12</v>
      </c>
      <c r="K212" s="306" t="s">
        <v>1397</v>
      </c>
      <c r="L212" s="306"/>
      <c r="M212" s="307"/>
      <c r="N212" s="307"/>
      <c r="O212" s="306"/>
      <c r="P212" s="321"/>
      <c r="Q212" s="307">
        <v>0</v>
      </c>
      <c r="R212" s="306" t="s">
        <v>1399</v>
      </c>
      <c r="S212" s="306" t="s">
        <v>1399</v>
      </c>
      <c r="T212" s="306">
        <f>V_PO_IT[[#This Row],[SPK Amount]]*V_PO_IT[[#This Row],[QUANTITY]]</f>
        <v>0</v>
      </c>
    </row>
    <row r="213" spans="1:20" ht="30" hidden="1" x14ac:dyDescent="0.25">
      <c r="A213" s="306" t="s">
        <v>2832</v>
      </c>
      <c r="B213" s="306" t="s">
        <v>3376</v>
      </c>
      <c r="C213" s="306" t="s">
        <v>1299</v>
      </c>
      <c r="D213" s="320">
        <v>44224</v>
      </c>
      <c r="E213" s="306" t="s">
        <v>2791</v>
      </c>
      <c r="F213" s="306" t="s">
        <v>1303</v>
      </c>
      <c r="G213" s="306" t="s">
        <v>1307</v>
      </c>
      <c r="H213" s="306" t="s">
        <v>1207</v>
      </c>
      <c r="I213" s="305" t="s">
        <v>1506</v>
      </c>
      <c r="J213" s="306">
        <v>4</v>
      </c>
      <c r="K213" s="306" t="s">
        <v>1397</v>
      </c>
      <c r="L213" s="306"/>
      <c r="M213" s="307"/>
      <c r="N213" s="307"/>
      <c r="O213" s="306"/>
      <c r="P213" s="321"/>
      <c r="Q213" s="307">
        <v>0</v>
      </c>
      <c r="R213" s="306" t="s">
        <v>1399</v>
      </c>
      <c r="S213" s="306" t="s">
        <v>1399</v>
      </c>
      <c r="T213" s="306">
        <f>V_PO_IT[[#This Row],[SPK Amount]]*V_PO_IT[[#This Row],[QUANTITY]]</f>
        <v>0</v>
      </c>
    </row>
    <row r="214" spans="1:20" ht="30" hidden="1" x14ac:dyDescent="0.25">
      <c r="A214" s="306" t="s">
        <v>2832</v>
      </c>
      <c r="B214" s="306" t="s">
        <v>3377</v>
      </c>
      <c r="C214" s="306" t="s">
        <v>1299</v>
      </c>
      <c r="D214" s="320">
        <v>44224</v>
      </c>
      <c r="E214" s="306" t="s">
        <v>2791</v>
      </c>
      <c r="F214" s="306" t="s">
        <v>1303</v>
      </c>
      <c r="G214" s="306" t="s">
        <v>1307</v>
      </c>
      <c r="H214" s="306" t="s">
        <v>1207</v>
      </c>
      <c r="I214" s="305" t="s">
        <v>1514</v>
      </c>
      <c r="J214" s="306">
        <v>12</v>
      </c>
      <c r="K214" s="306" t="s">
        <v>1397</v>
      </c>
      <c r="L214" s="306" t="s">
        <v>2963</v>
      </c>
      <c r="M214" s="307"/>
      <c r="N214" s="307"/>
      <c r="O214" s="306"/>
      <c r="P214" s="321"/>
      <c r="Q214" s="307">
        <v>0</v>
      </c>
      <c r="R214" s="306" t="s">
        <v>1399</v>
      </c>
      <c r="S214" s="306" t="s">
        <v>1399</v>
      </c>
      <c r="T214" s="306">
        <f>V_PO_IT[[#This Row],[SPK Amount]]*V_PO_IT[[#This Row],[QUANTITY]]</f>
        <v>0</v>
      </c>
    </row>
    <row r="215" spans="1:20" ht="30" hidden="1" x14ac:dyDescent="0.25">
      <c r="A215" s="306" t="s">
        <v>2832</v>
      </c>
      <c r="B215" s="306" t="s">
        <v>3378</v>
      </c>
      <c r="C215" s="306" t="s">
        <v>1299</v>
      </c>
      <c r="D215" s="320">
        <v>44568</v>
      </c>
      <c r="E215" s="306" t="s">
        <v>2791</v>
      </c>
      <c r="F215" s="306" t="s">
        <v>1303</v>
      </c>
      <c r="G215" s="306" t="s">
        <v>1307</v>
      </c>
      <c r="H215" s="306" t="s">
        <v>1207</v>
      </c>
      <c r="I215" s="305" t="s">
        <v>1523</v>
      </c>
      <c r="J215" s="306">
        <v>12</v>
      </c>
      <c r="K215" s="306" t="s">
        <v>1397</v>
      </c>
      <c r="L215" s="306" t="s">
        <v>2963</v>
      </c>
      <c r="M215" s="307"/>
      <c r="N215" s="307"/>
      <c r="O215" s="306"/>
      <c r="P215" s="321"/>
      <c r="Q215" s="307">
        <v>0</v>
      </c>
      <c r="R215" s="306" t="s">
        <v>1399</v>
      </c>
      <c r="S215" s="306" t="s">
        <v>1399</v>
      </c>
      <c r="T215" s="306">
        <f>V_PO_IT[[#This Row],[SPK Amount]]*V_PO_IT[[#This Row],[QUANTITY]]</f>
        <v>0</v>
      </c>
    </row>
    <row r="216" spans="1:20" hidden="1" x14ac:dyDescent="0.25">
      <c r="A216" s="306" t="s">
        <v>2832</v>
      </c>
      <c r="B216" s="306" t="s">
        <v>3379</v>
      </c>
      <c r="C216" s="306" t="s">
        <v>1299</v>
      </c>
      <c r="D216" s="320">
        <v>44579</v>
      </c>
      <c r="E216" s="306" t="s">
        <v>2791</v>
      </c>
      <c r="F216" s="306" t="s">
        <v>1303</v>
      </c>
      <c r="G216" s="306" t="s">
        <v>1307</v>
      </c>
      <c r="H216" s="306" t="s">
        <v>1207</v>
      </c>
      <c r="I216" s="305" t="s">
        <v>1395</v>
      </c>
      <c r="J216" s="306">
        <v>12</v>
      </c>
      <c r="K216" s="306" t="s">
        <v>1397</v>
      </c>
      <c r="L216" s="306"/>
      <c r="M216" s="307"/>
      <c r="N216" s="307"/>
      <c r="O216" s="306"/>
      <c r="P216" s="321"/>
      <c r="Q216" s="307">
        <v>0</v>
      </c>
      <c r="R216" s="306" t="s">
        <v>1399</v>
      </c>
      <c r="S216" s="306" t="s">
        <v>1399</v>
      </c>
      <c r="T216" s="306">
        <f>V_PO_IT[[#This Row],[SPK Amount]]*V_PO_IT[[#This Row],[QUANTITY]]</f>
        <v>0</v>
      </c>
    </row>
    <row r="217" spans="1:20" hidden="1" x14ac:dyDescent="0.25">
      <c r="A217" s="306" t="s">
        <v>2832</v>
      </c>
      <c r="B217" s="306" t="s">
        <v>3385</v>
      </c>
      <c r="C217" s="306" t="s">
        <v>1299</v>
      </c>
      <c r="D217" s="320">
        <v>45300</v>
      </c>
      <c r="E217" s="306" t="s">
        <v>2791</v>
      </c>
      <c r="F217" s="306" t="s">
        <v>1303</v>
      </c>
      <c r="G217" s="306" t="s">
        <v>1307</v>
      </c>
      <c r="H217" s="306" t="s">
        <v>1207</v>
      </c>
      <c r="I217" s="305" t="s">
        <v>1565</v>
      </c>
      <c r="J217" s="306">
        <v>12</v>
      </c>
      <c r="K217" s="306" t="s">
        <v>1397</v>
      </c>
      <c r="L217" s="306"/>
      <c r="M217" s="307"/>
      <c r="N217" s="307"/>
      <c r="O217" s="306"/>
      <c r="P217" s="321"/>
      <c r="Q217" s="307">
        <v>0</v>
      </c>
      <c r="R217" s="306" t="s">
        <v>1399</v>
      </c>
      <c r="S217" s="306" t="s">
        <v>1399</v>
      </c>
      <c r="T217" s="306">
        <f>V_PO_IT[[#This Row],[SPK Amount]]*V_PO_IT[[#This Row],[QUANTITY]]</f>
        <v>0</v>
      </c>
    </row>
    <row r="218" spans="1:20" ht="30" hidden="1" x14ac:dyDescent="0.25">
      <c r="A218" s="306" t="s">
        <v>2832</v>
      </c>
      <c r="B218" s="306" t="s">
        <v>3390</v>
      </c>
      <c r="C218" s="306" t="s">
        <v>1299</v>
      </c>
      <c r="D218" s="320">
        <v>44230</v>
      </c>
      <c r="E218" s="306" t="s">
        <v>2791</v>
      </c>
      <c r="F218" s="306" t="s">
        <v>1303</v>
      </c>
      <c r="G218" s="306" t="s">
        <v>1307</v>
      </c>
      <c r="H218" s="306" t="s">
        <v>1207</v>
      </c>
      <c r="I218" s="305" t="s">
        <v>1514</v>
      </c>
      <c r="J218" s="306">
        <v>1</v>
      </c>
      <c r="K218" s="306" t="s">
        <v>1397</v>
      </c>
      <c r="L218" s="306"/>
      <c r="M218" s="307"/>
      <c r="N218" s="307"/>
      <c r="O218" s="306"/>
      <c r="P218" s="321"/>
      <c r="Q218" s="307">
        <v>0</v>
      </c>
      <c r="R218" s="306" t="s">
        <v>1399</v>
      </c>
      <c r="S218" s="306" t="s">
        <v>1399</v>
      </c>
      <c r="T218" s="306">
        <f>V_PO_IT[[#This Row],[SPK Amount]]*V_PO_IT[[#This Row],[QUANTITY]]</f>
        <v>0</v>
      </c>
    </row>
    <row r="219" spans="1:20" ht="30" hidden="1" x14ac:dyDescent="0.25">
      <c r="A219" s="306" t="s">
        <v>2832</v>
      </c>
      <c r="B219" s="306" t="s">
        <v>3391</v>
      </c>
      <c r="C219" s="306" t="s">
        <v>1299</v>
      </c>
      <c r="D219" s="320">
        <v>44246</v>
      </c>
      <c r="E219" s="306" t="s">
        <v>2791</v>
      </c>
      <c r="F219" s="306" t="s">
        <v>1303</v>
      </c>
      <c r="G219" s="306" t="s">
        <v>1307</v>
      </c>
      <c r="H219" s="306" t="s">
        <v>1207</v>
      </c>
      <c r="I219" s="305" t="s">
        <v>1506</v>
      </c>
      <c r="J219" s="306">
        <v>12</v>
      </c>
      <c r="K219" s="306" t="s">
        <v>1397</v>
      </c>
      <c r="L219" s="306" t="s">
        <v>2963</v>
      </c>
      <c r="M219" s="307"/>
      <c r="N219" s="307"/>
      <c r="O219" s="306"/>
      <c r="P219" s="321"/>
      <c r="Q219" s="307">
        <v>0</v>
      </c>
      <c r="R219" s="306" t="s">
        <v>1399</v>
      </c>
      <c r="S219" s="306" t="s">
        <v>1399</v>
      </c>
      <c r="T219" s="306">
        <f>V_PO_IT[[#This Row],[SPK Amount]]*V_PO_IT[[#This Row],[QUANTITY]]</f>
        <v>0</v>
      </c>
    </row>
    <row r="220" spans="1:20" hidden="1" x14ac:dyDescent="0.25">
      <c r="A220" s="306" t="s">
        <v>2832</v>
      </c>
      <c r="B220" s="306" t="s">
        <v>3392</v>
      </c>
      <c r="C220" s="306" t="s">
        <v>1299</v>
      </c>
      <c r="D220" s="320">
        <v>44610</v>
      </c>
      <c r="E220" s="306" t="s">
        <v>2791</v>
      </c>
      <c r="F220" s="306" t="s">
        <v>1303</v>
      </c>
      <c r="G220" s="306" t="s">
        <v>1307</v>
      </c>
      <c r="H220" s="306" t="s">
        <v>1207</v>
      </c>
      <c r="I220" s="305" t="s">
        <v>1565</v>
      </c>
      <c r="J220" s="306">
        <v>12</v>
      </c>
      <c r="K220" s="306" t="s">
        <v>1397</v>
      </c>
      <c r="L220" s="306" t="s">
        <v>2963</v>
      </c>
      <c r="M220" s="307"/>
      <c r="N220" s="307"/>
      <c r="O220" s="306"/>
      <c r="P220" s="321"/>
      <c r="Q220" s="307">
        <v>0</v>
      </c>
      <c r="R220" s="306" t="s">
        <v>1399</v>
      </c>
      <c r="S220" s="306" t="s">
        <v>1399</v>
      </c>
      <c r="T220" s="306">
        <f>V_PO_IT[[#This Row],[SPK Amount]]*V_PO_IT[[#This Row],[QUANTITY]]</f>
        <v>0</v>
      </c>
    </row>
    <row r="221" spans="1:20" hidden="1" x14ac:dyDescent="0.25">
      <c r="A221" s="306" t="s">
        <v>2832</v>
      </c>
      <c r="B221" s="306" t="s">
        <v>3398</v>
      </c>
      <c r="C221" s="306" t="s">
        <v>1299</v>
      </c>
      <c r="D221" s="320">
        <v>44257</v>
      </c>
      <c r="E221" s="306" t="s">
        <v>2791</v>
      </c>
      <c r="F221" s="306" t="s">
        <v>1303</v>
      </c>
      <c r="G221" s="306" t="s">
        <v>1307</v>
      </c>
      <c r="H221" s="306" t="s">
        <v>1207</v>
      </c>
      <c r="I221" s="305" t="s">
        <v>3399</v>
      </c>
      <c r="J221" s="306">
        <v>12</v>
      </c>
      <c r="K221" s="306" t="s">
        <v>1397</v>
      </c>
      <c r="L221" s="306"/>
      <c r="M221" s="307"/>
      <c r="N221" s="307"/>
      <c r="O221" s="306"/>
      <c r="P221" s="321"/>
      <c r="Q221" s="307">
        <v>0</v>
      </c>
      <c r="R221" s="306" t="s">
        <v>1399</v>
      </c>
      <c r="S221" s="306" t="s">
        <v>1399</v>
      </c>
      <c r="T221" s="306">
        <f>V_PO_IT[[#This Row],[SPK Amount]]*V_PO_IT[[#This Row],[QUANTITY]]</f>
        <v>0</v>
      </c>
    </row>
    <row r="222" spans="1:20" ht="30" hidden="1" x14ac:dyDescent="0.25">
      <c r="A222" s="306" t="s">
        <v>2832</v>
      </c>
      <c r="B222" s="306" t="s">
        <v>3400</v>
      </c>
      <c r="C222" s="306" t="s">
        <v>1299</v>
      </c>
      <c r="D222" s="320">
        <v>44281</v>
      </c>
      <c r="E222" s="306" t="s">
        <v>2791</v>
      </c>
      <c r="F222" s="306" t="s">
        <v>1303</v>
      </c>
      <c r="G222" s="306" t="s">
        <v>1307</v>
      </c>
      <c r="H222" s="306" t="s">
        <v>1207</v>
      </c>
      <c r="I222" s="305" t="s">
        <v>1502</v>
      </c>
      <c r="J222" s="306">
        <v>1</v>
      </c>
      <c r="K222" s="306" t="s">
        <v>1397</v>
      </c>
      <c r="L222" s="306"/>
      <c r="M222" s="307"/>
      <c r="N222" s="307"/>
      <c r="O222" s="306"/>
      <c r="P222" s="321"/>
      <c r="Q222" s="307">
        <v>0</v>
      </c>
      <c r="R222" s="306" t="s">
        <v>1399</v>
      </c>
      <c r="S222" s="306" t="s">
        <v>1399</v>
      </c>
      <c r="T222" s="306">
        <f>V_PO_IT[[#This Row],[SPK Amount]]*V_PO_IT[[#This Row],[QUANTITY]]</f>
        <v>0</v>
      </c>
    </row>
    <row r="223" spans="1:20" ht="30" hidden="1" x14ac:dyDescent="0.25">
      <c r="A223" s="306" t="s">
        <v>2832</v>
      </c>
      <c r="B223" s="306" t="s">
        <v>3401</v>
      </c>
      <c r="C223" s="306" t="s">
        <v>1299</v>
      </c>
      <c r="D223" s="320">
        <v>44281</v>
      </c>
      <c r="E223" s="306" t="s">
        <v>2791</v>
      </c>
      <c r="F223" s="306" t="s">
        <v>1303</v>
      </c>
      <c r="G223" s="306" t="s">
        <v>1307</v>
      </c>
      <c r="H223" s="306" t="s">
        <v>1207</v>
      </c>
      <c r="I223" s="305" t="s">
        <v>1514</v>
      </c>
      <c r="J223" s="306">
        <v>1</v>
      </c>
      <c r="K223" s="306" t="s">
        <v>1397</v>
      </c>
      <c r="L223" s="306" t="s">
        <v>2963</v>
      </c>
      <c r="M223" s="307"/>
      <c r="N223" s="307"/>
      <c r="O223" s="306"/>
      <c r="P223" s="321"/>
      <c r="Q223" s="307">
        <v>0</v>
      </c>
      <c r="R223" s="306" t="s">
        <v>1399</v>
      </c>
      <c r="S223" s="306" t="s">
        <v>1399</v>
      </c>
      <c r="T223" s="306">
        <f>V_PO_IT[[#This Row],[SPK Amount]]*V_PO_IT[[#This Row],[QUANTITY]]</f>
        <v>0</v>
      </c>
    </row>
    <row r="224" spans="1:20" ht="30" hidden="1" x14ac:dyDescent="0.25">
      <c r="A224" s="306" t="s">
        <v>2832</v>
      </c>
      <c r="B224" s="306" t="s">
        <v>3402</v>
      </c>
      <c r="C224" s="306" t="s">
        <v>1299</v>
      </c>
      <c r="D224" s="320">
        <v>45002</v>
      </c>
      <c r="E224" s="306" t="s">
        <v>2791</v>
      </c>
      <c r="F224" s="306" t="s">
        <v>1303</v>
      </c>
      <c r="G224" s="306" t="s">
        <v>1307</v>
      </c>
      <c r="H224" s="306" t="s">
        <v>1207</v>
      </c>
      <c r="I224" s="305" t="s">
        <v>1514</v>
      </c>
      <c r="J224" s="306">
        <v>12</v>
      </c>
      <c r="K224" s="306" t="s">
        <v>1397</v>
      </c>
      <c r="L224" s="306"/>
      <c r="M224" s="307"/>
      <c r="N224" s="307"/>
      <c r="O224" s="306"/>
      <c r="P224" s="321"/>
      <c r="Q224" s="307">
        <v>0</v>
      </c>
      <c r="R224" s="306" t="s">
        <v>1399</v>
      </c>
      <c r="S224" s="306" t="s">
        <v>1399</v>
      </c>
      <c r="T224" s="306">
        <f>V_PO_IT[[#This Row],[SPK Amount]]*V_PO_IT[[#This Row],[QUANTITY]]</f>
        <v>0</v>
      </c>
    </row>
    <row r="225" spans="1:20" hidden="1" x14ac:dyDescent="0.25">
      <c r="A225" s="306" t="s">
        <v>2832</v>
      </c>
      <c r="B225" s="306" t="s">
        <v>3406</v>
      </c>
      <c r="C225" s="306" t="s">
        <v>1299</v>
      </c>
      <c r="D225" s="320">
        <v>45378</v>
      </c>
      <c r="E225" s="306" t="s">
        <v>2791</v>
      </c>
      <c r="F225" s="306" t="s">
        <v>1303</v>
      </c>
      <c r="G225" s="306" t="s">
        <v>1307</v>
      </c>
      <c r="H225" s="306" t="s">
        <v>1207</v>
      </c>
      <c r="I225" s="305" t="s">
        <v>1441</v>
      </c>
      <c r="J225" s="306">
        <v>60</v>
      </c>
      <c r="K225" s="306" t="s">
        <v>1519</v>
      </c>
      <c r="L225" s="306"/>
      <c r="M225" s="307"/>
      <c r="N225" s="307"/>
      <c r="O225" s="306"/>
      <c r="P225" s="321"/>
      <c r="Q225" s="307">
        <v>0</v>
      </c>
      <c r="R225" s="306" t="s">
        <v>1399</v>
      </c>
      <c r="S225" s="306" t="s">
        <v>1399</v>
      </c>
      <c r="T225" s="306">
        <f>V_PO_IT[[#This Row],[SPK Amount]]*V_PO_IT[[#This Row],[QUANTITY]]</f>
        <v>0</v>
      </c>
    </row>
    <row r="226" spans="1:20" ht="30" hidden="1" x14ac:dyDescent="0.25">
      <c r="A226" s="306" t="s">
        <v>2832</v>
      </c>
      <c r="B226" s="306" t="s">
        <v>3407</v>
      </c>
      <c r="C226" s="306" t="s">
        <v>1299</v>
      </c>
      <c r="D226" s="320">
        <v>44287</v>
      </c>
      <c r="E226" s="306" t="s">
        <v>2791</v>
      </c>
      <c r="F226" s="306" t="s">
        <v>1303</v>
      </c>
      <c r="G226" s="306" t="s">
        <v>1307</v>
      </c>
      <c r="H226" s="306" t="s">
        <v>1207</v>
      </c>
      <c r="I226" s="305" t="s">
        <v>1506</v>
      </c>
      <c r="J226" s="306">
        <v>1</v>
      </c>
      <c r="K226" s="306" t="s">
        <v>1397</v>
      </c>
      <c r="L226" s="306"/>
      <c r="M226" s="307"/>
      <c r="N226" s="307"/>
      <c r="O226" s="306"/>
      <c r="P226" s="321"/>
      <c r="Q226" s="307">
        <v>0</v>
      </c>
      <c r="R226" s="306" t="s">
        <v>1399</v>
      </c>
      <c r="S226" s="306" t="s">
        <v>1399</v>
      </c>
      <c r="T226" s="306">
        <f>V_PO_IT[[#This Row],[SPK Amount]]*V_PO_IT[[#This Row],[QUANTITY]]</f>
        <v>0</v>
      </c>
    </row>
    <row r="227" spans="1:20" ht="30" hidden="1" x14ac:dyDescent="0.25">
      <c r="A227" s="306" t="s">
        <v>2832</v>
      </c>
      <c r="B227" s="306" t="s">
        <v>3408</v>
      </c>
      <c r="C227" s="306" t="s">
        <v>1299</v>
      </c>
      <c r="D227" s="320">
        <v>44288</v>
      </c>
      <c r="E227" s="306" t="s">
        <v>2791</v>
      </c>
      <c r="F227" s="306" t="s">
        <v>1303</v>
      </c>
      <c r="G227" s="306" t="s">
        <v>1307</v>
      </c>
      <c r="H227" s="306" t="s">
        <v>1207</v>
      </c>
      <c r="I227" s="305" t="s">
        <v>1523</v>
      </c>
      <c r="J227" s="306">
        <v>12</v>
      </c>
      <c r="K227" s="306" t="s">
        <v>1397</v>
      </c>
      <c r="L227" s="306" t="s">
        <v>2963</v>
      </c>
      <c r="M227" s="307"/>
      <c r="N227" s="307"/>
      <c r="O227" s="306"/>
      <c r="P227" s="321"/>
      <c r="Q227" s="307">
        <v>0</v>
      </c>
      <c r="R227" s="306" t="s">
        <v>1399</v>
      </c>
      <c r="S227" s="306" t="s">
        <v>1399</v>
      </c>
      <c r="T227" s="306">
        <f>V_PO_IT[[#This Row],[SPK Amount]]*V_PO_IT[[#This Row],[QUANTITY]]</f>
        <v>0</v>
      </c>
    </row>
    <row r="228" spans="1:20" ht="30" hidden="1" x14ac:dyDescent="0.25">
      <c r="A228" s="306" t="s">
        <v>2832</v>
      </c>
      <c r="B228" s="306" t="s">
        <v>3409</v>
      </c>
      <c r="C228" s="306" t="s">
        <v>1299</v>
      </c>
      <c r="D228" s="320">
        <v>44289</v>
      </c>
      <c r="E228" s="306" t="s">
        <v>2791</v>
      </c>
      <c r="F228" s="306" t="s">
        <v>1303</v>
      </c>
      <c r="G228" s="306" t="s">
        <v>1307</v>
      </c>
      <c r="H228" s="306" t="s">
        <v>1207</v>
      </c>
      <c r="I228" s="305" t="s">
        <v>1517</v>
      </c>
      <c r="J228" s="306">
        <v>1</v>
      </c>
      <c r="K228" s="306" t="s">
        <v>1519</v>
      </c>
      <c r="L228" s="306" t="s">
        <v>2963</v>
      </c>
      <c r="M228" s="307"/>
      <c r="N228" s="307"/>
      <c r="O228" s="306"/>
      <c r="P228" s="321"/>
      <c r="Q228" s="307">
        <v>0</v>
      </c>
      <c r="R228" s="306" t="s">
        <v>1399</v>
      </c>
      <c r="S228" s="306" t="s">
        <v>1399</v>
      </c>
      <c r="T228" s="306">
        <f>V_PO_IT[[#This Row],[SPK Amount]]*V_PO_IT[[#This Row],[QUANTITY]]</f>
        <v>0</v>
      </c>
    </row>
    <row r="229" spans="1:20" ht="30" hidden="1" x14ac:dyDescent="0.25">
      <c r="A229" s="306" t="s">
        <v>2832</v>
      </c>
      <c r="B229" s="306" t="s">
        <v>3410</v>
      </c>
      <c r="C229" s="306" t="s">
        <v>1299</v>
      </c>
      <c r="D229" s="320">
        <v>45042</v>
      </c>
      <c r="E229" s="306" t="s">
        <v>2791</v>
      </c>
      <c r="F229" s="306" t="s">
        <v>1303</v>
      </c>
      <c r="G229" s="306" t="s">
        <v>1307</v>
      </c>
      <c r="H229" s="306" t="s">
        <v>1207</v>
      </c>
      <c r="I229" s="305" t="s">
        <v>1402</v>
      </c>
      <c r="J229" s="306">
        <v>12</v>
      </c>
      <c r="K229" s="306" t="s">
        <v>1397</v>
      </c>
      <c r="L229" s="306"/>
      <c r="M229" s="307"/>
      <c r="N229" s="307"/>
      <c r="O229" s="306"/>
      <c r="P229" s="321"/>
      <c r="Q229" s="307">
        <v>0</v>
      </c>
      <c r="R229" s="306" t="s">
        <v>1399</v>
      </c>
      <c r="S229" s="306" t="s">
        <v>1399</v>
      </c>
      <c r="T229" s="306">
        <f>V_PO_IT[[#This Row],[SPK Amount]]*V_PO_IT[[#This Row],[QUANTITY]]</f>
        <v>0</v>
      </c>
    </row>
    <row r="230" spans="1:20" hidden="1" x14ac:dyDescent="0.25">
      <c r="A230" s="306" t="s">
        <v>2832</v>
      </c>
      <c r="B230" s="306" t="s">
        <v>3425</v>
      </c>
      <c r="C230" s="306" t="s">
        <v>1299</v>
      </c>
      <c r="D230" s="320">
        <v>45443</v>
      </c>
      <c r="E230" s="306" t="s">
        <v>2791</v>
      </c>
      <c r="F230" s="306" t="s">
        <v>1673</v>
      </c>
      <c r="G230" s="306" t="s">
        <v>1674</v>
      </c>
      <c r="H230" s="306" t="s">
        <v>1208</v>
      </c>
      <c r="I230" s="305" t="s">
        <v>1306</v>
      </c>
      <c r="J230" s="306">
        <v>1</v>
      </c>
      <c r="K230" s="306" t="s">
        <v>1329</v>
      </c>
      <c r="L230" s="306"/>
      <c r="M230" s="307"/>
      <c r="N230" s="307"/>
      <c r="O230" s="306"/>
      <c r="P230" s="321"/>
      <c r="Q230" s="307">
        <v>0</v>
      </c>
      <c r="R230" s="306" t="s">
        <v>1399</v>
      </c>
      <c r="S230" s="306" t="s">
        <v>1399</v>
      </c>
      <c r="T230" s="306">
        <f>V_PO_IT[[#This Row],[SPK Amount]]*V_PO_IT[[#This Row],[QUANTITY]]</f>
        <v>0</v>
      </c>
    </row>
    <row r="231" spans="1:20" ht="30" hidden="1" x14ac:dyDescent="0.25">
      <c r="A231" s="306" t="s">
        <v>2832</v>
      </c>
      <c r="B231" s="306" t="s">
        <v>3426</v>
      </c>
      <c r="C231" s="306" t="s">
        <v>1299</v>
      </c>
      <c r="D231" s="320">
        <v>45447</v>
      </c>
      <c r="E231" s="306" t="s">
        <v>2791</v>
      </c>
      <c r="F231" s="306" t="s">
        <v>1303</v>
      </c>
      <c r="G231" s="306" t="s">
        <v>1307</v>
      </c>
      <c r="H231" s="306" t="s">
        <v>1207</v>
      </c>
      <c r="I231" s="305" t="s">
        <v>1402</v>
      </c>
      <c r="J231" s="306">
        <v>2</v>
      </c>
      <c r="K231" s="306" t="s">
        <v>1397</v>
      </c>
      <c r="L231" s="306"/>
      <c r="M231" s="307"/>
      <c r="N231" s="307"/>
      <c r="O231" s="306"/>
      <c r="P231" s="321"/>
      <c r="Q231" s="307">
        <v>0</v>
      </c>
      <c r="R231" s="306" t="s">
        <v>1399</v>
      </c>
      <c r="S231" s="306" t="s">
        <v>1399</v>
      </c>
      <c r="T231" s="306">
        <f>V_PO_IT[[#This Row],[SPK Amount]]*V_PO_IT[[#This Row],[QUANTITY]]</f>
        <v>0</v>
      </c>
    </row>
    <row r="232" spans="1:20" hidden="1" x14ac:dyDescent="0.25">
      <c r="A232" s="306" t="s">
        <v>2832</v>
      </c>
      <c r="B232" s="306" t="s">
        <v>3440</v>
      </c>
      <c r="C232" s="306" t="s">
        <v>1299</v>
      </c>
      <c r="D232" s="320">
        <v>44403</v>
      </c>
      <c r="E232" s="306" t="s">
        <v>2791</v>
      </c>
      <c r="F232" s="306" t="s">
        <v>1303</v>
      </c>
      <c r="G232" s="306" t="s">
        <v>1307</v>
      </c>
      <c r="H232" s="306" t="s">
        <v>1207</v>
      </c>
      <c r="I232" s="305" t="s">
        <v>1395</v>
      </c>
      <c r="J232" s="306">
        <v>12</v>
      </c>
      <c r="K232" s="306" t="s">
        <v>1397</v>
      </c>
      <c r="L232" s="306" t="s">
        <v>2963</v>
      </c>
      <c r="M232" s="307"/>
      <c r="N232" s="307"/>
      <c r="O232" s="306"/>
      <c r="P232" s="321"/>
      <c r="Q232" s="307">
        <v>0</v>
      </c>
      <c r="R232" s="306" t="s">
        <v>1399</v>
      </c>
      <c r="S232" s="306" t="s">
        <v>1399</v>
      </c>
      <c r="T232" s="306">
        <f>V_PO_IT[[#This Row],[SPK Amount]]*V_PO_IT[[#This Row],[QUANTITY]]</f>
        <v>0</v>
      </c>
    </row>
    <row r="233" spans="1:20" ht="30" hidden="1" x14ac:dyDescent="0.25">
      <c r="A233" s="306" t="s">
        <v>2832</v>
      </c>
      <c r="B233" s="306" t="s">
        <v>3444</v>
      </c>
      <c r="C233" s="306" t="s">
        <v>1299</v>
      </c>
      <c r="D233" s="320">
        <v>45114</v>
      </c>
      <c r="E233" s="306" t="s">
        <v>2791</v>
      </c>
      <c r="F233" s="306" t="s">
        <v>1303</v>
      </c>
      <c r="G233" s="306" t="s">
        <v>1307</v>
      </c>
      <c r="H233" s="306" t="s">
        <v>1207</v>
      </c>
      <c r="I233" s="305" t="s">
        <v>1506</v>
      </c>
      <c r="J233" s="306">
        <v>12</v>
      </c>
      <c r="K233" s="306" t="s">
        <v>1397</v>
      </c>
      <c r="L233" s="306"/>
      <c r="M233" s="307"/>
      <c r="N233" s="307"/>
      <c r="O233" s="306"/>
      <c r="P233" s="321"/>
      <c r="Q233" s="307">
        <v>0</v>
      </c>
      <c r="R233" s="306" t="s">
        <v>1399</v>
      </c>
      <c r="S233" s="306" t="s">
        <v>1399</v>
      </c>
      <c r="T233" s="306">
        <f>V_PO_IT[[#This Row],[SPK Amount]]*V_PO_IT[[#This Row],[QUANTITY]]</f>
        <v>0</v>
      </c>
    </row>
    <row r="234" spans="1:20" ht="30" hidden="1" x14ac:dyDescent="0.25">
      <c r="A234" s="306" t="s">
        <v>2832</v>
      </c>
      <c r="B234" s="306" t="s">
        <v>3450</v>
      </c>
      <c r="C234" s="306" t="s">
        <v>1299</v>
      </c>
      <c r="D234" s="320">
        <v>45846</v>
      </c>
      <c r="E234" s="306" t="s">
        <v>2791</v>
      </c>
      <c r="F234" s="306" t="s">
        <v>1303</v>
      </c>
      <c r="G234" s="306" t="s">
        <v>1307</v>
      </c>
      <c r="H234" s="306" t="s">
        <v>1207</v>
      </c>
      <c r="I234" s="305" t="s">
        <v>1402</v>
      </c>
      <c r="J234" s="306">
        <v>12</v>
      </c>
      <c r="K234" s="306" t="s">
        <v>1397</v>
      </c>
      <c r="L234" s="306"/>
      <c r="M234" s="307"/>
      <c r="N234" s="307"/>
      <c r="O234" s="306"/>
      <c r="P234" s="321"/>
      <c r="Q234" s="307">
        <v>0</v>
      </c>
      <c r="R234" s="306" t="s">
        <v>1399</v>
      </c>
      <c r="S234" s="306" t="s">
        <v>1399</v>
      </c>
      <c r="T234" s="306">
        <f>V_PO_IT[[#This Row],[SPK Amount]]*V_PO_IT[[#This Row],[QUANTITY]]</f>
        <v>0</v>
      </c>
    </row>
    <row r="235" spans="1:20" hidden="1" x14ac:dyDescent="0.25">
      <c r="A235" s="306" t="s">
        <v>2832</v>
      </c>
      <c r="B235" s="306" t="s">
        <v>5396</v>
      </c>
      <c r="C235" s="306" t="s">
        <v>1299</v>
      </c>
      <c r="D235" s="320">
        <v>45860</v>
      </c>
      <c r="E235" s="306" t="s">
        <v>2791</v>
      </c>
      <c r="F235" s="306" t="s">
        <v>5397</v>
      </c>
      <c r="G235" s="306" t="s">
        <v>5398</v>
      </c>
      <c r="H235" s="306" t="s">
        <v>1208</v>
      </c>
      <c r="I235" s="305" t="s">
        <v>1306</v>
      </c>
      <c r="J235" s="306">
        <v>8</v>
      </c>
      <c r="K235" s="306" t="s">
        <v>1329</v>
      </c>
      <c r="L235" s="306"/>
      <c r="M235" s="307"/>
      <c r="N235" s="307"/>
      <c r="O235" s="306"/>
      <c r="P235" s="321"/>
      <c r="Q235" s="307">
        <v>0</v>
      </c>
      <c r="R235" s="306" t="s">
        <v>1399</v>
      </c>
      <c r="S235" s="306" t="s">
        <v>1399</v>
      </c>
      <c r="T235" s="306">
        <f>V_PO_IT[[#This Row],[SPK Amount]]*V_PO_IT[[#This Row],[QUANTITY]]</f>
        <v>0</v>
      </c>
    </row>
    <row r="236" spans="1:20" ht="30" hidden="1" x14ac:dyDescent="0.25">
      <c r="A236" s="306" t="s">
        <v>2832</v>
      </c>
      <c r="B236" s="306" t="s">
        <v>3451</v>
      </c>
      <c r="C236" s="306" t="s">
        <v>1299</v>
      </c>
      <c r="D236" s="320">
        <v>44420</v>
      </c>
      <c r="E236" s="306" t="s">
        <v>2791</v>
      </c>
      <c r="F236" s="306" t="s">
        <v>1303</v>
      </c>
      <c r="G236" s="306" t="s">
        <v>1307</v>
      </c>
      <c r="H236" s="306" t="s">
        <v>1207</v>
      </c>
      <c r="I236" s="305" t="s">
        <v>1517</v>
      </c>
      <c r="J236" s="306">
        <v>1</v>
      </c>
      <c r="K236" s="306" t="s">
        <v>1519</v>
      </c>
      <c r="L236" s="306" t="s">
        <v>2963</v>
      </c>
      <c r="M236" s="307"/>
      <c r="N236" s="307"/>
      <c r="O236" s="306"/>
      <c r="P236" s="321"/>
      <c r="Q236" s="307">
        <v>0</v>
      </c>
      <c r="R236" s="306" t="s">
        <v>1399</v>
      </c>
      <c r="S236" s="306" t="s">
        <v>1399</v>
      </c>
      <c r="T236" s="306">
        <f>V_PO_IT[[#This Row],[SPK Amount]]*V_PO_IT[[#This Row],[QUANTITY]]</f>
        <v>0</v>
      </c>
    </row>
    <row r="237" spans="1:20" ht="30" hidden="1" x14ac:dyDescent="0.25">
      <c r="A237" s="306" t="s">
        <v>2832</v>
      </c>
      <c r="B237" s="306" t="s">
        <v>3452</v>
      </c>
      <c r="C237" s="306" t="s">
        <v>1299</v>
      </c>
      <c r="D237" s="320">
        <v>44424</v>
      </c>
      <c r="E237" s="306" t="s">
        <v>2791</v>
      </c>
      <c r="F237" s="306" t="s">
        <v>1303</v>
      </c>
      <c r="G237" s="306" t="s">
        <v>1307</v>
      </c>
      <c r="H237" s="306" t="s">
        <v>1207</v>
      </c>
      <c r="I237" s="305" t="s">
        <v>1506</v>
      </c>
      <c r="J237" s="306">
        <v>12</v>
      </c>
      <c r="K237" s="306" t="s">
        <v>1397</v>
      </c>
      <c r="L237" s="306" t="s">
        <v>2963</v>
      </c>
      <c r="M237" s="307"/>
      <c r="N237" s="307"/>
      <c r="O237" s="306"/>
      <c r="P237" s="321"/>
      <c r="Q237" s="307">
        <v>0</v>
      </c>
      <c r="R237" s="306" t="s">
        <v>1399</v>
      </c>
      <c r="S237" s="306" t="s">
        <v>1399</v>
      </c>
      <c r="T237" s="306">
        <f>V_PO_IT[[#This Row],[SPK Amount]]*V_PO_IT[[#This Row],[QUANTITY]]</f>
        <v>0</v>
      </c>
    </row>
    <row r="238" spans="1:20" hidden="1" x14ac:dyDescent="0.25">
      <c r="A238" s="306" t="s">
        <v>2832</v>
      </c>
      <c r="B238" s="306" t="s">
        <v>3455</v>
      </c>
      <c r="C238" s="306" t="s">
        <v>1299</v>
      </c>
      <c r="D238" s="320">
        <v>45167</v>
      </c>
      <c r="E238" s="306" t="s">
        <v>2791</v>
      </c>
      <c r="F238" s="306" t="s">
        <v>1622</v>
      </c>
      <c r="G238" s="306" t="s">
        <v>1623</v>
      </c>
      <c r="H238" s="306" t="s">
        <v>1208</v>
      </c>
      <c r="I238" s="305" t="s">
        <v>1306</v>
      </c>
      <c r="J238" s="306">
        <v>12</v>
      </c>
      <c r="K238" s="306" t="s">
        <v>1308</v>
      </c>
      <c r="L238" s="306" t="s">
        <v>3456</v>
      </c>
      <c r="M238" s="307"/>
      <c r="N238" s="307"/>
      <c r="O238" s="306"/>
      <c r="P238" s="321"/>
      <c r="Q238" s="307">
        <v>0</v>
      </c>
      <c r="R238" s="306" t="s">
        <v>1399</v>
      </c>
      <c r="S238" s="306" t="s">
        <v>1399</v>
      </c>
      <c r="T238" s="306">
        <f>V_PO_IT[[#This Row],[SPK Amount]]*V_PO_IT[[#This Row],[QUANTITY]]</f>
        <v>0</v>
      </c>
    </row>
    <row r="239" spans="1:20" hidden="1" x14ac:dyDescent="0.25">
      <c r="A239" s="306" t="s">
        <v>2832</v>
      </c>
      <c r="B239" s="306" t="s">
        <v>3455</v>
      </c>
      <c r="C239" s="306" t="s">
        <v>1299</v>
      </c>
      <c r="D239" s="320">
        <v>45167</v>
      </c>
      <c r="E239" s="306" t="s">
        <v>2791</v>
      </c>
      <c r="F239" s="306" t="s">
        <v>1622</v>
      </c>
      <c r="G239" s="306" t="s">
        <v>1623</v>
      </c>
      <c r="H239" s="306" t="s">
        <v>1208</v>
      </c>
      <c r="I239" s="305" t="s">
        <v>1306</v>
      </c>
      <c r="J239" s="306">
        <v>12</v>
      </c>
      <c r="K239" s="306" t="s">
        <v>1308</v>
      </c>
      <c r="L239" s="306" t="s">
        <v>3458</v>
      </c>
      <c r="M239" s="307"/>
      <c r="N239" s="307"/>
      <c r="O239" s="306"/>
      <c r="P239" s="321"/>
      <c r="Q239" s="307">
        <v>0</v>
      </c>
      <c r="R239" s="306" t="s">
        <v>1399</v>
      </c>
      <c r="S239" s="306" t="s">
        <v>1399</v>
      </c>
      <c r="T239" s="306">
        <f>V_PO_IT[[#This Row],[SPK Amount]]*V_PO_IT[[#This Row],[QUANTITY]]</f>
        <v>0</v>
      </c>
    </row>
    <row r="240" spans="1:20" hidden="1" x14ac:dyDescent="0.25">
      <c r="A240" s="306" t="s">
        <v>2832</v>
      </c>
      <c r="B240" s="306" t="s">
        <v>3455</v>
      </c>
      <c r="C240" s="306" t="s">
        <v>1299</v>
      </c>
      <c r="D240" s="320">
        <v>45167</v>
      </c>
      <c r="E240" s="306" t="s">
        <v>2791</v>
      </c>
      <c r="F240" s="306" t="s">
        <v>1635</v>
      </c>
      <c r="G240" s="306" t="s">
        <v>1636</v>
      </c>
      <c r="H240" s="306" t="s">
        <v>1208</v>
      </c>
      <c r="I240" s="305" t="s">
        <v>1306</v>
      </c>
      <c r="J240" s="306">
        <v>12</v>
      </c>
      <c r="K240" s="306" t="s">
        <v>1308</v>
      </c>
      <c r="L240" s="306" t="s">
        <v>3456</v>
      </c>
      <c r="M240" s="307"/>
      <c r="N240" s="307"/>
      <c r="O240" s="306"/>
      <c r="P240" s="321"/>
      <c r="Q240" s="307">
        <v>0</v>
      </c>
      <c r="R240" s="306" t="s">
        <v>1399</v>
      </c>
      <c r="S240" s="306" t="s">
        <v>1399</v>
      </c>
      <c r="T240" s="306">
        <f>V_PO_IT[[#This Row],[SPK Amount]]*V_PO_IT[[#This Row],[QUANTITY]]</f>
        <v>0</v>
      </c>
    </row>
    <row r="241" spans="1:20" hidden="1" x14ac:dyDescent="0.25">
      <c r="A241" s="306" t="s">
        <v>2832</v>
      </c>
      <c r="B241" s="306" t="s">
        <v>3455</v>
      </c>
      <c r="C241" s="306" t="s">
        <v>1299</v>
      </c>
      <c r="D241" s="320">
        <v>45167</v>
      </c>
      <c r="E241" s="306" t="s">
        <v>2791</v>
      </c>
      <c r="F241" s="306" t="s">
        <v>1635</v>
      </c>
      <c r="G241" s="306" t="s">
        <v>1636</v>
      </c>
      <c r="H241" s="306" t="s">
        <v>1208</v>
      </c>
      <c r="I241" s="305" t="s">
        <v>1306</v>
      </c>
      <c r="J241" s="306">
        <v>12</v>
      </c>
      <c r="K241" s="306" t="s">
        <v>1308</v>
      </c>
      <c r="L241" s="306" t="s">
        <v>3458</v>
      </c>
      <c r="M241" s="307"/>
      <c r="N241" s="307"/>
      <c r="O241" s="306"/>
      <c r="P241" s="321"/>
      <c r="Q241" s="307">
        <v>0</v>
      </c>
      <c r="R241" s="306" t="s">
        <v>1399</v>
      </c>
      <c r="S241" s="306" t="s">
        <v>1399</v>
      </c>
      <c r="T241" s="306">
        <f>V_PO_IT[[#This Row],[SPK Amount]]*V_PO_IT[[#This Row],[QUANTITY]]</f>
        <v>0</v>
      </c>
    </row>
    <row r="242" spans="1:20" hidden="1" x14ac:dyDescent="0.25">
      <c r="A242" s="306" t="s">
        <v>2832</v>
      </c>
      <c r="B242" s="306" t="s">
        <v>3455</v>
      </c>
      <c r="C242" s="306" t="s">
        <v>1299</v>
      </c>
      <c r="D242" s="320">
        <v>45167</v>
      </c>
      <c r="E242" s="306" t="s">
        <v>2791</v>
      </c>
      <c r="F242" s="306" t="s">
        <v>1626</v>
      </c>
      <c r="G242" s="306" t="s">
        <v>1627</v>
      </c>
      <c r="H242" s="306" t="s">
        <v>1208</v>
      </c>
      <c r="I242" s="305" t="s">
        <v>1306</v>
      </c>
      <c r="J242" s="306">
        <v>10</v>
      </c>
      <c r="K242" s="306" t="s">
        <v>1308</v>
      </c>
      <c r="L242" s="306" t="s">
        <v>3456</v>
      </c>
      <c r="M242" s="307"/>
      <c r="N242" s="307"/>
      <c r="O242" s="306"/>
      <c r="P242" s="321"/>
      <c r="Q242" s="307">
        <v>0</v>
      </c>
      <c r="R242" s="306" t="s">
        <v>1399</v>
      </c>
      <c r="S242" s="306" t="s">
        <v>1399</v>
      </c>
      <c r="T242" s="306">
        <f>V_PO_IT[[#This Row],[SPK Amount]]*V_PO_IT[[#This Row],[QUANTITY]]</f>
        <v>0</v>
      </c>
    </row>
    <row r="243" spans="1:20" hidden="1" x14ac:dyDescent="0.25">
      <c r="A243" s="306" t="s">
        <v>2832</v>
      </c>
      <c r="B243" s="306" t="s">
        <v>3455</v>
      </c>
      <c r="C243" s="306" t="s">
        <v>1299</v>
      </c>
      <c r="D243" s="320">
        <v>45167</v>
      </c>
      <c r="E243" s="306" t="s">
        <v>2791</v>
      </c>
      <c r="F243" s="306" t="s">
        <v>1626</v>
      </c>
      <c r="G243" s="306" t="s">
        <v>1627</v>
      </c>
      <c r="H243" s="306" t="s">
        <v>1208</v>
      </c>
      <c r="I243" s="305" t="s">
        <v>1306</v>
      </c>
      <c r="J243" s="306">
        <v>10</v>
      </c>
      <c r="K243" s="306" t="s">
        <v>1308</v>
      </c>
      <c r="L243" s="306" t="s">
        <v>3458</v>
      </c>
      <c r="M243" s="307"/>
      <c r="N243" s="307"/>
      <c r="O243" s="306"/>
      <c r="P243" s="321"/>
      <c r="Q243" s="307">
        <v>0</v>
      </c>
      <c r="R243" s="306" t="s">
        <v>1399</v>
      </c>
      <c r="S243" s="306" t="s">
        <v>1399</v>
      </c>
      <c r="T243" s="306">
        <f>V_PO_IT[[#This Row],[SPK Amount]]*V_PO_IT[[#This Row],[QUANTITY]]</f>
        <v>0</v>
      </c>
    </row>
    <row r="244" spans="1:20" hidden="1" x14ac:dyDescent="0.25">
      <c r="A244" s="306" t="s">
        <v>2832</v>
      </c>
      <c r="B244" s="306" t="s">
        <v>3455</v>
      </c>
      <c r="C244" s="306" t="s">
        <v>1299</v>
      </c>
      <c r="D244" s="320">
        <v>45167</v>
      </c>
      <c r="E244" s="306" t="s">
        <v>2791</v>
      </c>
      <c r="F244" s="306" t="s">
        <v>1631</v>
      </c>
      <c r="G244" s="306" t="s">
        <v>1340</v>
      </c>
      <c r="H244" s="306" t="s">
        <v>1208</v>
      </c>
      <c r="I244" s="305" t="s">
        <v>1306</v>
      </c>
      <c r="J244" s="306">
        <v>2</v>
      </c>
      <c r="K244" s="306" t="s">
        <v>1632</v>
      </c>
      <c r="L244" s="306" t="s">
        <v>3457</v>
      </c>
      <c r="M244" s="307"/>
      <c r="N244" s="307"/>
      <c r="O244" s="306"/>
      <c r="P244" s="321"/>
      <c r="Q244" s="307">
        <v>0</v>
      </c>
      <c r="R244" s="306" t="s">
        <v>1399</v>
      </c>
      <c r="S244" s="306" t="s">
        <v>1399</v>
      </c>
      <c r="T244" s="306">
        <f>V_PO_IT[[#This Row],[SPK Amount]]*V_PO_IT[[#This Row],[QUANTITY]]</f>
        <v>0</v>
      </c>
    </row>
    <row r="245" spans="1:20" hidden="1" x14ac:dyDescent="0.25">
      <c r="A245" s="306" t="s">
        <v>2832</v>
      </c>
      <c r="B245" s="306" t="s">
        <v>3455</v>
      </c>
      <c r="C245" s="306" t="s">
        <v>1299</v>
      </c>
      <c r="D245" s="320">
        <v>45167</v>
      </c>
      <c r="E245" s="306" t="s">
        <v>2791</v>
      </c>
      <c r="F245" s="306" t="s">
        <v>1631</v>
      </c>
      <c r="G245" s="306" t="s">
        <v>1340</v>
      </c>
      <c r="H245" s="306" t="s">
        <v>1208</v>
      </c>
      <c r="I245" s="305" t="s">
        <v>1306</v>
      </c>
      <c r="J245" s="306">
        <v>2</v>
      </c>
      <c r="K245" s="306" t="s">
        <v>1632</v>
      </c>
      <c r="L245" s="306" t="s">
        <v>3458</v>
      </c>
      <c r="M245" s="307"/>
      <c r="N245" s="307"/>
      <c r="O245" s="306"/>
      <c r="P245" s="321"/>
      <c r="Q245" s="307">
        <v>0</v>
      </c>
      <c r="R245" s="306" t="s">
        <v>1399</v>
      </c>
      <c r="S245" s="306" t="s">
        <v>1399</v>
      </c>
      <c r="T245" s="306">
        <f>V_PO_IT[[#This Row],[SPK Amount]]*V_PO_IT[[#This Row],[QUANTITY]]</f>
        <v>0</v>
      </c>
    </row>
    <row r="246" spans="1:20" hidden="1" x14ac:dyDescent="0.25">
      <c r="A246" s="306" t="s">
        <v>2832</v>
      </c>
      <c r="B246" s="306" t="s">
        <v>3455</v>
      </c>
      <c r="C246" s="306" t="s">
        <v>1299</v>
      </c>
      <c r="D246" s="320">
        <v>45167</v>
      </c>
      <c r="E246" s="306" t="s">
        <v>2791</v>
      </c>
      <c r="F246" s="306" t="s">
        <v>1628</v>
      </c>
      <c r="G246" s="306" t="s">
        <v>1328</v>
      </c>
      <c r="H246" s="306" t="s">
        <v>1208</v>
      </c>
      <c r="I246" s="305" t="s">
        <v>1306</v>
      </c>
      <c r="J246" s="306">
        <v>1</v>
      </c>
      <c r="K246" s="306" t="s">
        <v>1329</v>
      </c>
      <c r="L246" s="306" t="s">
        <v>3456</v>
      </c>
      <c r="M246" s="307"/>
      <c r="N246" s="307"/>
      <c r="O246" s="306"/>
      <c r="P246" s="321"/>
      <c r="Q246" s="307">
        <v>0</v>
      </c>
      <c r="R246" s="306" t="s">
        <v>1399</v>
      </c>
      <c r="S246" s="306" t="s">
        <v>1399</v>
      </c>
      <c r="T246" s="306">
        <f>V_PO_IT[[#This Row],[SPK Amount]]*V_PO_IT[[#This Row],[QUANTITY]]</f>
        <v>0</v>
      </c>
    </row>
    <row r="247" spans="1:20" hidden="1" x14ac:dyDescent="0.25">
      <c r="A247" s="306" t="s">
        <v>2832</v>
      </c>
      <c r="B247" s="306" t="s">
        <v>3455</v>
      </c>
      <c r="C247" s="306" t="s">
        <v>1299</v>
      </c>
      <c r="D247" s="320">
        <v>45167</v>
      </c>
      <c r="E247" s="306" t="s">
        <v>2791</v>
      </c>
      <c r="F247" s="306" t="s">
        <v>1628</v>
      </c>
      <c r="G247" s="306" t="s">
        <v>1328</v>
      </c>
      <c r="H247" s="306" t="s">
        <v>1208</v>
      </c>
      <c r="I247" s="305" t="s">
        <v>1306</v>
      </c>
      <c r="J247" s="306">
        <v>1</v>
      </c>
      <c r="K247" s="306" t="s">
        <v>1329</v>
      </c>
      <c r="L247" s="306" t="s">
        <v>3457</v>
      </c>
      <c r="M247" s="307"/>
      <c r="N247" s="307"/>
      <c r="O247" s="306"/>
      <c r="P247" s="321"/>
      <c r="Q247" s="307">
        <v>0</v>
      </c>
      <c r="R247" s="306" t="s">
        <v>1399</v>
      </c>
      <c r="S247" s="306" t="s">
        <v>1399</v>
      </c>
      <c r="T247" s="306">
        <f>V_PO_IT[[#This Row],[SPK Amount]]*V_PO_IT[[#This Row],[QUANTITY]]</f>
        <v>0</v>
      </c>
    </row>
    <row r="248" spans="1:20" hidden="1" x14ac:dyDescent="0.25">
      <c r="A248" s="306" t="s">
        <v>2832</v>
      </c>
      <c r="B248" s="306" t="s">
        <v>3459</v>
      </c>
      <c r="C248" s="306" t="s">
        <v>1299</v>
      </c>
      <c r="D248" s="320">
        <v>45168</v>
      </c>
      <c r="E248" s="306" t="s">
        <v>2791</v>
      </c>
      <c r="F248" s="306" t="s">
        <v>1303</v>
      </c>
      <c r="G248" s="306" t="s">
        <v>1307</v>
      </c>
      <c r="H248" s="306" t="s">
        <v>1207</v>
      </c>
      <c r="I248" s="305" t="s">
        <v>1441</v>
      </c>
      <c r="J248" s="306">
        <v>1</v>
      </c>
      <c r="K248" s="306" t="s">
        <v>1519</v>
      </c>
      <c r="L248" s="306"/>
      <c r="M248" s="307"/>
      <c r="N248" s="307"/>
      <c r="O248" s="306"/>
      <c r="P248" s="321"/>
      <c r="Q248" s="307">
        <v>0</v>
      </c>
      <c r="R248" s="306" t="s">
        <v>1399</v>
      </c>
      <c r="S248" s="306" t="s">
        <v>1399</v>
      </c>
      <c r="T248" s="306">
        <f>V_PO_IT[[#This Row],[SPK Amount]]*V_PO_IT[[#This Row],[QUANTITY]]</f>
        <v>0</v>
      </c>
    </row>
    <row r="249" spans="1:20" hidden="1" x14ac:dyDescent="0.25">
      <c r="A249" s="306" t="s">
        <v>2832</v>
      </c>
      <c r="B249" s="306" t="s">
        <v>3460</v>
      </c>
      <c r="C249" s="306" t="s">
        <v>1299</v>
      </c>
      <c r="D249" s="320">
        <v>44448</v>
      </c>
      <c r="E249" s="306" t="s">
        <v>2791</v>
      </c>
      <c r="F249" s="306" t="s">
        <v>1303</v>
      </c>
      <c r="G249" s="306" t="s">
        <v>1307</v>
      </c>
      <c r="H249" s="306" t="s">
        <v>1207</v>
      </c>
      <c r="I249" s="305" t="s">
        <v>1536</v>
      </c>
      <c r="J249" s="306">
        <v>12</v>
      </c>
      <c r="K249" s="306" t="s">
        <v>1519</v>
      </c>
      <c r="L249" s="306" t="s">
        <v>2963</v>
      </c>
      <c r="M249" s="307"/>
      <c r="N249" s="307"/>
      <c r="O249" s="306"/>
      <c r="P249" s="321"/>
      <c r="Q249" s="307">
        <v>0</v>
      </c>
      <c r="R249" s="306" t="s">
        <v>1399</v>
      </c>
      <c r="S249" s="306" t="s">
        <v>1399</v>
      </c>
      <c r="T249" s="306">
        <f>V_PO_IT[[#This Row],[SPK Amount]]*V_PO_IT[[#This Row],[QUANTITY]]</f>
        <v>0</v>
      </c>
    </row>
    <row r="250" spans="1:20" hidden="1" x14ac:dyDescent="0.25">
      <c r="A250" s="306" t="s">
        <v>2832</v>
      </c>
      <c r="B250" s="306" t="s">
        <v>3469</v>
      </c>
      <c r="C250" s="306" t="s">
        <v>1299</v>
      </c>
      <c r="D250" s="320">
        <v>44519</v>
      </c>
      <c r="E250" s="306" t="s">
        <v>2791</v>
      </c>
      <c r="F250" s="306" t="s">
        <v>1705</v>
      </c>
      <c r="G250" s="306" t="s">
        <v>1706</v>
      </c>
      <c r="H250" s="306" t="s">
        <v>1208</v>
      </c>
      <c r="I250" s="305" t="s">
        <v>1306</v>
      </c>
      <c r="J250" s="306">
        <v>1</v>
      </c>
      <c r="K250" s="306" t="s">
        <v>1329</v>
      </c>
      <c r="L250" s="306"/>
      <c r="M250" s="307"/>
      <c r="N250" s="307"/>
      <c r="O250" s="306"/>
      <c r="P250" s="321"/>
      <c r="Q250" s="307">
        <v>0</v>
      </c>
      <c r="R250" s="306" t="s">
        <v>1399</v>
      </c>
      <c r="S250" s="306" t="s">
        <v>1399</v>
      </c>
      <c r="T250" s="306">
        <f>V_PO_IT[[#This Row],[SPK Amount]]*V_PO_IT[[#This Row],[QUANTITY]]</f>
        <v>0</v>
      </c>
    </row>
    <row r="251" spans="1:20" ht="30" hidden="1" x14ac:dyDescent="0.25">
      <c r="A251" s="306" t="s">
        <v>2832</v>
      </c>
      <c r="B251" s="306" t="s">
        <v>3473</v>
      </c>
      <c r="C251" s="306" t="s">
        <v>1299</v>
      </c>
      <c r="D251" s="320">
        <v>45258</v>
      </c>
      <c r="E251" s="306" t="s">
        <v>2791</v>
      </c>
      <c r="F251" s="306" t="s">
        <v>1303</v>
      </c>
      <c r="G251" s="306" t="s">
        <v>1307</v>
      </c>
      <c r="H251" s="306" t="s">
        <v>1207</v>
      </c>
      <c r="I251" s="305" t="s">
        <v>1402</v>
      </c>
      <c r="J251" s="306">
        <v>2</v>
      </c>
      <c r="K251" s="306" t="s">
        <v>1397</v>
      </c>
      <c r="L251" s="306"/>
      <c r="M251" s="307"/>
      <c r="N251" s="307"/>
      <c r="O251" s="306"/>
      <c r="P251" s="321"/>
      <c r="Q251" s="307">
        <v>0</v>
      </c>
      <c r="R251" s="306" t="s">
        <v>1399</v>
      </c>
      <c r="S251" s="306" t="s">
        <v>1399</v>
      </c>
      <c r="T251" s="306">
        <f>V_PO_IT[[#This Row],[SPK Amount]]*V_PO_IT[[#This Row],[QUANTITY]]</f>
        <v>0</v>
      </c>
    </row>
    <row r="252" spans="1:20" hidden="1" x14ac:dyDescent="0.25">
      <c r="A252" s="306" t="s">
        <v>2832</v>
      </c>
      <c r="B252" s="306" t="s">
        <v>3484</v>
      </c>
      <c r="C252" s="306" t="s">
        <v>1299</v>
      </c>
      <c r="D252" s="320">
        <v>45617</v>
      </c>
      <c r="E252" s="306" t="s">
        <v>2791</v>
      </c>
      <c r="F252" s="306" t="s">
        <v>1722</v>
      </c>
      <c r="G252" s="306" t="s">
        <v>1723</v>
      </c>
      <c r="H252" s="306" t="s">
        <v>1208</v>
      </c>
      <c r="I252" s="305" t="s">
        <v>1306</v>
      </c>
      <c r="J252" s="306">
        <v>12</v>
      </c>
      <c r="K252" s="306" t="s">
        <v>1632</v>
      </c>
      <c r="L252" s="306"/>
      <c r="M252" s="307"/>
      <c r="N252" s="307"/>
      <c r="O252" s="306"/>
      <c r="P252" s="321"/>
      <c r="Q252" s="307">
        <v>0</v>
      </c>
      <c r="R252" s="306" t="s">
        <v>1399</v>
      </c>
      <c r="S252" s="306" t="s">
        <v>1399</v>
      </c>
      <c r="T252" s="306">
        <f>V_PO_IT[[#This Row],[SPK Amount]]*V_PO_IT[[#This Row],[QUANTITY]]</f>
        <v>0</v>
      </c>
    </row>
    <row r="253" spans="1:20" hidden="1" x14ac:dyDescent="0.25">
      <c r="A253" s="306" t="s">
        <v>2832</v>
      </c>
      <c r="B253" s="306" t="s">
        <v>3484</v>
      </c>
      <c r="C253" s="306" t="s">
        <v>1299</v>
      </c>
      <c r="D253" s="320">
        <v>45617</v>
      </c>
      <c r="E253" s="306" t="s">
        <v>2791</v>
      </c>
      <c r="F253" s="306" t="s">
        <v>1722</v>
      </c>
      <c r="G253" s="306" t="s">
        <v>1723</v>
      </c>
      <c r="H253" s="306" t="s">
        <v>1208</v>
      </c>
      <c r="I253" s="305" t="s">
        <v>1306</v>
      </c>
      <c r="J253" s="306">
        <v>12</v>
      </c>
      <c r="K253" s="306" t="s">
        <v>1308</v>
      </c>
      <c r="L253" s="306"/>
      <c r="M253" s="307"/>
      <c r="N253" s="307"/>
      <c r="O253" s="306"/>
      <c r="P253" s="321"/>
      <c r="Q253" s="307">
        <v>0</v>
      </c>
      <c r="R253" s="306" t="s">
        <v>1399</v>
      </c>
      <c r="S253" s="306" t="s">
        <v>1399</v>
      </c>
      <c r="T253" s="306">
        <f>V_PO_IT[[#This Row],[SPK Amount]]*V_PO_IT[[#This Row],[QUANTITY]]</f>
        <v>0</v>
      </c>
    </row>
    <row r="254" spans="1:20" hidden="1" x14ac:dyDescent="0.25">
      <c r="A254" s="306" t="s">
        <v>2832</v>
      </c>
      <c r="B254" s="306" t="s">
        <v>3484</v>
      </c>
      <c r="C254" s="306" t="s">
        <v>1299</v>
      </c>
      <c r="D254" s="320">
        <v>45617</v>
      </c>
      <c r="E254" s="306" t="s">
        <v>2791</v>
      </c>
      <c r="F254" s="306" t="s">
        <v>1724</v>
      </c>
      <c r="G254" s="306" t="s">
        <v>1380</v>
      </c>
      <c r="H254" s="306" t="s">
        <v>1208</v>
      </c>
      <c r="I254" s="305" t="s">
        <v>1306</v>
      </c>
      <c r="J254" s="306">
        <v>12</v>
      </c>
      <c r="K254" s="306" t="s">
        <v>1632</v>
      </c>
      <c r="L254" s="306"/>
      <c r="M254" s="307"/>
      <c r="N254" s="307"/>
      <c r="O254" s="306"/>
      <c r="P254" s="321"/>
      <c r="Q254" s="307">
        <v>0</v>
      </c>
      <c r="R254" s="306" t="s">
        <v>1399</v>
      </c>
      <c r="S254" s="306" t="s">
        <v>1399</v>
      </c>
      <c r="T254" s="306">
        <f>V_PO_IT[[#This Row],[SPK Amount]]*V_PO_IT[[#This Row],[QUANTITY]]</f>
        <v>0</v>
      </c>
    </row>
    <row r="255" spans="1:20" hidden="1" x14ac:dyDescent="0.25">
      <c r="A255" s="306" t="s">
        <v>2832</v>
      </c>
      <c r="B255" s="306" t="s">
        <v>3484</v>
      </c>
      <c r="C255" s="306" t="s">
        <v>1299</v>
      </c>
      <c r="D255" s="320">
        <v>45617</v>
      </c>
      <c r="E255" s="306" t="s">
        <v>2791</v>
      </c>
      <c r="F255" s="306" t="s">
        <v>1720</v>
      </c>
      <c r="G255" s="306" t="s">
        <v>1721</v>
      </c>
      <c r="H255" s="306" t="s">
        <v>1208</v>
      </c>
      <c r="I255" s="305" t="s">
        <v>1306</v>
      </c>
      <c r="J255" s="306">
        <v>12</v>
      </c>
      <c r="K255" s="306" t="s">
        <v>1341</v>
      </c>
      <c r="L255" s="306"/>
      <c r="M255" s="307"/>
      <c r="N255" s="307"/>
      <c r="O255" s="306"/>
      <c r="P255" s="321"/>
      <c r="Q255" s="307">
        <v>0</v>
      </c>
      <c r="R255" s="306" t="s">
        <v>1399</v>
      </c>
      <c r="S255" s="306" t="s">
        <v>1399</v>
      </c>
      <c r="T255" s="306">
        <f>V_PO_IT[[#This Row],[SPK Amount]]*V_PO_IT[[#This Row],[QUANTITY]]</f>
        <v>0</v>
      </c>
    </row>
    <row r="256" spans="1:20" hidden="1" x14ac:dyDescent="0.25">
      <c r="A256" s="306" t="s">
        <v>2832</v>
      </c>
      <c r="B256" s="306" t="s">
        <v>3484</v>
      </c>
      <c r="C256" s="306" t="s">
        <v>1299</v>
      </c>
      <c r="D256" s="320">
        <v>45617</v>
      </c>
      <c r="E256" s="306" t="s">
        <v>2791</v>
      </c>
      <c r="F256" s="306" t="s">
        <v>1579</v>
      </c>
      <c r="G256" s="306" t="s">
        <v>1580</v>
      </c>
      <c r="H256" s="306" t="s">
        <v>1208</v>
      </c>
      <c r="I256" s="305" t="s">
        <v>1306</v>
      </c>
      <c r="J256" s="306">
        <v>2</v>
      </c>
      <c r="K256" s="306" t="s">
        <v>1358</v>
      </c>
      <c r="L256" s="306"/>
      <c r="M256" s="307"/>
      <c r="N256" s="307"/>
      <c r="O256" s="306"/>
      <c r="P256" s="321"/>
      <c r="Q256" s="307">
        <v>0</v>
      </c>
      <c r="R256" s="306" t="s">
        <v>1399</v>
      </c>
      <c r="S256" s="306" t="s">
        <v>1399</v>
      </c>
      <c r="T256" s="306">
        <f>V_PO_IT[[#This Row],[SPK Amount]]*V_PO_IT[[#This Row],[QUANTITY]]</f>
        <v>0</v>
      </c>
    </row>
    <row r="257" spans="1:20" ht="30" hidden="1" x14ac:dyDescent="0.25">
      <c r="A257" s="306" t="s">
        <v>2832</v>
      </c>
      <c r="B257" s="306" t="s">
        <v>3485</v>
      </c>
      <c r="C257" s="306" t="s">
        <v>1299</v>
      </c>
      <c r="D257" s="320">
        <v>44539</v>
      </c>
      <c r="E257" s="306" t="s">
        <v>2791</v>
      </c>
      <c r="F257" s="306" t="s">
        <v>1303</v>
      </c>
      <c r="G257" s="306" t="s">
        <v>1307</v>
      </c>
      <c r="H257" s="306" t="s">
        <v>1207</v>
      </c>
      <c r="I257" s="305" t="s">
        <v>1402</v>
      </c>
      <c r="J257" s="306">
        <v>1</v>
      </c>
      <c r="K257" s="306" t="s">
        <v>1529</v>
      </c>
      <c r="L257" s="306" t="s">
        <v>2963</v>
      </c>
      <c r="M257" s="307"/>
      <c r="N257" s="307"/>
      <c r="O257" s="306"/>
      <c r="P257" s="321"/>
      <c r="Q257" s="307">
        <v>0</v>
      </c>
      <c r="R257" s="306" t="s">
        <v>1399</v>
      </c>
      <c r="S257" s="306" t="s">
        <v>1399</v>
      </c>
      <c r="T257" s="306">
        <f>V_PO_IT[[#This Row],[SPK Amount]]*V_PO_IT[[#This Row],[QUANTITY]]</f>
        <v>0</v>
      </c>
    </row>
    <row r="258" spans="1:20" ht="30" hidden="1" x14ac:dyDescent="0.25">
      <c r="A258" s="306" t="s">
        <v>2832</v>
      </c>
      <c r="B258" s="306" t="s">
        <v>3486</v>
      </c>
      <c r="C258" s="306" t="s">
        <v>1299</v>
      </c>
      <c r="D258" s="320">
        <v>44900</v>
      </c>
      <c r="E258" s="306" t="s">
        <v>2791</v>
      </c>
      <c r="F258" s="306" t="s">
        <v>1303</v>
      </c>
      <c r="G258" s="306" t="s">
        <v>1307</v>
      </c>
      <c r="H258" s="306" t="s">
        <v>1207</v>
      </c>
      <c r="I258" s="305" t="s">
        <v>1523</v>
      </c>
      <c r="J258" s="306">
        <v>12</v>
      </c>
      <c r="K258" s="306" t="s">
        <v>1397</v>
      </c>
      <c r="L258" s="306"/>
      <c r="M258" s="307"/>
      <c r="N258" s="307"/>
      <c r="O258" s="306"/>
      <c r="P258" s="321"/>
      <c r="Q258" s="307">
        <v>0</v>
      </c>
      <c r="R258" s="306" t="s">
        <v>1399</v>
      </c>
      <c r="S258" s="306" t="s">
        <v>1399</v>
      </c>
      <c r="T258" s="306">
        <f>V_PO_IT[[#This Row],[SPK Amount]]*V_PO_IT[[#This Row],[QUANTITY]]</f>
        <v>0</v>
      </c>
    </row>
    <row r="259" spans="1:20" ht="30" hidden="1" x14ac:dyDescent="0.25">
      <c r="A259" s="306" t="s">
        <v>2832</v>
      </c>
      <c r="B259" s="306" t="s">
        <v>3487</v>
      </c>
      <c r="C259" s="306" t="s">
        <v>1299</v>
      </c>
      <c r="D259" s="320">
        <v>44903</v>
      </c>
      <c r="E259" s="306" t="s">
        <v>2791</v>
      </c>
      <c r="F259" s="306" t="s">
        <v>1303</v>
      </c>
      <c r="G259" s="306" t="s">
        <v>1307</v>
      </c>
      <c r="H259" s="306" t="s">
        <v>1207</v>
      </c>
      <c r="I259" s="305" t="s">
        <v>1506</v>
      </c>
      <c r="J259" s="306">
        <v>12</v>
      </c>
      <c r="K259" s="306" t="s">
        <v>1397</v>
      </c>
      <c r="L259" s="306"/>
      <c r="M259" s="307"/>
      <c r="N259" s="307"/>
      <c r="O259" s="306"/>
      <c r="P259" s="321"/>
      <c r="Q259" s="307">
        <v>0</v>
      </c>
      <c r="R259" s="306" t="s">
        <v>1399</v>
      </c>
      <c r="S259" s="306" t="s">
        <v>1399</v>
      </c>
      <c r="T259" s="306">
        <f>V_PO_IT[[#This Row],[SPK Amount]]*V_PO_IT[[#This Row],[QUANTITY]]</f>
        <v>0</v>
      </c>
    </row>
    <row r="260" spans="1:20" hidden="1" x14ac:dyDescent="0.25">
      <c r="A260" s="306" t="s">
        <v>2915</v>
      </c>
      <c r="B260" s="306" t="s">
        <v>3490</v>
      </c>
      <c r="C260" s="306" t="s">
        <v>2165</v>
      </c>
      <c r="D260" s="320">
        <v>44727</v>
      </c>
      <c r="E260" s="306" t="s">
        <v>2917</v>
      </c>
      <c r="F260" s="306" t="s">
        <v>1303</v>
      </c>
      <c r="G260" s="306" t="s">
        <v>1307</v>
      </c>
      <c r="H260" s="306" t="s">
        <v>1207</v>
      </c>
      <c r="I260" s="305" t="s">
        <v>2221</v>
      </c>
      <c r="J260" s="306">
        <v>1</v>
      </c>
      <c r="K260" s="306" t="s">
        <v>2211</v>
      </c>
      <c r="L260" s="306"/>
      <c r="M260" s="307"/>
      <c r="N260" s="307"/>
      <c r="O260" s="306"/>
      <c r="P260" s="321"/>
      <c r="Q260" s="307">
        <v>0</v>
      </c>
      <c r="R260" s="306" t="s">
        <v>1399</v>
      </c>
      <c r="S260" s="306" t="s">
        <v>1399</v>
      </c>
      <c r="T260" s="306">
        <f>V_PO_IT[[#This Row],[SPK Amount]]*V_PO_IT[[#This Row],[QUANTITY]]</f>
        <v>0</v>
      </c>
    </row>
    <row r="261" spans="1:20" hidden="1" x14ac:dyDescent="0.25">
      <c r="A261" s="306" t="s">
        <v>2915</v>
      </c>
      <c r="B261" s="306" t="s">
        <v>3497</v>
      </c>
      <c r="C261" s="306" t="s">
        <v>2165</v>
      </c>
      <c r="D261" s="320">
        <v>44904</v>
      </c>
      <c r="E261" s="306" t="s">
        <v>2917</v>
      </c>
      <c r="F261" s="306" t="s">
        <v>2168</v>
      </c>
      <c r="G261" s="306" t="s">
        <v>2169</v>
      </c>
      <c r="H261" s="306" t="s">
        <v>1208</v>
      </c>
      <c r="I261" s="305" t="s">
        <v>1306</v>
      </c>
      <c r="J261" s="306">
        <v>1</v>
      </c>
      <c r="K261" s="306" t="s">
        <v>2170</v>
      </c>
      <c r="L261" s="306"/>
      <c r="M261" s="307"/>
      <c r="N261" s="307"/>
      <c r="O261" s="306"/>
      <c r="P261" s="321"/>
      <c r="Q261" s="307">
        <v>0</v>
      </c>
      <c r="R261" s="306" t="s">
        <v>1399</v>
      </c>
      <c r="S261" s="306" t="s">
        <v>1399</v>
      </c>
      <c r="T261" s="306">
        <f>V_PO_IT[[#This Row],[SPK Amount]]*V_PO_IT[[#This Row],[QUANTITY]]</f>
        <v>0</v>
      </c>
    </row>
    <row r="262" spans="1:20" hidden="1" x14ac:dyDescent="0.25">
      <c r="A262" s="306" t="s">
        <v>2915</v>
      </c>
      <c r="B262" s="306" t="s">
        <v>3499</v>
      </c>
      <c r="C262" s="306" t="s">
        <v>2165</v>
      </c>
      <c r="D262" s="320">
        <v>45030</v>
      </c>
      <c r="E262" s="306" t="s">
        <v>2917</v>
      </c>
      <c r="F262" s="306" t="s">
        <v>1303</v>
      </c>
      <c r="G262" s="306" t="s">
        <v>1307</v>
      </c>
      <c r="H262" s="306" t="s">
        <v>1207</v>
      </c>
      <c r="I262" s="305" t="s">
        <v>3500</v>
      </c>
      <c r="J262" s="306">
        <v>1</v>
      </c>
      <c r="K262" s="306" t="s">
        <v>1397</v>
      </c>
      <c r="L262" s="306"/>
      <c r="M262" s="307"/>
      <c r="N262" s="307"/>
      <c r="O262" s="306"/>
      <c r="P262" s="321"/>
      <c r="Q262" s="307">
        <v>0</v>
      </c>
      <c r="R262" s="306" t="s">
        <v>1399</v>
      </c>
      <c r="S262" s="306" t="s">
        <v>1399</v>
      </c>
      <c r="T262" s="306">
        <f>V_PO_IT[[#This Row],[SPK Amount]]*V_PO_IT[[#This Row],[QUANTITY]]</f>
        <v>0</v>
      </c>
    </row>
    <row r="263" spans="1:20" hidden="1" x14ac:dyDescent="0.25">
      <c r="A263" s="306" t="s">
        <v>2915</v>
      </c>
      <c r="B263" s="306" t="s">
        <v>3501</v>
      </c>
      <c r="C263" s="306" t="s">
        <v>2165</v>
      </c>
      <c r="D263" s="320">
        <v>45057</v>
      </c>
      <c r="E263" s="306" t="s">
        <v>2917</v>
      </c>
      <c r="F263" s="306" t="s">
        <v>1303</v>
      </c>
      <c r="G263" s="306" t="s">
        <v>1307</v>
      </c>
      <c r="H263" s="306" t="s">
        <v>1207</v>
      </c>
      <c r="I263" s="305" t="s">
        <v>2216</v>
      </c>
      <c r="J263" s="306">
        <v>1</v>
      </c>
      <c r="K263" s="306" t="s">
        <v>2211</v>
      </c>
      <c r="L263" s="306"/>
      <c r="M263" s="307"/>
      <c r="N263" s="307"/>
      <c r="O263" s="306"/>
      <c r="P263" s="321"/>
      <c r="Q263" s="307">
        <v>0</v>
      </c>
      <c r="R263" s="306" t="s">
        <v>1399</v>
      </c>
      <c r="S263" s="306" t="s">
        <v>1399</v>
      </c>
      <c r="T263" s="306">
        <f>V_PO_IT[[#This Row],[SPK Amount]]*V_PO_IT[[#This Row],[QUANTITY]]</f>
        <v>0</v>
      </c>
    </row>
    <row r="264" spans="1:20" hidden="1" x14ac:dyDescent="0.25">
      <c r="A264" s="306" t="s">
        <v>2915</v>
      </c>
      <c r="B264" s="306" t="s">
        <v>3524</v>
      </c>
      <c r="C264" s="306" t="s">
        <v>2165</v>
      </c>
      <c r="D264" s="320">
        <v>45784</v>
      </c>
      <c r="E264" s="306" t="s">
        <v>2917</v>
      </c>
      <c r="F264" s="306" t="s">
        <v>2276</v>
      </c>
      <c r="G264" s="306" t="s">
        <v>2277</v>
      </c>
      <c r="H264" s="306" t="s">
        <v>1208</v>
      </c>
      <c r="I264" s="305" t="s">
        <v>1306</v>
      </c>
      <c r="J264" s="306">
        <v>1</v>
      </c>
      <c r="K264" s="306" t="s">
        <v>2188</v>
      </c>
      <c r="L264" s="306"/>
      <c r="M264" s="307"/>
      <c r="N264" s="307"/>
      <c r="O264" s="306"/>
      <c r="P264" s="321"/>
      <c r="Q264" s="307">
        <v>0</v>
      </c>
      <c r="R264" s="306" t="s">
        <v>1399</v>
      </c>
      <c r="S264" s="306" t="s">
        <v>1399</v>
      </c>
      <c r="T264" s="306">
        <f>V_PO_IT[[#This Row],[SPK Amount]]*V_PO_IT[[#This Row],[QUANTITY]]</f>
        <v>0</v>
      </c>
    </row>
    <row r="265" spans="1:20" hidden="1" x14ac:dyDescent="0.25">
      <c r="A265" s="306" t="s">
        <v>2915</v>
      </c>
      <c r="B265" s="306" t="s">
        <v>5401</v>
      </c>
      <c r="C265" s="306" t="s">
        <v>2165</v>
      </c>
      <c r="D265" s="320">
        <v>45858</v>
      </c>
      <c r="E265" s="306" t="s">
        <v>2917</v>
      </c>
      <c r="F265" s="306" t="s">
        <v>1303</v>
      </c>
      <c r="G265" s="306" t="s">
        <v>1307</v>
      </c>
      <c r="H265" s="306" t="s">
        <v>1207</v>
      </c>
      <c r="I265" s="305" t="s">
        <v>2216</v>
      </c>
      <c r="J265" s="306">
        <v>1</v>
      </c>
      <c r="K265" s="306" t="s">
        <v>2211</v>
      </c>
      <c r="L265" s="306"/>
      <c r="M265" s="307"/>
      <c r="N265" s="307"/>
      <c r="O265" s="306"/>
      <c r="P265" s="321"/>
      <c r="Q265" s="307">
        <v>0</v>
      </c>
      <c r="R265" s="306" t="s">
        <v>1399</v>
      </c>
      <c r="S265" s="306" t="s">
        <v>1399</v>
      </c>
      <c r="T265" s="306">
        <f>V_PO_IT[[#This Row],[SPK Amount]]*V_PO_IT[[#This Row],[QUANTITY]]</f>
        <v>0</v>
      </c>
    </row>
    <row r="266" spans="1:20" hidden="1" x14ac:dyDescent="0.25">
      <c r="A266" s="306" t="s">
        <v>2915</v>
      </c>
      <c r="B266" s="306" t="s">
        <v>5402</v>
      </c>
      <c r="C266" s="306" t="s">
        <v>2165</v>
      </c>
      <c r="D266" s="320">
        <v>45936</v>
      </c>
      <c r="E266" s="306" t="s">
        <v>2917</v>
      </c>
      <c r="F266" s="306" t="s">
        <v>1303</v>
      </c>
      <c r="G266" s="306" t="s">
        <v>1307</v>
      </c>
      <c r="H266" s="306" t="s">
        <v>1207</v>
      </c>
      <c r="I266" s="305" t="s">
        <v>5403</v>
      </c>
      <c r="J266" s="306">
        <v>12</v>
      </c>
      <c r="K266" s="306" t="s">
        <v>2211</v>
      </c>
      <c r="L266" s="306"/>
      <c r="M266" s="307"/>
      <c r="N266" s="307"/>
      <c r="O266" s="306"/>
      <c r="P266" s="321"/>
      <c r="Q266" s="307">
        <v>0</v>
      </c>
      <c r="R266" s="306" t="s">
        <v>1399</v>
      </c>
      <c r="S266" s="306" t="s">
        <v>1399</v>
      </c>
      <c r="T266" s="306">
        <f>V_PO_IT[[#This Row],[SPK Amount]]*V_PO_IT[[#This Row],[QUANTITY]]</f>
        <v>0</v>
      </c>
    </row>
    <row r="267" spans="1:20" ht="45" hidden="1" x14ac:dyDescent="0.25">
      <c r="A267" s="306" t="s">
        <v>2792</v>
      </c>
      <c r="B267" s="306" t="s">
        <v>2974</v>
      </c>
      <c r="C267" s="306" t="s">
        <v>2298</v>
      </c>
      <c r="D267" s="320">
        <v>45118</v>
      </c>
      <c r="E267" s="306" t="s">
        <v>2791</v>
      </c>
      <c r="F267" s="306" t="s">
        <v>1303</v>
      </c>
      <c r="G267" s="306" t="s">
        <v>1307</v>
      </c>
      <c r="H267" s="306" t="s">
        <v>1207</v>
      </c>
      <c r="I267" s="305" t="s">
        <v>2426</v>
      </c>
      <c r="J267" s="306">
        <v>1</v>
      </c>
      <c r="K267" s="306" t="s">
        <v>1391</v>
      </c>
      <c r="L267" s="306" t="s">
        <v>2975</v>
      </c>
      <c r="M267" s="307"/>
      <c r="N267" s="307"/>
      <c r="O267" s="306"/>
      <c r="P267" s="321"/>
      <c r="Q267" s="307">
        <v>60000000</v>
      </c>
      <c r="R267" s="306" t="s">
        <v>2795</v>
      </c>
      <c r="S267" s="306" t="s">
        <v>2796</v>
      </c>
      <c r="T267" s="306">
        <f>V_PO_IT[[#This Row],[SPK Amount]]*V_PO_IT[[#This Row],[QUANTITY]]</f>
        <v>60000000</v>
      </c>
    </row>
    <row r="268" spans="1:20" hidden="1" x14ac:dyDescent="0.25">
      <c r="A268" s="306" t="s">
        <v>2792</v>
      </c>
      <c r="B268" s="306" t="s">
        <v>2976</v>
      </c>
      <c r="C268" s="306" t="s">
        <v>2298</v>
      </c>
      <c r="D268" s="320">
        <v>45120</v>
      </c>
      <c r="E268" s="306" t="s">
        <v>2791</v>
      </c>
      <c r="F268" s="306" t="s">
        <v>1303</v>
      </c>
      <c r="G268" s="306" t="s">
        <v>1307</v>
      </c>
      <c r="H268" s="306" t="s">
        <v>1207</v>
      </c>
      <c r="I268" s="305" t="s">
        <v>2432</v>
      </c>
      <c r="J268" s="306">
        <v>12</v>
      </c>
      <c r="K268" s="306" t="s">
        <v>1397</v>
      </c>
      <c r="L268" s="306" t="s">
        <v>2977</v>
      </c>
      <c r="M268" s="307"/>
      <c r="N268" s="307"/>
      <c r="O268" s="306"/>
      <c r="P268" s="321"/>
      <c r="Q268" s="307">
        <v>4800000</v>
      </c>
      <c r="R268" s="306" t="s">
        <v>2795</v>
      </c>
      <c r="S268" s="306" t="s">
        <v>2796</v>
      </c>
      <c r="T268" s="306">
        <f>V_PO_IT[[#This Row],[SPK Amount]]*V_PO_IT[[#This Row],[QUANTITY]]</f>
        <v>57600000</v>
      </c>
    </row>
    <row r="269" spans="1:20" hidden="1" x14ac:dyDescent="0.25">
      <c r="A269" s="306" t="s">
        <v>2792</v>
      </c>
      <c r="B269" s="306" t="s">
        <v>2978</v>
      </c>
      <c r="C269" s="306" t="s">
        <v>2298</v>
      </c>
      <c r="D269" s="320">
        <v>45841</v>
      </c>
      <c r="E269" s="306" t="s">
        <v>2791</v>
      </c>
      <c r="F269" s="306" t="s">
        <v>1303</v>
      </c>
      <c r="G269" s="306" t="s">
        <v>1307</v>
      </c>
      <c r="H269" s="306" t="s">
        <v>1207</v>
      </c>
      <c r="I269" s="305" t="s">
        <v>2432</v>
      </c>
      <c r="J269" s="306">
        <v>12</v>
      </c>
      <c r="K269" s="306" t="s">
        <v>1397</v>
      </c>
      <c r="L269" s="306" t="s">
        <v>5317</v>
      </c>
      <c r="M269" s="307"/>
      <c r="N269" s="307"/>
      <c r="O269" s="306"/>
      <c r="P269" s="321"/>
      <c r="Q269" s="307">
        <v>4200000</v>
      </c>
      <c r="R269" s="306" t="s">
        <v>2795</v>
      </c>
      <c r="S269" s="306" t="s">
        <v>2796</v>
      </c>
      <c r="T269" s="306">
        <f>V_PO_IT[[#This Row],[SPK Amount]]*V_PO_IT[[#This Row],[QUANTITY]]</f>
        <v>50400000</v>
      </c>
    </row>
    <row r="270" spans="1:20" hidden="1" x14ac:dyDescent="0.25">
      <c r="A270" s="306" t="s">
        <v>2792</v>
      </c>
      <c r="B270" s="306" t="s">
        <v>2793</v>
      </c>
      <c r="C270" s="306" t="s">
        <v>2298</v>
      </c>
      <c r="D270" s="320">
        <v>45553</v>
      </c>
      <c r="E270" s="306" t="s">
        <v>2791</v>
      </c>
      <c r="F270" s="306" t="s">
        <v>1303</v>
      </c>
      <c r="G270" s="306" t="s">
        <v>1307</v>
      </c>
      <c r="H270" s="306" t="s">
        <v>1207</v>
      </c>
      <c r="I270" s="305" t="s">
        <v>2460</v>
      </c>
      <c r="J270" s="306">
        <v>11</v>
      </c>
      <c r="K270" s="306" t="s">
        <v>1397</v>
      </c>
      <c r="L270" s="306" t="s">
        <v>2794</v>
      </c>
      <c r="M270" s="307"/>
      <c r="N270" s="307"/>
      <c r="O270" s="306"/>
      <c r="P270" s="321"/>
      <c r="Q270" s="307">
        <v>16500000</v>
      </c>
      <c r="R270" s="306" t="s">
        <v>2795</v>
      </c>
      <c r="S270" s="306" t="s">
        <v>2796</v>
      </c>
      <c r="T270" s="306">
        <f>V_PO_IT[[#This Row],[SPK Amount]]*V_PO_IT[[#This Row],[QUANTITY]]</f>
        <v>181500000</v>
      </c>
    </row>
    <row r="271" spans="1:20" hidden="1" x14ac:dyDescent="0.25">
      <c r="A271" s="306" t="s">
        <v>2792</v>
      </c>
      <c r="B271" s="306" t="s">
        <v>2798</v>
      </c>
      <c r="C271" s="306" t="s">
        <v>2298</v>
      </c>
      <c r="D271" s="320">
        <v>45609</v>
      </c>
      <c r="E271" s="306" t="s">
        <v>2791</v>
      </c>
      <c r="F271" s="306" t="s">
        <v>1303</v>
      </c>
      <c r="G271" s="306" t="s">
        <v>1307</v>
      </c>
      <c r="H271" s="306" t="s">
        <v>1207</v>
      </c>
      <c r="I271" s="305" t="s">
        <v>2432</v>
      </c>
      <c r="J271" s="306">
        <v>12</v>
      </c>
      <c r="K271" s="306" t="s">
        <v>1397</v>
      </c>
      <c r="L271" s="306" t="s">
        <v>2799</v>
      </c>
      <c r="M271" s="307"/>
      <c r="N271" s="307"/>
      <c r="O271" s="306"/>
      <c r="P271" s="321"/>
      <c r="Q271" s="307">
        <v>4800000</v>
      </c>
      <c r="R271" s="306" t="s">
        <v>2795</v>
      </c>
      <c r="S271" s="306" t="s">
        <v>2796</v>
      </c>
      <c r="T271" s="306">
        <f>V_PO_IT[[#This Row],[SPK Amount]]*V_PO_IT[[#This Row],[QUANTITY]]</f>
        <v>57600000</v>
      </c>
    </row>
    <row r="272" spans="1:20" hidden="1" x14ac:dyDescent="0.25">
      <c r="A272" s="306" t="s">
        <v>2792</v>
      </c>
      <c r="B272" s="306" t="s">
        <v>2804</v>
      </c>
      <c r="C272" s="306" t="s">
        <v>2298</v>
      </c>
      <c r="D272" s="320">
        <v>45618</v>
      </c>
      <c r="E272" s="306" t="s">
        <v>2791</v>
      </c>
      <c r="F272" s="306" t="s">
        <v>1303</v>
      </c>
      <c r="G272" s="306" t="s">
        <v>1307</v>
      </c>
      <c r="H272" s="306" t="s">
        <v>1207</v>
      </c>
      <c r="I272" s="305" t="s">
        <v>2466</v>
      </c>
      <c r="J272" s="306">
        <v>1</v>
      </c>
      <c r="K272" s="306" t="s">
        <v>1391</v>
      </c>
      <c r="L272" s="306" t="s">
        <v>2805</v>
      </c>
      <c r="M272" s="307"/>
      <c r="N272" s="307"/>
      <c r="O272" s="306"/>
      <c r="P272" s="321"/>
      <c r="Q272" s="307">
        <v>1500000</v>
      </c>
      <c r="R272" s="306" t="s">
        <v>2795</v>
      </c>
      <c r="S272" s="306" t="s">
        <v>2796</v>
      </c>
      <c r="T272" s="306">
        <f>V_PO_IT[[#This Row],[SPK Amount]]*V_PO_IT[[#This Row],[QUANTITY]]</f>
        <v>1500000</v>
      </c>
    </row>
    <row r="273" spans="1:20" ht="30" hidden="1" x14ac:dyDescent="0.25">
      <c r="A273" s="306" t="s">
        <v>2789</v>
      </c>
      <c r="B273" s="306" t="s">
        <v>2800</v>
      </c>
      <c r="C273" s="306" t="s">
        <v>1299</v>
      </c>
      <c r="D273" s="320">
        <v>45005</v>
      </c>
      <c r="E273" s="306" t="s">
        <v>2791</v>
      </c>
      <c r="F273" s="306" t="s">
        <v>1303</v>
      </c>
      <c r="G273" s="306" t="s">
        <v>1307</v>
      </c>
      <c r="H273" s="306" t="s">
        <v>1207</v>
      </c>
      <c r="I273" s="305" t="s">
        <v>1402</v>
      </c>
      <c r="J273" s="306">
        <v>1</v>
      </c>
      <c r="K273" s="306" t="s">
        <v>1529</v>
      </c>
      <c r="L273" s="306" t="s">
        <v>2801</v>
      </c>
      <c r="M273" s="307"/>
      <c r="N273" s="307"/>
      <c r="O273" s="306"/>
      <c r="P273" s="321"/>
      <c r="Q273" s="307">
        <v>70000000</v>
      </c>
      <c r="R273" s="306" t="s">
        <v>2802</v>
      </c>
      <c r="S273" s="306" t="s">
        <v>2803</v>
      </c>
      <c r="T273" s="306">
        <f>V_PO_IT[[#This Row],[SPK Amount]]*V_PO_IT[[#This Row],[QUANTITY]]</f>
        <v>70000000</v>
      </c>
    </row>
    <row r="274" spans="1:20" ht="30" hidden="1" x14ac:dyDescent="0.25">
      <c r="A274" s="306" t="s">
        <v>2789</v>
      </c>
      <c r="B274" s="306" t="s">
        <v>2809</v>
      </c>
      <c r="C274" s="306" t="s">
        <v>1299</v>
      </c>
      <c r="D274" s="320">
        <v>45357</v>
      </c>
      <c r="E274" s="306" t="s">
        <v>2791</v>
      </c>
      <c r="F274" s="306" t="s">
        <v>1303</v>
      </c>
      <c r="G274" s="306" t="s">
        <v>1307</v>
      </c>
      <c r="H274" s="306" t="s">
        <v>1207</v>
      </c>
      <c r="I274" s="305" t="s">
        <v>1402</v>
      </c>
      <c r="J274" s="306">
        <v>1</v>
      </c>
      <c r="K274" s="306" t="s">
        <v>1443</v>
      </c>
      <c r="L274" s="306" t="s">
        <v>2810</v>
      </c>
      <c r="M274" s="307"/>
      <c r="N274" s="307"/>
      <c r="O274" s="306"/>
      <c r="P274" s="321"/>
      <c r="Q274" s="307">
        <v>37400000</v>
      </c>
      <c r="R274" s="306" t="s">
        <v>2802</v>
      </c>
      <c r="S274" s="306" t="s">
        <v>2803</v>
      </c>
      <c r="T274" s="306">
        <f>V_PO_IT[[#This Row],[SPK Amount]]*V_PO_IT[[#This Row],[QUANTITY]]</f>
        <v>37400000</v>
      </c>
    </row>
    <row r="275" spans="1:20" ht="30" hidden="1" x14ac:dyDescent="0.25">
      <c r="A275" s="306" t="s">
        <v>2883</v>
      </c>
      <c r="B275" s="306" t="s">
        <v>3040</v>
      </c>
      <c r="C275" s="306" t="s">
        <v>1299</v>
      </c>
      <c r="D275" s="320">
        <v>44748</v>
      </c>
      <c r="E275" s="306" t="s">
        <v>2791</v>
      </c>
      <c r="F275" s="306" t="s">
        <v>1303</v>
      </c>
      <c r="G275" s="306" t="s">
        <v>1307</v>
      </c>
      <c r="H275" s="306" t="s">
        <v>1207</v>
      </c>
      <c r="I275" s="305" t="s">
        <v>1402</v>
      </c>
      <c r="J275" s="306">
        <v>1</v>
      </c>
      <c r="K275" s="306" t="s">
        <v>1529</v>
      </c>
      <c r="L275" s="306" t="s">
        <v>3041</v>
      </c>
      <c r="M275" s="307"/>
      <c r="N275" s="307"/>
      <c r="O275" s="306"/>
      <c r="P275" s="321"/>
      <c r="Q275" s="307">
        <v>70000000</v>
      </c>
      <c r="R275" s="306" t="s">
        <v>2802</v>
      </c>
      <c r="S275" s="306" t="s">
        <v>2803</v>
      </c>
      <c r="T275" s="306">
        <f>V_PO_IT[[#This Row],[SPK Amount]]*V_PO_IT[[#This Row],[QUANTITY]]</f>
        <v>70000000</v>
      </c>
    </row>
    <row r="276" spans="1:20" ht="30" hidden="1" x14ac:dyDescent="0.25">
      <c r="A276" s="306" t="s">
        <v>2883</v>
      </c>
      <c r="B276" s="306" t="s">
        <v>3042</v>
      </c>
      <c r="C276" s="306" t="s">
        <v>1299</v>
      </c>
      <c r="D276" s="320">
        <v>45111</v>
      </c>
      <c r="E276" s="306" t="s">
        <v>2791</v>
      </c>
      <c r="F276" s="306" t="s">
        <v>1303</v>
      </c>
      <c r="G276" s="306" t="s">
        <v>1307</v>
      </c>
      <c r="H276" s="306" t="s">
        <v>1207</v>
      </c>
      <c r="I276" s="305" t="s">
        <v>1402</v>
      </c>
      <c r="J276" s="306">
        <v>1</v>
      </c>
      <c r="K276" s="306" t="s">
        <v>1529</v>
      </c>
      <c r="L276" s="306" t="s">
        <v>3043</v>
      </c>
      <c r="M276" s="307"/>
      <c r="N276" s="307"/>
      <c r="O276" s="306"/>
      <c r="P276" s="321"/>
      <c r="Q276" s="307">
        <v>70000000</v>
      </c>
      <c r="R276" s="306" t="s">
        <v>2802</v>
      </c>
      <c r="S276" s="306" t="s">
        <v>2803</v>
      </c>
      <c r="T276" s="306">
        <f>V_PO_IT[[#This Row],[SPK Amount]]*V_PO_IT[[#This Row],[QUANTITY]]</f>
        <v>70000000</v>
      </c>
    </row>
    <row r="277" spans="1:20" ht="30" hidden="1" x14ac:dyDescent="0.25">
      <c r="A277" s="306" t="s">
        <v>2811</v>
      </c>
      <c r="B277" s="306" t="s">
        <v>3074</v>
      </c>
      <c r="C277" s="306" t="s">
        <v>1299</v>
      </c>
      <c r="D277" s="320">
        <v>44998</v>
      </c>
      <c r="E277" s="306" t="s">
        <v>2791</v>
      </c>
      <c r="F277" s="306" t="s">
        <v>1303</v>
      </c>
      <c r="G277" s="306" t="s">
        <v>1307</v>
      </c>
      <c r="H277" s="306" t="s">
        <v>1207</v>
      </c>
      <c r="I277" s="305" t="s">
        <v>1402</v>
      </c>
      <c r="J277" s="306">
        <v>1</v>
      </c>
      <c r="K277" s="306" t="s">
        <v>1529</v>
      </c>
      <c r="L277" s="306" t="s">
        <v>3075</v>
      </c>
      <c r="M277" s="307"/>
      <c r="N277" s="307"/>
      <c r="O277" s="306"/>
      <c r="P277" s="321"/>
      <c r="Q277" s="307">
        <v>70000000</v>
      </c>
      <c r="R277" s="306" t="s">
        <v>2802</v>
      </c>
      <c r="S277" s="306" t="s">
        <v>2803</v>
      </c>
      <c r="T277" s="306">
        <f>V_PO_IT[[#This Row],[SPK Amount]]*V_PO_IT[[#This Row],[QUANTITY]]</f>
        <v>70000000</v>
      </c>
    </row>
    <row r="278" spans="1:20" ht="30" hidden="1" x14ac:dyDescent="0.25">
      <c r="A278" s="306" t="s">
        <v>2811</v>
      </c>
      <c r="B278" s="306" t="s">
        <v>2812</v>
      </c>
      <c r="C278" s="306" t="s">
        <v>1299</v>
      </c>
      <c r="D278" s="320">
        <v>45357</v>
      </c>
      <c r="E278" s="306" t="s">
        <v>2791</v>
      </c>
      <c r="F278" s="306" t="s">
        <v>1303</v>
      </c>
      <c r="G278" s="306" t="s">
        <v>1307</v>
      </c>
      <c r="H278" s="306" t="s">
        <v>1207</v>
      </c>
      <c r="I278" s="305" t="s">
        <v>1402</v>
      </c>
      <c r="J278" s="306">
        <v>1</v>
      </c>
      <c r="K278" s="306" t="s">
        <v>1529</v>
      </c>
      <c r="L278" s="306" t="s">
        <v>2813</v>
      </c>
      <c r="M278" s="307"/>
      <c r="N278" s="307"/>
      <c r="O278" s="306"/>
      <c r="P278" s="321"/>
      <c r="Q278" s="307">
        <v>37400000</v>
      </c>
      <c r="R278" s="306" t="s">
        <v>2802</v>
      </c>
      <c r="S278" s="306" t="s">
        <v>2803</v>
      </c>
      <c r="T278" s="306">
        <f>V_PO_IT[[#This Row],[SPK Amount]]*V_PO_IT[[#This Row],[QUANTITY]]</f>
        <v>37400000</v>
      </c>
    </row>
    <row r="279" spans="1:20" ht="30" hidden="1" x14ac:dyDescent="0.25">
      <c r="A279" s="306" t="s">
        <v>2829</v>
      </c>
      <c r="B279" s="306" t="s">
        <v>3144</v>
      </c>
      <c r="C279" s="306" t="s">
        <v>1299</v>
      </c>
      <c r="D279" s="320">
        <v>44998</v>
      </c>
      <c r="E279" s="306" t="s">
        <v>2791</v>
      </c>
      <c r="F279" s="306" t="s">
        <v>1303</v>
      </c>
      <c r="G279" s="306" t="s">
        <v>1307</v>
      </c>
      <c r="H279" s="306" t="s">
        <v>1207</v>
      </c>
      <c r="I279" s="305" t="s">
        <v>1402</v>
      </c>
      <c r="J279" s="306">
        <v>1</v>
      </c>
      <c r="K279" s="306" t="s">
        <v>1529</v>
      </c>
      <c r="L279" s="306" t="s">
        <v>3145</v>
      </c>
      <c r="M279" s="307"/>
      <c r="N279" s="307"/>
      <c r="O279" s="306"/>
      <c r="P279" s="321"/>
      <c r="Q279" s="307">
        <v>55000000</v>
      </c>
      <c r="R279" s="306" t="s">
        <v>2802</v>
      </c>
      <c r="S279" s="306" t="s">
        <v>2803</v>
      </c>
      <c r="T279" s="306">
        <f>V_PO_IT[[#This Row],[SPK Amount]]*V_PO_IT[[#This Row],[QUANTITY]]</f>
        <v>55000000</v>
      </c>
    </row>
    <row r="280" spans="1:20" ht="30" hidden="1" x14ac:dyDescent="0.25">
      <c r="A280" s="306" t="s">
        <v>2829</v>
      </c>
      <c r="B280" s="306" t="s">
        <v>3256</v>
      </c>
      <c r="C280" s="306" t="s">
        <v>1299</v>
      </c>
      <c r="D280" s="320">
        <v>45236</v>
      </c>
      <c r="E280" s="306" t="s">
        <v>2791</v>
      </c>
      <c r="F280" s="306" t="s">
        <v>1303</v>
      </c>
      <c r="G280" s="306" t="s">
        <v>1307</v>
      </c>
      <c r="H280" s="306" t="s">
        <v>1207</v>
      </c>
      <c r="I280" s="305" t="s">
        <v>1402</v>
      </c>
      <c r="J280" s="306">
        <v>1</v>
      </c>
      <c r="K280" s="306" t="s">
        <v>1391</v>
      </c>
      <c r="L280" s="306" t="s">
        <v>3257</v>
      </c>
      <c r="M280" s="307"/>
      <c r="N280" s="307"/>
      <c r="O280" s="306"/>
      <c r="P280" s="321"/>
      <c r="Q280" s="307">
        <v>37400000</v>
      </c>
      <c r="R280" s="306" t="s">
        <v>2802</v>
      </c>
      <c r="S280" s="306" t="s">
        <v>2803</v>
      </c>
      <c r="T280" s="306">
        <f>V_PO_IT[[#This Row],[SPK Amount]]*V_PO_IT[[#This Row],[QUANTITY]]</f>
        <v>37400000</v>
      </c>
    </row>
    <row r="281" spans="1:20" ht="30" hidden="1" x14ac:dyDescent="0.25">
      <c r="A281" s="306" t="s">
        <v>3140</v>
      </c>
      <c r="B281" s="306" t="s">
        <v>3298</v>
      </c>
      <c r="C281" s="306" t="s">
        <v>2165</v>
      </c>
      <c r="D281" s="320">
        <v>45784</v>
      </c>
      <c r="E281" s="306" t="s">
        <v>2791</v>
      </c>
      <c r="F281" s="306" t="s">
        <v>1303</v>
      </c>
      <c r="G281" s="306" t="s">
        <v>1307</v>
      </c>
      <c r="H281" s="306" t="s">
        <v>1207</v>
      </c>
      <c r="I281" s="305" t="s">
        <v>3299</v>
      </c>
      <c r="J281" s="306">
        <v>1</v>
      </c>
      <c r="K281" s="306" t="s">
        <v>1391</v>
      </c>
      <c r="L281" s="306" t="s">
        <v>5362</v>
      </c>
      <c r="M281" s="307"/>
      <c r="N281" s="307"/>
      <c r="O281" s="306"/>
      <c r="P281" s="321"/>
      <c r="Q281" s="307">
        <v>115466000</v>
      </c>
      <c r="R281" s="306" t="s">
        <v>2802</v>
      </c>
      <c r="S281" s="306" t="s">
        <v>2803</v>
      </c>
      <c r="T281" s="306">
        <f>V_PO_IT[[#This Row],[SPK Amount]]*V_PO_IT[[#This Row],[QUANTITY]]</f>
        <v>115466000</v>
      </c>
    </row>
    <row r="282" spans="1:20" hidden="1" x14ac:dyDescent="0.25">
      <c r="A282" s="306" t="s">
        <v>2789</v>
      </c>
      <c r="B282" s="306" t="s">
        <v>2864</v>
      </c>
      <c r="C282" s="306" t="s">
        <v>1299</v>
      </c>
      <c r="D282" s="320">
        <v>45196</v>
      </c>
      <c r="E282" s="306" t="s">
        <v>2791</v>
      </c>
      <c r="F282" s="306" t="s">
        <v>1491</v>
      </c>
      <c r="G282" s="306" t="s">
        <v>1880</v>
      </c>
      <c r="H282" s="306" t="s">
        <v>1208</v>
      </c>
      <c r="I282" s="305" t="s">
        <v>1306</v>
      </c>
      <c r="J282" s="306">
        <v>1</v>
      </c>
      <c r="K282" s="306" t="s">
        <v>1391</v>
      </c>
      <c r="L282" s="306" t="s">
        <v>2865</v>
      </c>
      <c r="M282" s="307">
        <v>750000</v>
      </c>
      <c r="N282" s="307">
        <v>750000</v>
      </c>
      <c r="O282" s="306" t="s">
        <v>2838</v>
      </c>
      <c r="P282" s="321">
        <v>1</v>
      </c>
      <c r="Q282" s="307">
        <v>0</v>
      </c>
      <c r="R282" s="306" t="s">
        <v>2816</v>
      </c>
      <c r="S282" s="306" t="s">
        <v>725</v>
      </c>
      <c r="T282" s="306">
        <f>V_PO_IT[[#This Row],[SPK Amount]]*V_PO_IT[[#This Row],[QUANTITY]]</f>
        <v>0</v>
      </c>
    </row>
    <row r="283" spans="1:20" ht="45" x14ac:dyDescent="0.25">
      <c r="A283" s="306" t="s">
        <v>2792</v>
      </c>
      <c r="B283" s="306" t="s">
        <v>2814</v>
      </c>
      <c r="C283" s="306" t="s">
        <v>1299</v>
      </c>
      <c r="D283" s="320">
        <v>45560</v>
      </c>
      <c r="E283" s="306" t="s">
        <v>2791</v>
      </c>
      <c r="F283" s="306" t="s">
        <v>1303</v>
      </c>
      <c r="G283" s="306" t="s">
        <v>1307</v>
      </c>
      <c r="H283" s="306" t="s">
        <v>1207</v>
      </c>
      <c r="I283" s="305" t="s">
        <v>1678</v>
      </c>
      <c r="J283" s="306">
        <v>12</v>
      </c>
      <c r="K283" s="306" t="s">
        <v>1391</v>
      </c>
      <c r="L283" s="306" t="s">
        <v>2815</v>
      </c>
      <c r="M283" s="307"/>
      <c r="N283" s="307"/>
      <c r="O283" s="306"/>
      <c r="P283" s="321"/>
      <c r="Q283" s="307">
        <v>72000000</v>
      </c>
      <c r="R283" s="306" t="s">
        <v>2816</v>
      </c>
      <c r="S283" s="306" t="s">
        <v>725</v>
      </c>
      <c r="T283" s="306">
        <f>V_PO_IT[[#This Row],[SPK Amount]]*V_PO_IT[[#This Row],[QUANTITY]]</f>
        <v>864000000</v>
      </c>
    </row>
    <row r="284" spans="1:20" ht="45" hidden="1" x14ac:dyDescent="0.25">
      <c r="A284" s="306" t="s">
        <v>2829</v>
      </c>
      <c r="B284" s="306" t="s">
        <v>2830</v>
      </c>
      <c r="C284" s="306" t="s">
        <v>1299</v>
      </c>
      <c r="D284" s="320">
        <v>45560</v>
      </c>
      <c r="E284" s="306" t="s">
        <v>2791</v>
      </c>
      <c r="F284" s="306" t="s">
        <v>1303</v>
      </c>
      <c r="G284" s="306" t="s">
        <v>1307</v>
      </c>
      <c r="H284" s="306" t="s">
        <v>1207</v>
      </c>
      <c r="I284" s="305" t="s">
        <v>1678</v>
      </c>
      <c r="J284" s="306">
        <v>12</v>
      </c>
      <c r="K284" s="306" t="s">
        <v>1443</v>
      </c>
      <c r="L284" s="306" t="s">
        <v>2831</v>
      </c>
      <c r="M284" s="307"/>
      <c r="N284" s="307"/>
      <c r="O284" s="306"/>
      <c r="P284" s="321"/>
      <c r="Q284" s="307">
        <v>72000000</v>
      </c>
      <c r="R284" s="306" t="s">
        <v>2816</v>
      </c>
      <c r="S284" s="306" t="s">
        <v>725</v>
      </c>
      <c r="T284" s="306">
        <f>V_PO_IT[[#This Row],[SPK Amount]]*V_PO_IT[[#This Row],[QUANTITY]]</f>
        <v>864000000</v>
      </c>
    </row>
    <row r="285" spans="1:20" ht="45" hidden="1" x14ac:dyDescent="0.25">
      <c r="A285" s="306" t="s">
        <v>2832</v>
      </c>
      <c r="B285" s="306" t="s">
        <v>2833</v>
      </c>
      <c r="C285" s="306" t="s">
        <v>1299</v>
      </c>
      <c r="D285" s="320">
        <v>45560</v>
      </c>
      <c r="E285" s="306" t="s">
        <v>2791</v>
      </c>
      <c r="F285" s="306" t="s">
        <v>1303</v>
      </c>
      <c r="G285" s="306" t="s">
        <v>1307</v>
      </c>
      <c r="H285" s="306" t="s">
        <v>1207</v>
      </c>
      <c r="I285" s="305" t="s">
        <v>1678</v>
      </c>
      <c r="J285" s="306">
        <v>12</v>
      </c>
      <c r="K285" s="306" t="s">
        <v>1519</v>
      </c>
      <c r="L285" s="306" t="s">
        <v>2834</v>
      </c>
      <c r="M285" s="307"/>
      <c r="N285" s="307"/>
      <c r="O285" s="306"/>
      <c r="P285" s="321"/>
      <c r="Q285" s="307">
        <v>72000000</v>
      </c>
      <c r="R285" s="306" t="s">
        <v>2816</v>
      </c>
      <c r="S285" s="306" t="s">
        <v>725</v>
      </c>
      <c r="T285" s="306">
        <f>V_PO_IT[[#This Row],[SPK Amount]]*V_PO_IT[[#This Row],[QUANTITY]]</f>
        <v>864000000</v>
      </c>
    </row>
    <row r="286" spans="1:20" hidden="1" x14ac:dyDescent="0.25">
      <c r="A286" s="306" t="s">
        <v>2829</v>
      </c>
      <c r="B286" s="306" t="s">
        <v>2836</v>
      </c>
      <c r="C286" s="306" t="s">
        <v>1299</v>
      </c>
      <c r="D286" s="320">
        <v>45624</v>
      </c>
      <c r="E286" s="306" t="s">
        <v>2791</v>
      </c>
      <c r="F286" s="306" t="s">
        <v>2717</v>
      </c>
      <c r="G286" s="306" t="s">
        <v>2718</v>
      </c>
      <c r="H286" s="306" t="s">
        <v>1208</v>
      </c>
      <c r="I286" s="305" t="s">
        <v>1306</v>
      </c>
      <c r="J286" s="306">
        <v>1</v>
      </c>
      <c r="K286" s="306" t="s">
        <v>1329</v>
      </c>
      <c r="L286" s="306" t="s">
        <v>2837</v>
      </c>
      <c r="M286" s="307">
        <v>530000</v>
      </c>
      <c r="N286" s="307">
        <v>530000</v>
      </c>
      <c r="O286" s="306" t="s">
        <v>2838</v>
      </c>
      <c r="P286" s="321">
        <v>1</v>
      </c>
      <c r="Q286" s="307">
        <v>0</v>
      </c>
      <c r="R286" s="306" t="s">
        <v>2839</v>
      </c>
      <c r="S286" s="306" t="s">
        <v>2840</v>
      </c>
      <c r="T286" s="306">
        <f>V_PO_IT[[#This Row],[SPK Amount]]*V_PO_IT[[#This Row],[QUANTITY]]</f>
        <v>0</v>
      </c>
    </row>
    <row r="287" spans="1:20" hidden="1" x14ac:dyDescent="0.25">
      <c r="A287" s="306" t="s">
        <v>2829</v>
      </c>
      <c r="B287" s="306" t="s">
        <v>2836</v>
      </c>
      <c r="C287" s="306" t="s">
        <v>1299</v>
      </c>
      <c r="D287" s="320">
        <v>45624</v>
      </c>
      <c r="E287" s="306" t="s">
        <v>2791</v>
      </c>
      <c r="F287" s="306" t="s">
        <v>2722</v>
      </c>
      <c r="G287" s="306" t="s">
        <v>2723</v>
      </c>
      <c r="H287" s="306" t="s">
        <v>1208</v>
      </c>
      <c r="I287" s="305" t="s">
        <v>1306</v>
      </c>
      <c r="J287" s="306">
        <v>2</v>
      </c>
      <c r="K287" s="306" t="s">
        <v>1329</v>
      </c>
      <c r="L287" s="306" t="s">
        <v>2837</v>
      </c>
      <c r="M287" s="307">
        <v>265000</v>
      </c>
      <c r="N287" s="307">
        <v>530000</v>
      </c>
      <c r="O287" s="306" t="s">
        <v>2838</v>
      </c>
      <c r="P287" s="321">
        <v>1</v>
      </c>
      <c r="Q287" s="307">
        <v>0</v>
      </c>
      <c r="R287" s="306" t="s">
        <v>2839</v>
      </c>
      <c r="S287" s="306" t="s">
        <v>2840</v>
      </c>
      <c r="T287" s="306">
        <f>V_PO_IT[[#This Row],[SPK Amount]]*V_PO_IT[[#This Row],[QUANTITY]]</f>
        <v>0</v>
      </c>
    </row>
    <row r="288" spans="1:20" ht="30" hidden="1" x14ac:dyDescent="0.25">
      <c r="A288" s="306" t="s">
        <v>2789</v>
      </c>
      <c r="B288" s="306" t="s">
        <v>2911</v>
      </c>
      <c r="C288" s="306" t="s">
        <v>1299</v>
      </c>
      <c r="D288" s="320">
        <v>44900</v>
      </c>
      <c r="E288" s="306" t="s">
        <v>2791</v>
      </c>
      <c r="F288" s="306" t="s">
        <v>1303</v>
      </c>
      <c r="G288" s="306" t="s">
        <v>1307</v>
      </c>
      <c r="H288" s="306" t="s">
        <v>1207</v>
      </c>
      <c r="I288" s="305" t="s">
        <v>1402</v>
      </c>
      <c r="J288" s="306">
        <v>8</v>
      </c>
      <c r="K288" s="306" t="s">
        <v>1397</v>
      </c>
      <c r="L288" s="306" t="s">
        <v>2912</v>
      </c>
      <c r="M288" s="307"/>
      <c r="N288" s="307"/>
      <c r="O288" s="306"/>
      <c r="P288" s="321"/>
      <c r="Q288" s="307">
        <v>20592000</v>
      </c>
      <c r="R288" s="306" t="s">
        <v>2862</v>
      </c>
      <c r="S288" s="306" t="s">
        <v>2863</v>
      </c>
      <c r="T288" s="306">
        <f>V_PO_IT[[#This Row],[SPK Amount]]*V_PO_IT[[#This Row],[QUANTITY]]</f>
        <v>164736000</v>
      </c>
    </row>
    <row r="289" spans="1:20" ht="30" hidden="1" x14ac:dyDescent="0.25">
      <c r="A289" s="306" t="s">
        <v>2792</v>
      </c>
      <c r="B289" s="306" t="s">
        <v>2953</v>
      </c>
      <c r="C289" s="306" t="s">
        <v>2298</v>
      </c>
      <c r="D289" s="320">
        <v>44943</v>
      </c>
      <c r="E289" s="306" t="s">
        <v>2791</v>
      </c>
      <c r="F289" s="306" t="s">
        <v>1303</v>
      </c>
      <c r="G289" s="306" t="s">
        <v>1307</v>
      </c>
      <c r="H289" s="306" t="s">
        <v>1207</v>
      </c>
      <c r="I289" s="305" t="s">
        <v>2422</v>
      </c>
      <c r="J289" s="306">
        <v>8</v>
      </c>
      <c r="K289" s="306" t="s">
        <v>1397</v>
      </c>
      <c r="L289" s="306" t="s">
        <v>2954</v>
      </c>
      <c r="M289" s="307"/>
      <c r="N289" s="307"/>
      <c r="O289" s="306"/>
      <c r="P289" s="321"/>
      <c r="Q289" s="307">
        <v>23036712</v>
      </c>
      <c r="R289" s="306" t="s">
        <v>2862</v>
      </c>
      <c r="S289" s="306" t="s">
        <v>2863</v>
      </c>
      <c r="T289" s="306">
        <f>V_PO_IT[[#This Row],[SPK Amount]]*V_PO_IT[[#This Row],[QUANTITY]]</f>
        <v>184293696</v>
      </c>
    </row>
    <row r="290" spans="1:20" ht="30" hidden="1" x14ac:dyDescent="0.25">
      <c r="A290" s="306" t="s">
        <v>2883</v>
      </c>
      <c r="B290" s="306" t="s">
        <v>3066</v>
      </c>
      <c r="C290" s="306" t="s">
        <v>1299</v>
      </c>
      <c r="D290" s="320">
        <v>44900</v>
      </c>
      <c r="E290" s="306" t="s">
        <v>2791</v>
      </c>
      <c r="F290" s="306" t="s">
        <v>1303</v>
      </c>
      <c r="G290" s="306" t="s">
        <v>1307</v>
      </c>
      <c r="H290" s="306" t="s">
        <v>1207</v>
      </c>
      <c r="I290" s="305" t="s">
        <v>1402</v>
      </c>
      <c r="J290" s="306">
        <v>3</v>
      </c>
      <c r="K290" s="306" t="s">
        <v>1397</v>
      </c>
      <c r="L290" s="306" t="s">
        <v>3067</v>
      </c>
      <c r="M290" s="307"/>
      <c r="N290" s="307"/>
      <c r="O290" s="306"/>
      <c r="P290" s="321"/>
      <c r="Q290" s="307">
        <v>10512263.01</v>
      </c>
      <c r="R290" s="306" t="s">
        <v>2862</v>
      </c>
      <c r="S290" s="306" t="s">
        <v>2863</v>
      </c>
      <c r="T290" s="306">
        <f>V_PO_IT[[#This Row],[SPK Amount]]*V_PO_IT[[#This Row],[QUANTITY]]</f>
        <v>31536789.030000001</v>
      </c>
    </row>
    <row r="291" spans="1:20" ht="30" hidden="1" x14ac:dyDescent="0.25">
      <c r="A291" s="306" t="s">
        <v>2811</v>
      </c>
      <c r="B291" s="306" t="s">
        <v>3124</v>
      </c>
      <c r="C291" s="306" t="s">
        <v>1299</v>
      </c>
      <c r="D291" s="320">
        <v>44900</v>
      </c>
      <c r="E291" s="306" t="s">
        <v>2791</v>
      </c>
      <c r="F291" s="306" t="s">
        <v>1303</v>
      </c>
      <c r="G291" s="306" t="s">
        <v>1307</v>
      </c>
      <c r="H291" s="306" t="s">
        <v>1207</v>
      </c>
      <c r="I291" s="305" t="s">
        <v>1402</v>
      </c>
      <c r="J291" s="306">
        <v>10</v>
      </c>
      <c r="K291" s="306" t="s">
        <v>1397</v>
      </c>
      <c r="L291" s="306" t="s">
        <v>3125</v>
      </c>
      <c r="M291" s="307"/>
      <c r="N291" s="307"/>
      <c r="O291" s="306"/>
      <c r="P291" s="321"/>
      <c r="Q291" s="307">
        <v>18495189</v>
      </c>
      <c r="R291" s="306" t="s">
        <v>2862</v>
      </c>
      <c r="S291" s="306" t="s">
        <v>2863</v>
      </c>
      <c r="T291" s="306">
        <f>V_PO_IT[[#This Row],[SPK Amount]]*V_PO_IT[[#This Row],[QUANTITY]]</f>
        <v>184951890</v>
      </c>
    </row>
    <row r="292" spans="1:20" ht="30" hidden="1" x14ac:dyDescent="0.25">
      <c r="A292" s="306" t="s">
        <v>2829</v>
      </c>
      <c r="B292" s="306" t="s">
        <v>3134</v>
      </c>
      <c r="C292" s="306" t="s">
        <v>1299</v>
      </c>
      <c r="D292" s="320">
        <v>44966</v>
      </c>
      <c r="E292" s="306" t="s">
        <v>2791</v>
      </c>
      <c r="F292" s="306" t="s">
        <v>1303</v>
      </c>
      <c r="G292" s="306" t="s">
        <v>1307</v>
      </c>
      <c r="H292" s="306" t="s">
        <v>1207</v>
      </c>
      <c r="I292" s="305" t="s">
        <v>1402</v>
      </c>
      <c r="J292" s="306">
        <v>1</v>
      </c>
      <c r="K292" s="306" t="s">
        <v>1529</v>
      </c>
      <c r="L292" s="306" t="s">
        <v>3135</v>
      </c>
      <c r="M292" s="307"/>
      <c r="N292" s="307"/>
      <c r="O292" s="306"/>
      <c r="P292" s="321"/>
      <c r="Q292" s="307">
        <v>835000000</v>
      </c>
      <c r="R292" s="306" t="s">
        <v>2862</v>
      </c>
      <c r="S292" s="306" t="s">
        <v>2863</v>
      </c>
      <c r="T292" s="306">
        <f>V_PO_IT[[#This Row],[SPK Amount]]*V_PO_IT[[#This Row],[QUANTITY]]</f>
        <v>835000000</v>
      </c>
    </row>
    <row r="293" spans="1:20" ht="30" hidden="1" x14ac:dyDescent="0.25">
      <c r="A293" s="306" t="s">
        <v>2829</v>
      </c>
      <c r="B293" s="306" t="s">
        <v>3136</v>
      </c>
      <c r="C293" s="306" t="s">
        <v>1299</v>
      </c>
      <c r="D293" s="320">
        <v>44973</v>
      </c>
      <c r="E293" s="306" t="s">
        <v>2791</v>
      </c>
      <c r="F293" s="306" t="s">
        <v>1303</v>
      </c>
      <c r="G293" s="306" t="s">
        <v>1307</v>
      </c>
      <c r="H293" s="306" t="s">
        <v>1207</v>
      </c>
      <c r="I293" s="305" t="s">
        <v>1402</v>
      </c>
      <c r="J293" s="306">
        <v>2</v>
      </c>
      <c r="K293" s="306" t="s">
        <v>1397</v>
      </c>
      <c r="L293" s="306" t="s">
        <v>3137</v>
      </c>
      <c r="M293" s="307"/>
      <c r="N293" s="307"/>
      <c r="O293" s="306"/>
      <c r="P293" s="321"/>
      <c r="Q293" s="307">
        <v>33447896</v>
      </c>
      <c r="R293" s="306" t="s">
        <v>2862</v>
      </c>
      <c r="S293" s="306" t="s">
        <v>2863</v>
      </c>
      <c r="T293" s="306">
        <f>V_PO_IT[[#This Row],[SPK Amount]]*V_PO_IT[[#This Row],[QUANTITY]]</f>
        <v>66895792</v>
      </c>
    </row>
    <row r="294" spans="1:20" ht="30" hidden="1" x14ac:dyDescent="0.25">
      <c r="A294" s="306" t="s">
        <v>2829</v>
      </c>
      <c r="B294" s="306" t="s">
        <v>3138</v>
      </c>
      <c r="C294" s="306" t="s">
        <v>1299</v>
      </c>
      <c r="D294" s="320">
        <v>44973</v>
      </c>
      <c r="E294" s="306" t="s">
        <v>2791</v>
      </c>
      <c r="F294" s="306" t="s">
        <v>1303</v>
      </c>
      <c r="G294" s="306" t="s">
        <v>1307</v>
      </c>
      <c r="H294" s="306" t="s">
        <v>1207</v>
      </c>
      <c r="I294" s="305" t="s">
        <v>1402</v>
      </c>
      <c r="J294" s="306">
        <v>4</v>
      </c>
      <c r="K294" s="306" t="s">
        <v>1397</v>
      </c>
      <c r="L294" s="306" t="s">
        <v>3139</v>
      </c>
      <c r="M294" s="307"/>
      <c r="N294" s="307"/>
      <c r="O294" s="306"/>
      <c r="P294" s="321"/>
      <c r="Q294" s="307">
        <v>8612055</v>
      </c>
      <c r="R294" s="306" t="s">
        <v>2862</v>
      </c>
      <c r="S294" s="306" t="s">
        <v>2863</v>
      </c>
      <c r="T294" s="306">
        <f>V_PO_IT[[#This Row],[SPK Amount]]*V_PO_IT[[#This Row],[QUANTITY]]</f>
        <v>34448220</v>
      </c>
    </row>
    <row r="295" spans="1:20" hidden="1" x14ac:dyDescent="0.25">
      <c r="A295" s="306" t="s">
        <v>2829</v>
      </c>
      <c r="B295" s="306" t="s">
        <v>3186</v>
      </c>
      <c r="C295" s="306" t="s">
        <v>1299</v>
      </c>
      <c r="D295" s="320">
        <v>45092</v>
      </c>
      <c r="E295" s="306" t="s">
        <v>2791</v>
      </c>
      <c r="F295" s="306" t="s">
        <v>1303</v>
      </c>
      <c r="G295" s="306" t="s">
        <v>1307</v>
      </c>
      <c r="H295" s="306" t="s">
        <v>1207</v>
      </c>
      <c r="I295" s="305" t="s">
        <v>2563</v>
      </c>
      <c r="J295" s="306">
        <v>1</v>
      </c>
      <c r="K295" s="306" t="s">
        <v>1443</v>
      </c>
      <c r="L295" s="306" t="s">
        <v>3187</v>
      </c>
      <c r="M295" s="307"/>
      <c r="N295" s="307"/>
      <c r="O295" s="306"/>
      <c r="P295" s="321"/>
      <c r="Q295" s="307">
        <v>72000000</v>
      </c>
      <c r="R295" s="306" t="s">
        <v>2862</v>
      </c>
      <c r="S295" s="306" t="s">
        <v>2863</v>
      </c>
      <c r="T295" s="306">
        <f>V_PO_IT[[#This Row],[SPK Amount]]*V_PO_IT[[#This Row],[QUANTITY]]</f>
        <v>72000000</v>
      </c>
    </row>
    <row r="296" spans="1:20" ht="30" hidden="1" x14ac:dyDescent="0.25">
      <c r="A296" s="306" t="s">
        <v>2829</v>
      </c>
      <c r="B296" s="306" t="s">
        <v>3211</v>
      </c>
      <c r="C296" s="306" t="s">
        <v>1299</v>
      </c>
      <c r="D296" s="320">
        <v>44813</v>
      </c>
      <c r="E296" s="306" t="s">
        <v>2791</v>
      </c>
      <c r="F296" s="306" t="s">
        <v>1303</v>
      </c>
      <c r="G296" s="306" t="s">
        <v>1307</v>
      </c>
      <c r="H296" s="306" t="s">
        <v>1207</v>
      </c>
      <c r="I296" s="305" t="s">
        <v>1402</v>
      </c>
      <c r="J296" s="306">
        <v>1</v>
      </c>
      <c r="K296" s="306" t="s">
        <v>1529</v>
      </c>
      <c r="L296" s="306" t="s">
        <v>3212</v>
      </c>
      <c r="M296" s="307"/>
      <c r="N296" s="307"/>
      <c r="O296" s="306"/>
      <c r="P296" s="321"/>
      <c r="Q296" s="307">
        <v>2650000</v>
      </c>
      <c r="R296" s="306" t="s">
        <v>2862</v>
      </c>
      <c r="S296" s="306" t="s">
        <v>2863</v>
      </c>
      <c r="T296" s="306">
        <f>V_PO_IT[[#This Row],[SPK Amount]]*V_PO_IT[[#This Row],[QUANTITY]]</f>
        <v>2650000</v>
      </c>
    </row>
    <row r="297" spans="1:20" ht="30" hidden="1" x14ac:dyDescent="0.25">
      <c r="A297" s="306" t="s">
        <v>2829</v>
      </c>
      <c r="B297" s="306" t="s">
        <v>2860</v>
      </c>
      <c r="C297" s="306" t="s">
        <v>1299</v>
      </c>
      <c r="D297" s="320">
        <v>45560</v>
      </c>
      <c r="E297" s="306" t="s">
        <v>2791</v>
      </c>
      <c r="F297" s="306" t="s">
        <v>1303</v>
      </c>
      <c r="G297" s="306" t="s">
        <v>1307</v>
      </c>
      <c r="H297" s="306" t="s">
        <v>1207</v>
      </c>
      <c r="I297" s="305" t="s">
        <v>1402</v>
      </c>
      <c r="J297" s="306">
        <v>1</v>
      </c>
      <c r="K297" s="306" t="s">
        <v>1443</v>
      </c>
      <c r="L297" s="306" t="s">
        <v>2861</v>
      </c>
      <c r="M297" s="307"/>
      <c r="N297" s="307"/>
      <c r="O297" s="306"/>
      <c r="P297" s="321"/>
      <c r="Q297" s="307">
        <v>390000000</v>
      </c>
      <c r="R297" s="306" t="s">
        <v>2862</v>
      </c>
      <c r="S297" s="306" t="s">
        <v>2863</v>
      </c>
      <c r="T297" s="306">
        <f>V_PO_IT[[#This Row],[SPK Amount]]*V_PO_IT[[#This Row],[QUANTITY]]</f>
        <v>390000000</v>
      </c>
    </row>
    <row r="298" spans="1:20" ht="30" hidden="1" x14ac:dyDescent="0.25">
      <c r="A298" s="306" t="s">
        <v>2829</v>
      </c>
      <c r="B298" s="306" t="s">
        <v>3234</v>
      </c>
      <c r="C298" s="306" t="s">
        <v>1299</v>
      </c>
      <c r="D298" s="320">
        <v>45218</v>
      </c>
      <c r="E298" s="306" t="s">
        <v>2791</v>
      </c>
      <c r="F298" s="306" t="s">
        <v>1303</v>
      </c>
      <c r="G298" s="306" t="s">
        <v>1307</v>
      </c>
      <c r="H298" s="306" t="s">
        <v>1207</v>
      </c>
      <c r="I298" s="305" t="s">
        <v>1402</v>
      </c>
      <c r="J298" s="306">
        <v>1</v>
      </c>
      <c r="K298" s="306" t="s">
        <v>1391</v>
      </c>
      <c r="L298" s="306" t="s">
        <v>3235</v>
      </c>
      <c r="M298" s="307"/>
      <c r="N298" s="307"/>
      <c r="O298" s="306"/>
      <c r="P298" s="321"/>
      <c r="Q298" s="307">
        <v>24375000</v>
      </c>
      <c r="R298" s="306" t="s">
        <v>2862</v>
      </c>
      <c r="S298" s="306" t="s">
        <v>2863</v>
      </c>
      <c r="T298" s="306">
        <f>V_PO_IT[[#This Row],[SPK Amount]]*V_PO_IT[[#This Row],[QUANTITY]]</f>
        <v>24375000</v>
      </c>
    </row>
    <row r="299" spans="1:20" ht="30" hidden="1" x14ac:dyDescent="0.25">
      <c r="A299" s="306" t="s">
        <v>2829</v>
      </c>
      <c r="B299" s="306" t="s">
        <v>3252</v>
      </c>
      <c r="C299" s="306" t="s">
        <v>1299</v>
      </c>
      <c r="D299" s="320">
        <v>45236</v>
      </c>
      <c r="E299" s="306" t="s">
        <v>2791</v>
      </c>
      <c r="F299" s="306" t="s">
        <v>1303</v>
      </c>
      <c r="G299" s="306" t="s">
        <v>1307</v>
      </c>
      <c r="H299" s="306" t="s">
        <v>1207</v>
      </c>
      <c r="I299" s="305" t="s">
        <v>1402</v>
      </c>
      <c r="J299" s="306">
        <v>1</v>
      </c>
      <c r="K299" s="306" t="s">
        <v>1391</v>
      </c>
      <c r="L299" s="306" t="s">
        <v>3253</v>
      </c>
      <c r="M299" s="307"/>
      <c r="N299" s="307"/>
      <c r="O299" s="306"/>
      <c r="P299" s="321"/>
      <c r="Q299" s="307">
        <v>909093750</v>
      </c>
      <c r="R299" s="306" t="s">
        <v>2862</v>
      </c>
      <c r="S299" s="306" t="s">
        <v>2863</v>
      </c>
      <c r="T299" s="306">
        <f>V_PO_IT[[#This Row],[SPK Amount]]*V_PO_IT[[#This Row],[QUANTITY]]</f>
        <v>909093750</v>
      </c>
    </row>
    <row r="300" spans="1:20" ht="30" hidden="1" x14ac:dyDescent="0.25">
      <c r="A300" s="306" t="s">
        <v>2829</v>
      </c>
      <c r="B300" s="306" t="s">
        <v>3254</v>
      </c>
      <c r="C300" s="306" t="s">
        <v>1299</v>
      </c>
      <c r="D300" s="320">
        <v>45236</v>
      </c>
      <c r="E300" s="306" t="s">
        <v>2791</v>
      </c>
      <c r="F300" s="306" t="s">
        <v>1303</v>
      </c>
      <c r="G300" s="306" t="s">
        <v>1307</v>
      </c>
      <c r="H300" s="306" t="s">
        <v>1207</v>
      </c>
      <c r="I300" s="305" t="s">
        <v>1402</v>
      </c>
      <c r="J300" s="306">
        <v>1</v>
      </c>
      <c r="K300" s="306" t="s">
        <v>1391</v>
      </c>
      <c r="L300" s="306" t="s">
        <v>3255</v>
      </c>
      <c r="M300" s="307"/>
      <c r="N300" s="307"/>
      <c r="O300" s="306"/>
      <c r="P300" s="321"/>
      <c r="Q300" s="307">
        <v>14850000</v>
      </c>
      <c r="R300" s="306" t="s">
        <v>2862</v>
      </c>
      <c r="S300" s="306" t="s">
        <v>2863</v>
      </c>
      <c r="T300" s="306">
        <f>V_PO_IT[[#This Row],[SPK Amount]]*V_PO_IT[[#This Row],[QUANTITY]]</f>
        <v>14850000</v>
      </c>
    </row>
    <row r="301" spans="1:20" ht="30" hidden="1" x14ac:dyDescent="0.25">
      <c r="A301" s="306" t="s">
        <v>2909</v>
      </c>
      <c r="B301" s="306" t="s">
        <v>3368</v>
      </c>
      <c r="C301" s="306" t="s">
        <v>1299</v>
      </c>
      <c r="D301" s="320">
        <v>44900</v>
      </c>
      <c r="E301" s="306" t="s">
        <v>2791</v>
      </c>
      <c r="F301" s="306" t="s">
        <v>1303</v>
      </c>
      <c r="G301" s="306" t="s">
        <v>1307</v>
      </c>
      <c r="H301" s="306" t="s">
        <v>1207</v>
      </c>
      <c r="I301" s="305" t="s">
        <v>1402</v>
      </c>
      <c r="J301" s="306">
        <v>3</v>
      </c>
      <c r="K301" s="306" t="s">
        <v>1397</v>
      </c>
      <c r="L301" s="306" t="s">
        <v>3369</v>
      </c>
      <c r="M301" s="307"/>
      <c r="N301" s="307"/>
      <c r="O301" s="306"/>
      <c r="P301" s="321"/>
      <c r="Q301" s="307">
        <v>20013732</v>
      </c>
      <c r="R301" s="306" t="s">
        <v>2862</v>
      </c>
      <c r="S301" s="306" t="s">
        <v>2863</v>
      </c>
      <c r="T301" s="306">
        <f>V_PO_IT[[#This Row],[SPK Amount]]*V_PO_IT[[#This Row],[QUANTITY]]</f>
        <v>60041196</v>
      </c>
    </row>
    <row r="302" spans="1:20" ht="30" hidden="1" x14ac:dyDescent="0.25">
      <c r="A302" s="306" t="s">
        <v>2832</v>
      </c>
      <c r="B302" s="306" t="s">
        <v>2866</v>
      </c>
      <c r="C302" s="306" t="s">
        <v>1299</v>
      </c>
      <c r="D302" s="320">
        <v>45294</v>
      </c>
      <c r="E302" s="306" t="s">
        <v>2791</v>
      </c>
      <c r="F302" s="306" t="s">
        <v>1303</v>
      </c>
      <c r="G302" s="306" t="s">
        <v>1307</v>
      </c>
      <c r="H302" s="306" t="s">
        <v>1207</v>
      </c>
      <c r="I302" s="305" t="s">
        <v>1402</v>
      </c>
      <c r="J302" s="306">
        <v>3</v>
      </c>
      <c r="K302" s="306" t="s">
        <v>1397</v>
      </c>
      <c r="L302" s="306" t="s">
        <v>2867</v>
      </c>
      <c r="M302" s="307"/>
      <c r="N302" s="307"/>
      <c r="O302" s="306"/>
      <c r="P302" s="321"/>
      <c r="Q302" s="307">
        <v>189912000</v>
      </c>
      <c r="R302" s="306" t="s">
        <v>2862</v>
      </c>
      <c r="S302" s="306" t="s">
        <v>2863</v>
      </c>
      <c r="T302" s="306">
        <f>V_PO_IT[[#This Row],[SPK Amount]]*V_PO_IT[[#This Row],[QUANTITY]]</f>
        <v>569736000</v>
      </c>
    </row>
    <row r="303" spans="1:20" ht="30" hidden="1" x14ac:dyDescent="0.25">
      <c r="A303" s="306" t="s">
        <v>2832</v>
      </c>
      <c r="B303" s="306" t="s">
        <v>2866</v>
      </c>
      <c r="C303" s="306" t="s">
        <v>1299</v>
      </c>
      <c r="D303" s="320">
        <v>45294</v>
      </c>
      <c r="E303" s="306" t="s">
        <v>2791</v>
      </c>
      <c r="F303" s="306" t="s">
        <v>1303</v>
      </c>
      <c r="G303" s="306" t="s">
        <v>1307</v>
      </c>
      <c r="H303" s="306" t="s">
        <v>1207</v>
      </c>
      <c r="I303" s="305" t="s">
        <v>1402</v>
      </c>
      <c r="J303" s="306">
        <v>3</v>
      </c>
      <c r="K303" s="306" t="s">
        <v>1397</v>
      </c>
      <c r="L303" s="306" t="s">
        <v>2868</v>
      </c>
      <c r="M303" s="307"/>
      <c r="N303" s="307"/>
      <c r="O303" s="306"/>
      <c r="P303" s="321"/>
      <c r="Q303" s="307">
        <v>189912000</v>
      </c>
      <c r="R303" s="306" t="s">
        <v>2862</v>
      </c>
      <c r="S303" s="306" t="s">
        <v>2863</v>
      </c>
      <c r="T303" s="306">
        <f>V_PO_IT[[#This Row],[SPK Amount]]*V_PO_IT[[#This Row],[QUANTITY]]</f>
        <v>569736000</v>
      </c>
    </row>
    <row r="304" spans="1:20" ht="30" hidden="1" x14ac:dyDescent="0.25">
      <c r="A304" s="306" t="s">
        <v>2832</v>
      </c>
      <c r="B304" s="306" t="s">
        <v>2869</v>
      </c>
      <c r="C304" s="306" t="s">
        <v>1299</v>
      </c>
      <c r="D304" s="320">
        <v>45350</v>
      </c>
      <c r="E304" s="306" t="s">
        <v>2791</v>
      </c>
      <c r="F304" s="306" t="s">
        <v>1303</v>
      </c>
      <c r="G304" s="306" t="s">
        <v>1307</v>
      </c>
      <c r="H304" s="306" t="s">
        <v>1207</v>
      </c>
      <c r="I304" s="305" t="s">
        <v>1402</v>
      </c>
      <c r="J304" s="306">
        <v>2</v>
      </c>
      <c r="K304" s="306" t="s">
        <v>1397</v>
      </c>
      <c r="L304" s="306" t="s">
        <v>2870</v>
      </c>
      <c r="M304" s="307"/>
      <c r="N304" s="307"/>
      <c r="O304" s="306"/>
      <c r="P304" s="321"/>
      <c r="Q304" s="307">
        <v>126608000</v>
      </c>
      <c r="R304" s="306" t="s">
        <v>2862</v>
      </c>
      <c r="S304" s="306" t="s">
        <v>2863</v>
      </c>
      <c r="T304" s="306">
        <f>V_PO_IT[[#This Row],[SPK Amount]]*V_PO_IT[[#This Row],[QUANTITY]]</f>
        <v>253216000</v>
      </c>
    </row>
    <row r="305" spans="1:20" ht="30" hidden="1" x14ac:dyDescent="0.25">
      <c r="A305" s="306" t="s">
        <v>2832</v>
      </c>
      <c r="B305" s="306" t="s">
        <v>3393</v>
      </c>
      <c r="C305" s="306" t="s">
        <v>1299</v>
      </c>
      <c r="D305" s="320">
        <v>44973</v>
      </c>
      <c r="E305" s="306" t="s">
        <v>2791</v>
      </c>
      <c r="F305" s="306" t="s">
        <v>1303</v>
      </c>
      <c r="G305" s="306" t="s">
        <v>1307</v>
      </c>
      <c r="H305" s="306" t="s">
        <v>1207</v>
      </c>
      <c r="I305" s="305" t="s">
        <v>1402</v>
      </c>
      <c r="J305" s="306">
        <v>2</v>
      </c>
      <c r="K305" s="306" t="s">
        <v>1397</v>
      </c>
      <c r="L305" s="306" t="s">
        <v>3394</v>
      </c>
      <c r="M305" s="307"/>
      <c r="N305" s="307"/>
      <c r="O305" s="306"/>
      <c r="P305" s="321"/>
      <c r="Q305" s="307">
        <v>6234016</v>
      </c>
      <c r="R305" s="306" t="s">
        <v>2862</v>
      </c>
      <c r="S305" s="306" t="s">
        <v>2863</v>
      </c>
      <c r="T305" s="306">
        <f>V_PO_IT[[#This Row],[SPK Amount]]*V_PO_IT[[#This Row],[QUANTITY]]</f>
        <v>12468032</v>
      </c>
    </row>
    <row r="306" spans="1:20" ht="30" hidden="1" x14ac:dyDescent="0.25">
      <c r="A306" s="306" t="s">
        <v>2832</v>
      </c>
      <c r="B306" s="306" t="s">
        <v>2871</v>
      </c>
      <c r="C306" s="306" t="s">
        <v>1299</v>
      </c>
      <c r="D306" s="320">
        <v>45418</v>
      </c>
      <c r="E306" s="306" t="s">
        <v>2791</v>
      </c>
      <c r="F306" s="306" t="s">
        <v>1303</v>
      </c>
      <c r="G306" s="306" t="s">
        <v>1307</v>
      </c>
      <c r="H306" s="306" t="s">
        <v>1207</v>
      </c>
      <c r="I306" s="305" t="s">
        <v>1402</v>
      </c>
      <c r="J306" s="306">
        <v>2</v>
      </c>
      <c r="K306" s="306" t="s">
        <v>1397</v>
      </c>
      <c r="L306" s="306" t="s">
        <v>2872</v>
      </c>
      <c r="M306" s="307"/>
      <c r="N306" s="307"/>
      <c r="O306" s="306"/>
      <c r="P306" s="321"/>
      <c r="Q306" s="307">
        <v>126608000</v>
      </c>
      <c r="R306" s="306" t="s">
        <v>2862</v>
      </c>
      <c r="S306" s="306" t="s">
        <v>2863</v>
      </c>
      <c r="T306" s="306">
        <f>V_PO_IT[[#This Row],[SPK Amount]]*V_PO_IT[[#This Row],[QUANTITY]]</f>
        <v>253216000</v>
      </c>
    </row>
    <row r="307" spans="1:20" ht="30" hidden="1" x14ac:dyDescent="0.25">
      <c r="A307" s="306" t="s">
        <v>2832</v>
      </c>
      <c r="B307" s="306" t="s">
        <v>2873</v>
      </c>
      <c r="C307" s="306" t="s">
        <v>1299</v>
      </c>
      <c r="D307" s="320">
        <v>45455</v>
      </c>
      <c r="E307" s="306" t="s">
        <v>2791</v>
      </c>
      <c r="F307" s="306" t="s">
        <v>1303</v>
      </c>
      <c r="G307" s="306" t="s">
        <v>1307</v>
      </c>
      <c r="H307" s="306" t="s">
        <v>1207</v>
      </c>
      <c r="I307" s="305" t="s">
        <v>1402</v>
      </c>
      <c r="J307" s="306">
        <v>1</v>
      </c>
      <c r="K307" s="306" t="s">
        <v>1397</v>
      </c>
      <c r="L307" s="306" t="s">
        <v>2874</v>
      </c>
      <c r="M307" s="307"/>
      <c r="N307" s="307"/>
      <c r="O307" s="306"/>
      <c r="P307" s="321"/>
      <c r="Q307" s="307">
        <v>1996279</v>
      </c>
      <c r="R307" s="306" t="s">
        <v>2862</v>
      </c>
      <c r="S307" s="306" t="s">
        <v>2863</v>
      </c>
      <c r="T307" s="306">
        <f>V_PO_IT[[#This Row],[SPK Amount]]*V_PO_IT[[#This Row],[QUANTITY]]</f>
        <v>1996279</v>
      </c>
    </row>
    <row r="308" spans="1:20" ht="30" hidden="1" x14ac:dyDescent="0.25">
      <c r="A308" s="306" t="s">
        <v>2832</v>
      </c>
      <c r="B308" s="306" t="s">
        <v>2875</v>
      </c>
      <c r="C308" s="306" t="s">
        <v>1299</v>
      </c>
      <c r="D308" s="320">
        <v>45455</v>
      </c>
      <c r="E308" s="306" t="s">
        <v>2791</v>
      </c>
      <c r="F308" s="306" t="s">
        <v>1303</v>
      </c>
      <c r="G308" s="306" t="s">
        <v>1307</v>
      </c>
      <c r="H308" s="306" t="s">
        <v>1207</v>
      </c>
      <c r="I308" s="305" t="s">
        <v>1402</v>
      </c>
      <c r="J308" s="306">
        <v>1</v>
      </c>
      <c r="K308" s="306" t="s">
        <v>1397</v>
      </c>
      <c r="L308" s="306" t="s">
        <v>2876</v>
      </c>
      <c r="M308" s="307"/>
      <c r="N308" s="307"/>
      <c r="O308" s="306"/>
      <c r="P308" s="321"/>
      <c r="Q308" s="307">
        <v>318409</v>
      </c>
      <c r="R308" s="306" t="s">
        <v>2862</v>
      </c>
      <c r="S308" s="306" t="s">
        <v>2863</v>
      </c>
      <c r="T308" s="306">
        <f>V_PO_IT[[#This Row],[SPK Amount]]*V_PO_IT[[#This Row],[QUANTITY]]</f>
        <v>318409</v>
      </c>
    </row>
    <row r="309" spans="1:20" ht="30" hidden="1" x14ac:dyDescent="0.25">
      <c r="A309" s="306" t="s">
        <v>2832</v>
      </c>
      <c r="B309" s="306" t="s">
        <v>2877</v>
      </c>
      <c r="C309" s="306" t="s">
        <v>1299</v>
      </c>
      <c r="D309" s="320">
        <v>45468</v>
      </c>
      <c r="E309" s="306" t="s">
        <v>2791</v>
      </c>
      <c r="F309" s="306" t="s">
        <v>1303</v>
      </c>
      <c r="G309" s="306" t="s">
        <v>1307</v>
      </c>
      <c r="H309" s="306" t="s">
        <v>1207</v>
      </c>
      <c r="I309" s="305" t="s">
        <v>1402</v>
      </c>
      <c r="J309" s="306">
        <v>2</v>
      </c>
      <c r="K309" s="306" t="s">
        <v>1397</v>
      </c>
      <c r="L309" s="306" t="s">
        <v>2878</v>
      </c>
      <c r="M309" s="307"/>
      <c r="N309" s="307"/>
      <c r="O309" s="306"/>
      <c r="P309" s="321"/>
      <c r="Q309" s="307">
        <v>126608000</v>
      </c>
      <c r="R309" s="306" t="s">
        <v>2862</v>
      </c>
      <c r="S309" s="306" t="s">
        <v>2863</v>
      </c>
      <c r="T309" s="306">
        <f>V_PO_IT[[#This Row],[SPK Amount]]*V_PO_IT[[#This Row],[QUANTITY]]</f>
        <v>253216000</v>
      </c>
    </row>
    <row r="310" spans="1:20" hidden="1" x14ac:dyDescent="0.25">
      <c r="A310" s="306" t="s">
        <v>2832</v>
      </c>
      <c r="B310" s="306" t="s">
        <v>3441</v>
      </c>
      <c r="C310" s="306" t="s">
        <v>1299</v>
      </c>
      <c r="D310" s="320">
        <v>44749</v>
      </c>
      <c r="E310" s="306" t="s">
        <v>2791</v>
      </c>
      <c r="F310" s="306" t="s">
        <v>1303</v>
      </c>
      <c r="G310" s="306" t="s">
        <v>1307</v>
      </c>
      <c r="H310" s="306" t="s">
        <v>1207</v>
      </c>
      <c r="I310" s="305" t="s">
        <v>1536</v>
      </c>
      <c r="J310" s="306">
        <v>12</v>
      </c>
      <c r="K310" s="306" t="s">
        <v>1397</v>
      </c>
      <c r="L310" s="306" t="s">
        <v>3442</v>
      </c>
      <c r="M310" s="307"/>
      <c r="N310" s="307"/>
      <c r="O310" s="306"/>
      <c r="P310" s="321"/>
      <c r="Q310" s="307">
        <v>759648000</v>
      </c>
      <c r="R310" s="306" t="s">
        <v>2862</v>
      </c>
      <c r="S310" s="306" t="s">
        <v>2863</v>
      </c>
      <c r="T310" s="306">
        <f>V_PO_IT[[#This Row],[SPK Amount]]*V_PO_IT[[#This Row],[QUANTITY]]</f>
        <v>9115776000</v>
      </c>
    </row>
    <row r="311" spans="1:20" hidden="1" x14ac:dyDescent="0.25">
      <c r="A311" s="306" t="s">
        <v>2832</v>
      </c>
      <c r="B311" s="306" t="s">
        <v>3441</v>
      </c>
      <c r="C311" s="306" t="s">
        <v>1299</v>
      </c>
      <c r="D311" s="320">
        <v>44749</v>
      </c>
      <c r="E311" s="306" t="s">
        <v>2791</v>
      </c>
      <c r="F311" s="306" t="s">
        <v>1303</v>
      </c>
      <c r="G311" s="306" t="s">
        <v>1307</v>
      </c>
      <c r="H311" s="306" t="s">
        <v>1207</v>
      </c>
      <c r="I311" s="305" t="s">
        <v>1536</v>
      </c>
      <c r="J311" s="306">
        <v>12</v>
      </c>
      <c r="K311" s="306" t="s">
        <v>1397</v>
      </c>
      <c r="L311" s="306" t="s">
        <v>3443</v>
      </c>
      <c r="M311" s="307"/>
      <c r="N311" s="307"/>
      <c r="O311" s="306"/>
      <c r="P311" s="321"/>
      <c r="Q311" s="307">
        <v>759648000</v>
      </c>
      <c r="R311" s="306" t="s">
        <v>2862</v>
      </c>
      <c r="S311" s="306" t="s">
        <v>2863</v>
      </c>
      <c r="T311" s="306">
        <f>V_PO_IT[[#This Row],[SPK Amount]]*V_PO_IT[[#This Row],[QUANTITY]]</f>
        <v>9115776000</v>
      </c>
    </row>
    <row r="312" spans="1:20" ht="30" hidden="1" x14ac:dyDescent="0.25">
      <c r="A312" s="306" t="s">
        <v>2832</v>
      </c>
      <c r="B312" s="306" t="s">
        <v>3453</v>
      </c>
      <c r="C312" s="306" t="s">
        <v>1299</v>
      </c>
      <c r="D312" s="320">
        <v>45154</v>
      </c>
      <c r="E312" s="306" t="s">
        <v>2791</v>
      </c>
      <c r="F312" s="306" t="s">
        <v>1303</v>
      </c>
      <c r="G312" s="306" t="s">
        <v>1307</v>
      </c>
      <c r="H312" s="306" t="s">
        <v>1207</v>
      </c>
      <c r="I312" s="305" t="s">
        <v>1402</v>
      </c>
      <c r="J312" s="306">
        <v>3</v>
      </c>
      <c r="K312" s="306" t="s">
        <v>1397</v>
      </c>
      <c r="L312" s="306" t="s">
        <v>3454</v>
      </c>
      <c r="M312" s="307"/>
      <c r="N312" s="307"/>
      <c r="O312" s="306"/>
      <c r="P312" s="321"/>
      <c r="Q312" s="307">
        <v>189912000</v>
      </c>
      <c r="R312" s="306" t="s">
        <v>2862</v>
      </c>
      <c r="S312" s="306" t="s">
        <v>2863</v>
      </c>
      <c r="T312" s="306">
        <f>V_PO_IT[[#This Row],[SPK Amount]]*V_PO_IT[[#This Row],[QUANTITY]]</f>
        <v>569736000</v>
      </c>
    </row>
    <row r="313" spans="1:20" hidden="1" x14ac:dyDescent="0.25">
      <c r="A313" s="306" t="s">
        <v>2915</v>
      </c>
      <c r="B313" s="306" t="s">
        <v>3488</v>
      </c>
      <c r="C313" s="306" t="s">
        <v>2165</v>
      </c>
      <c r="D313" s="320">
        <v>44607</v>
      </c>
      <c r="E313" s="306" t="s">
        <v>2917</v>
      </c>
      <c r="F313" s="306" t="s">
        <v>1303</v>
      </c>
      <c r="G313" s="306" t="s">
        <v>1307</v>
      </c>
      <c r="H313" s="306" t="s">
        <v>1207</v>
      </c>
      <c r="I313" s="305" t="s">
        <v>2221</v>
      </c>
      <c r="J313" s="306">
        <v>1</v>
      </c>
      <c r="K313" s="306" t="s">
        <v>2211</v>
      </c>
      <c r="L313" s="306" t="s">
        <v>2241</v>
      </c>
      <c r="M313" s="307"/>
      <c r="N313" s="307"/>
      <c r="O313" s="306"/>
      <c r="P313" s="321"/>
      <c r="Q313" s="307">
        <v>60000000</v>
      </c>
      <c r="R313" s="306" t="s">
        <v>3489</v>
      </c>
      <c r="S313" s="306" t="s">
        <v>2863</v>
      </c>
      <c r="T313" s="306">
        <f>V_PO_IT[[#This Row],[SPK Amount]]*V_PO_IT[[#This Row],[QUANTITY]]</f>
        <v>60000000</v>
      </c>
    </row>
    <row r="314" spans="1:20" hidden="1" x14ac:dyDescent="0.25">
      <c r="A314" s="306" t="s">
        <v>2915</v>
      </c>
      <c r="B314" s="306" t="s">
        <v>3496</v>
      </c>
      <c r="C314" s="306" t="s">
        <v>2165</v>
      </c>
      <c r="D314" s="320">
        <v>44846</v>
      </c>
      <c r="E314" s="306" t="s">
        <v>2917</v>
      </c>
      <c r="F314" s="306" t="s">
        <v>1303</v>
      </c>
      <c r="G314" s="306" t="s">
        <v>1307</v>
      </c>
      <c r="H314" s="306" t="s">
        <v>1207</v>
      </c>
      <c r="I314" s="305" t="s">
        <v>2221</v>
      </c>
      <c r="J314" s="306">
        <v>1</v>
      </c>
      <c r="K314" s="306" t="s">
        <v>1397</v>
      </c>
      <c r="L314" s="306" t="s">
        <v>2225</v>
      </c>
      <c r="M314" s="307"/>
      <c r="N314" s="307"/>
      <c r="O314" s="306"/>
      <c r="P314" s="321"/>
      <c r="Q314" s="307">
        <v>22500000</v>
      </c>
      <c r="R314" s="306" t="s">
        <v>3489</v>
      </c>
      <c r="S314" s="306" t="s">
        <v>2863</v>
      </c>
      <c r="T314" s="306">
        <f>V_PO_IT[[#This Row],[SPK Amount]]*V_PO_IT[[#This Row],[QUANTITY]]</f>
        <v>22500000</v>
      </c>
    </row>
    <row r="315" spans="1:20" hidden="1" x14ac:dyDescent="0.25">
      <c r="A315" s="306" t="s">
        <v>2915</v>
      </c>
      <c r="B315" s="306" t="s">
        <v>3498</v>
      </c>
      <c r="C315" s="306" t="s">
        <v>2165</v>
      </c>
      <c r="D315" s="320">
        <v>44925</v>
      </c>
      <c r="E315" s="306" t="s">
        <v>2917</v>
      </c>
      <c r="F315" s="306" t="s">
        <v>2168</v>
      </c>
      <c r="G315" s="306" t="s">
        <v>2169</v>
      </c>
      <c r="H315" s="306" t="s">
        <v>1208</v>
      </c>
      <c r="I315" s="305" t="s">
        <v>1306</v>
      </c>
      <c r="J315" s="306">
        <v>60</v>
      </c>
      <c r="K315" s="306" t="s">
        <v>2170</v>
      </c>
      <c r="L315" s="306" t="s">
        <v>2173</v>
      </c>
      <c r="M315" s="307">
        <v>465000</v>
      </c>
      <c r="N315" s="307">
        <v>27900000</v>
      </c>
      <c r="O315" s="306" t="s">
        <v>2845</v>
      </c>
      <c r="P315" s="321">
        <v>44970</v>
      </c>
      <c r="Q315" s="307">
        <v>0</v>
      </c>
      <c r="R315" s="306" t="s">
        <v>3489</v>
      </c>
      <c r="S315" s="306" t="s">
        <v>2863</v>
      </c>
      <c r="T315" s="306">
        <f>V_PO_IT[[#This Row],[SPK Amount]]*V_PO_IT[[#This Row],[QUANTITY]]</f>
        <v>0</v>
      </c>
    </row>
    <row r="316" spans="1:20" hidden="1" x14ac:dyDescent="0.25">
      <c r="A316" s="306" t="s">
        <v>2789</v>
      </c>
      <c r="B316" s="306" t="s">
        <v>2879</v>
      </c>
      <c r="C316" s="306" t="s">
        <v>1299</v>
      </c>
      <c r="D316" s="320">
        <v>45476</v>
      </c>
      <c r="E316" s="306" t="s">
        <v>2791</v>
      </c>
      <c r="F316" s="306" t="s">
        <v>1902</v>
      </c>
      <c r="G316" s="306" t="s">
        <v>1658</v>
      </c>
      <c r="H316" s="306" t="s">
        <v>1208</v>
      </c>
      <c r="I316" s="305" t="s">
        <v>1306</v>
      </c>
      <c r="J316" s="306">
        <v>1</v>
      </c>
      <c r="K316" s="306" t="s">
        <v>1329</v>
      </c>
      <c r="L316" s="306" t="s">
        <v>2880</v>
      </c>
      <c r="M316" s="307">
        <v>1000000</v>
      </c>
      <c r="N316" s="307">
        <v>1000000</v>
      </c>
      <c r="O316" s="306" t="s">
        <v>2845</v>
      </c>
      <c r="P316" s="321">
        <v>45526</v>
      </c>
      <c r="Q316" s="307">
        <v>0</v>
      </c>
      <c r="R316" s="306" t="s">
        <v>2881</v>
      </c>
      <c r="S316" s="306" t="s">
        <v>2882</v>
      </c>
      <c r="T316" s="306">
        <f>V_PO_IT[[#This Row],[SPK Amount]]*V_PO_IT[[#This Row],[QUANTITY]]</f>
        <v>0</v>
      </c>
    </row>
    <row r="317" spans="1:20" hidden="1" x14ac:dyDescent="0.25">
      <c r="A317" s="306" t="s">
        <v>2789</v>
      </c>
      <c r="B317" s="306" t="s">
        <v>2879</v>
      </c>
      <c r="C317" s="306" t="s">
        <v>1299</v>
      </c>
      <c r="D317" s="320">
        <v>45476</v>
      </c>
      <c r="E317" s="306" t="s">
        <v>2791</v>
      </c>
      <c r="F317" s="306" t="s">
        <v>1910</v>
      </c>
      <c r="G317" s="306" t="s">
        <v>1666</v>
      </c>
      <c r="H317" s="306" t="s">
        <v>1208</v>
      </c>
      <c r="I317" s="305" t="s">
        <v>1306</v>
      </c>
      <c r="J317" s="306">
        <v>1</v>
      </c>
      <c r="K317" s="306" t="s">
        <v>1329</v>
      </c>
      <c r="L317" s="306" t="s">
        <v>2880</v>
      </c>
      <c r="M317" s="307">
        <v>340000</v>
      </c>
      <c r="N317" s="307">
        <v>340000</v>
      </c>
      <c r="O317" s="306" t="s">
        <v>2845</v>
      </c>
      <c r="P317" s="321">
        <v>45526</v>
      </c>
      <c r="Q317" s="307">
        <v>0</v>
      </c>
      <c r="R317" s="306" t="s">
        <v>2881</v>
      </c>
      <c r="S317" s="306" t="s">
        <v>2882</v>
      </c>
      <c r="T317" s="306">
        <f>V_PO_IT[[#This Row],[SPK Amount]]*V_PO_IT[[#This Row],[QUANTITY]]</f>
        <v>0</v>
      </c>
    </row>
    <row r="318" spans="1:20" hidden="1" x14ac:dyDescent="0.25">
      <c r="A318" s="306" t="s">
        <v>2883</v>
      </c>
      <c r="B318" s="306" t="s">
        <v>2884</v>
      </c>
      <c r="C318" s="306" t="s">
        <v>1299</v>
      </c>
      <c r="D318" s="320">
        <v>45476</v>
      </c>
      <c r="E318" s="306" t="s">
        <v>2791</v>
      </c>
      <c r="F318" s="306" t="s">
        <v>2124</v>
      </c>
      <c r="G318" s="306" t="s">
        <v>1658</v>
      </c>
      <c r="H318" s="306" t="s">
        <v>1208</v>
      </c>
      <c r="I318" s="305" t="s">
        <v>1306</v>
      </c>
      <c r="J318" s="306">
        <v>1</v>
      </c>
      <c r="K318" s="306" t="s">
        <v>1329</v>
      </c>
      <c r="L318" s="306" t="s">
        <v>2885</v>
      </c>
      <c r="M318" s="307">
        <v>1000000</v>
      </c>
      <c r="N318" s="307">
        <v>1000000</v>
      </c>
      <c r="O318" s="306" t="s">
        <v>2845</v>
      </c>
      <c r="P318" s="321">
        <v>45526</v>
      </c>
      <c r="Q318" s="307">
        <v>0</v>
      </c>
      <c r="R318" s="306" t="s">
        <v>2881</v>
      </c>
      <c r="S318" s="306" t="s">
        <v>2882</v>
      </c>
      <c r="T318" s="306">
        <f>V_PO_IT[[#This Row],[SPK Amount]]*V_PO_IT[[#This Row],[QUANTITY]]</f>
        <v>0</v>
      </c>
    </row>
    <row r="319" spans="1:20" hidden="1" x14ac:dyDescent="0.25">
      <c r="A319" s="306" t="s">
        <v>2883</v>
      </c>
      <c r="B319" s="306" t="s">
        <v>2884</v>
      </c>
      <c r="C319" s="306" t="s">
        <v>1299</v>
      </c>
      <c r="D319" s="320">
        <v>45476</v>
      </c>
      <c r="E319" s="306" t="s">
        <v>2791</v>
      </c>
      <c r="F319" s="306" t="s">
        <v>2128</v>
      </c>
      <c r="G319" s="306" t="s">
        <v>1666</v>
      </c>
      <c r="H319" s="306" t="s">
        <v>1208</v>
      </c>
      <c r="I319" s="305" t="s">
        <v>1306</v>
      </c>
      <c r="J319" s="306">
        <v>1</v>
      </c>
      <c r="K319" s="306" t="s">
        <v>1329</v>
      </c>
      <c r="L319" s="306" t="s">
        <v>2885</v>
      </c>
      <c r="M319" s="307">
        <v>340000</v>
      </c>
      <c r="N319" s="307">
        <v>340000</v>
      </c>
      <c r="O319" s="306" t="s">
        <v>2845</v>
      </c>
      <c r="P319" s="321">
        <v>45526</v>
      </c>
      <c r="Q319" s="307">
        <v>0</v>
      </c>
      <c r="R319" s="306" t="s">
        <v>2881</v>
      </c>
      <c r="S319" s="306" t="s">
        <v>2882</v>
      </c>
      <c r="T319" s="306">
        <f>V_PO_IT[[#This Row],[SPK Amount]]*V_PO_IT[[#This Row],[QUANTITY]]</f>
        <v>0</v>
      </c>
    </row>
    <row r="320" spans="1:20" hidden="1" x14ac:dyDescent="0.25">
      <c r="A320" s="306" t="s">
        <v>2811</v>
      </c>
      <c r="B320" s="306" t="s">
        <v>2886</v>
      </c>
      <c r="C320" s="306" t="s">
        <v>1299</v>
      </c>
      <c r="D320" s="320">
        <v>45476</v>
      </c>
      <c r="E320" s="306" t="s">
        <v>2791</v>
      </c>
      <c r="F320" s="306" t="s">
        <v>1783</v>
      </c>
      <c r="G320" s="306" t="s">
        <v>1658</v>
      </c>
      <c r="H320" s="306" t="s">
        <v>1208</v>
      </c>
      <c r="I320" s="305" t="s">
        <v>1306</v>
      </c>
      <c r="J320" s="306">
        <v>1</v>
      </c>
      <c r="K320" s="306" t="s">
        <v>1329</v>
      </c>
      <c r="L320" s="306" t="s">
        <v>2887</v>
      </c>
      <c r="M320" s="307">
        <v>1000000</v>
      </c>
      <c r="N320" s="307">
        <v>1000000</v>
      </c>
      <c r="O320" s="306" t="s">
        <v>2845</v>
      </c>
      <c r="P320" s="321">
        <v>45526</v>
      </c>
      <c r="Q320" s="307">
        <v>0</v>
      </c>
      <c r="R320" s="306" t="s">
        <v>2881</v>
      </c>
      <c r="S320" s="306" t="s">
        <v>2882</v>
      </c>
      <c r="T320" s="306">
        <f>V_PO_IT[[#This Row],[SPK Amount]]*V_PO_IT[[#This Row],[QUANTITY]]</f>
        <v>0</v>
      </c>
    </row>
    <row r="321" spans="1:20" hidden="1" x14ac:dyDescent="0.25">
      <c r="A321" s="306" t="s">
        <v>2811</v>
      </c>
      <c r="B321" s="306" t="s">
        <v>2886</v>
      </c>
      <c r="C321" s="306" t="s">
        <v>1299</v>
      </c>
      <c r="D321" s="320">
        <v>45476</v>
      </c>
      <c r="E321" s="306" t="s">
        <v>2791</v>
      </c>
      <c r="F321" s="306" t="s">
        <v>1787</v>
      </c>
      <c r="G321" s="306" t="s">
        <v>1666</v>
      </c>
      <c r="H321" s="306" t="s">
        <v>1208</v>
      </c>
      <c r="I321" s="305" t="s">
        <v>1306</v>
      </c>
      <c r="J321" s="306">
        <v>1</v>
      </c>
      <c r="K321" s="306" t="s">
        <v>1329</v>
      </c>
      <c r="L321" s="306" t="s">
        <v>2887</v>
      </c>
      <c r="M321" s="307">
        <v>340000</v>
      </c>
      <c r="N321" s="307">
        <v>340000</v>
      </c>
      <c r="O321" s="306" t="s">
        <v>2845</v>
      </c>
      <c r="P321" s="321">
        <v>45526</v>
      </c>
      <c r="Q321" s="307">
        <v>0</v>
      </c>
      <c r="R321" s="306" t="s">
        <v>2881</v>
      </c>
      <c r="S321" s="306" t="s">
        <v>2882</v>
      </c>
      <c r="T321" s="306">
        <f>V_PO_IT[[#This Row],[SPK Amount]]*V_PO_IT[[#This Row],[QUANTITY]]</f>
        <v>0</v>
      </c>
    </row>
    <row r="322" spans="1:20" hidden="1" x14ac:dyDescent="0.25">
      <c r="A322" s="306" t="s">
        <v>2832</v>
      </c>
      <c r="B322" s="306" t="s">
        <v>2893</v>
      </c>
      <c r="C322" s="306" t="s">
        <v>1299</v>
      </c>
      <c r="D322" s="320">
        <v>45476</v>
      </c>
      <c r="E322" s="306" t="s">
        <v>2791</v>
      </c>
      <c r="F322" s="306" t="s">
        <v>1665</v>
      </c>
      <c r="G322" s="306" t="s">
        <v>1666</v>
      </c>
      <c r="H322" s="306" t="s">
        <v>1208</v>
      </c>
      <c r="I322" s="305" t="s">
        <v>1306</v>
      </c>
      <c r="J322" s="306">
        <v>1</v>
      </c>
      <c r="K322" s="306" t="s">
        <v>1329</v>
      </c>
      <c r="L322" s="306" t="s">
        <v>2894</v>
      </c>
      <c r="M322" s="307">
        <v>340000</v>
      </c>
      <c r="N322" s="307">
        <v>340000</v>
      </c>
      <c r="O322" s="306" t="s">
        <v>2845</v>
      </c>
      <c r="P322" s="321">
        <v>45526</v>
      </c>
      <c r="Q322" s="307">
        <v>0</v>
      </c>
      <c r="R322" s="306" t="s">
        <v>2881</v>
      </c>
      <c r="S322" s="306" t="s">
        <v>2882</v>
      </c>
      <c r="T322" s="306">
        <f>V_PO_IT[[#This Row],[SPK Amount]]*V_PO_IT[[#This Row],[QUANTITY]]</f>
        <v>0</v>
      </c>
    </row>
    <row r="323" spans="1:20" hidden="1" x14ac:dyDescent="0.25">
      <c r="A323" s="306" t="s">
        <v>2832</v>
      </c>
      <c r="B323" s="306" t="s">
        <v>2893</v>
      </c>
      <c r="C323" s="306" t="s">
        <v>1299</v>
      </c>
      <c r="D323" s="320">
        <v>45476</v>
      </c>
      <c r="E323" s="306" t="s">
        <v>2791</v>
      </c>
      <c r="F323" s="306" t="s">
        <v>1657</v>
      </c>
      <c r="G323" s="306" t="s">
        <v>1658</v>
      </c>
      <c r="H323" s="306" t="s">
        <v>1208</v>
      </c>
      <c r="I323" s="305" t="s">
        <v>1306</v>
      </c>
      <c r="J323" s="306">
        <v>1</v>
      </c>
      <c r="K323" s="306" t="s">
        <v>1329</v>
      </c>
      <c r="L323" s="306" t="s">
        <v>2894</v>
      </c>
      <c r="M323" s="307">
        <v>1000000</v>
      </c>
      <c r="N323" s="307">
        <v>1000000</v>
      </c>
      <c r="O323" s="306" t="s">
        <v>2845</v>
      </c>
      <c r="P323" s="321">
        <v>45526</v>
      </c>
      <c r="Q323" s="307">
        <v>0</v>
      </c>
      <c r="R323" s="306" t="s">
        <v>2881</v>
      </c>
      <c r="S323" s="306" t="s">
        <v>2882</v>
      </c>
      <c r="T323" s="306">
        <f>V_PO_IT[[#This Row],[SPK Amount]]*V_PO_IT[[#This Row],[QUANTITY]]</f>
        <v>0</v>
      </c>
    </row>
    <row r="324" spans="1:20" hidden="1" x14ac:dyDescent="0.25">
      <c r="A324" s="306" t="s">
        <v>43</v>
      </c>
      <c r="B324" s="306" t="s">
        <v>2924</v>
      </c>
      <c r="C324" s="306" t="s">
        <v>2298</v>
      </c>
      <c r="D324" s="320">
        <v>44820</v>
      </c>
      <c r="E324" s="306" t="s">
        <v>2791</v>
      </c>
      <c r="F324" s="306" t="s">
        <v>1303</v>
      </c>
      <c r="G324" s="306" t="s">
        <v>1307</v>
      </c>
      <c r="H324" s="306" t="s">
        <v>1207</v>
      </c>
      <c r="I324" s="305" t="s">
        <v>2371</v>
      </c>
      <c r="J324" s="306">
        <v>5</v>
      </c>
      <c r="K324" s="306" t="s">
        <v>2350</v>
      </c>
      <c r="L324" s="306" t="s">
        <v>2925</v>
      </c>
      <c r="M324" s="307"/>
      <c r="N324" s="307"/>
      <c r="O324" s="306"/>
      <c r="P324" s="321"/>
      <c r="Q324" s="307">
        <v>24000000</v>
      </c>
      <c r="R324" s="306" t="s">
        <v>2926</v>
      </c>
      <c r="S324" s="306" t="s">
        <v>2927</v>
      </c>
      <c r="T324" s="306">
        <f>V_PO_IT[[#This Row],[SPK Amount]]*V_PO_IT[[#This Row],[QUANTITY]]</f>
        <v>120000000</v>
      </c>
    </row>
    <row r="325" spans="1:20" hidden="1" x14ac:dyDescent="0.25">
      <c r="A325" s="306" t="s">
        <v>43</v>
      </c>
      <c r="B325" s="306" t="s">
        <v>2928</v>
      </c>
      <c r="C325" s="306" t="s">
        <v>2298</v>
      </c>
      <c r="D325" s="320">
        <v>44833</v>
      </c>
      <c r="E325" s="306" t="s">
        <v>2791</v>
      </c>
      <c r="F325" s="306" t="s">
        <v>1303</v>
      </c>
      <c r="G325" s="306" t="s">
        <v>1307</v>
      </c>
      <c r="H325" s="306" t="s">
        <v>1207</v>
      </c>
      <c r="I325" s="305" t="s">
        <v>2371</v>
      </c>
      <c r="J325" s="306">
        <v>12</v>
      </c>
      <c r="K325" s="306" t="s">
        <v>2350</v>
      </c>
      <c r="L325" s="306" t="s">
        <v>2929</v>
      </c>
      <c r="M325" s="307"/>
      <c r="N325" s="307"/>
      <c r="O325" s="306"/>
      <c r="P325" s="321"/>
      <c r="Q325" s="307">
        <v>57600000</v>
      </c>
      <c r="R325" s="306" t="s">
        <v>2926</v>
      </c>
      <c r="S325" s="306" t="s">
        <v>2927</v>
      </c>
      <c r="T325" s="306">
        <f>V_PO_IT[[#This Row],[SPK Amount]]*V_PO_IT[[#This Row],[QUANTITY]]</f>
        <v>691200000</v>
      </c>
    </row>
    <row r="326" spans="1:20" hidden="1" x14ac:dyDescent="0.25">
      <c r="A326" s="306" t="s">
        <v>2789</v>
      </c>
      <c r="B326" s="306" t="s">
        <v>2895</v>
      </c>
      <c r="C326" s="306" t="s">
        <v>1299</v>
      </c>
      <c r="D326" s="320">
        <v>45588</v>
      </c>
      <c r="E326" s="306" t="s">
        <v>2791</v>
      </c>
      <c r="F326" s="306" t="s">
        <v>1947</v>
      </c>
      <c r="G326" s="306" t="s">
        <v>1831</v>
      </c>
      <c r="H326" s="306" t="s">
        <v>1208</v>
      </c>
      <c r="I326" s="305" t="s">
        <v>1306</v>
      </c>
      <c r="J326" s="306">
        <v>1</v>
      </c>
      <c r="K326" s="306" t="s">
        <v>1329</v>
      </c>
      <c r="L326" s="306" t="s">
        <v>2896</v>
      </c>
      <c r="M326" s="307">
        <v>22000000</v>
      </c>
      <c r="N326" s="307">
        <v>22000000</v>
      </c>
      <c r="O326" s="306" t="s">
        <v>2845</v>
      </c>
      <c r="P326" s="321">
        <v>45629</v>
      </c>
      <c r="Q326" s="307">
        <v>0</v>
      </c>
      <c r="R326" s="306" t="s">
        <v>2897</v>
      </c>
      <c r="S326" s="306" t="s">
        <v>2898</v>
      </c>
      <c r="T326" s="306">
        <f>V_PO_IT[[#This Row],[SPK Amount]]*V_PO_IT[[#This Row],[QUANTITY]]</f>
        <v>0</v>
      </c>
    </row>
    <row r="327" spans="1:20" hidden="1" x14ac:dyDescent="0.25">
      <c r="A327" s="306" t="s">
        <v>2883</v>
      </c>
      <c r="B327" s="306" t="s">
        <v>2899</v>
      </c>
      <c r="C327" s="306" t="s">
        <v>1299</v>
      </c>
      <c r="D327" s="320">
        <v>45588</v>
      </c>
      <c r="E327" s="306" t="s">
        <v>2791</v>
      </c>
      <c r="F327" s="306" t="s">
        <v>1327</v>
      </c>
      <c r="G327" s="306" t="s">
        <v>1831</v>
      </c>
      <c r="H327" s="306" t="s">
        <v>1208</v>
      </c>
      <c r="I327" s="305" t="s">
        <v>1306</v>
      </c>
      <c r="J327" s="306">
        <v>1</v>
      </c>
      <c r="K327" s="306" t="s">
        <v>1329</v>
      </c>
      <c r="L327" s="306" t="s">
        <v>2900</v>
      </c>
      <c r="M327" s="307">
        <v>22000000</v>
      </c>
      <c r="N327" s="307">
        <v>22000000</v>
      </c>
      <c r="O327" s="306" t="s">
        <v>2845</v>
      </c>
      <c r="P327" s="321">
        <v>45630</v>
      </c>
      <c r="Q327" s="307">
        <v>0</v>
      </c>
      <c r="R327" s="306" t="s">
        <v>2897</v>
      </c>
      <c r="S327" s="306" t="s">
        <v>2898</v>
      </c>
      <c r="T327" s="306">
        <f>V_PO_IT[[#This Row],[SPK Amount]]*V_PO_IT[[#This Row],[QUANTITY]]</f>
        <v>0</v>
      </c>
    </row>
    <row r="328" spans="1:20" hidden="1" x14ac:dyDescent="0.25">
      <c r="A328" s="306" t="s">
        <v>2811</v>
      </c>
      <c r="B328" s="306" t="s">
        <v>2901</v>
      </c>
      <c r="C328" s="306" t="s">
        <v>1299</v>
      </c>
      <c r="D328" s="320">
        <v>45588</v>
      </c>
      <c r="E328" s="306" t="s">
        <v>2791</v>
      </c>
      <c r="F328" s="306" t="s">
        <v>1339</v>
      </c>
      <c r="G328" s="306" t="s">
        <v>1831</v>
      </c>
      <c r="H328" s="306" t="s">
        <v>1208</v>
      </c>
      <c r="I328" s="305" t="s">
        <v>1306</v>
      </c>
      <c r="J328" s="306">
        <v>1</v>
      </c>
      <c r="K328" s="306" t="s">
        <v>1329</v>
      </c>
      <c r="L328" s="306" t="s">
        <v>2902</v>
      </c>
      <c r="M328" s="307">
        <v>22000000</v>
      </c>
      <c r="N328" s="307">
        <v>22000000</v>
      </c>
      <c r="O328" s="306" t="s">
        <v>2845</v>
      </c>
      <c r="P328" s="321">
        <v>45629</v>
      </c>
      <c r="Q328" s="307">
        <v>0</v>
      </c>
      <c r="R328" s="306" t="s">
        <v>2897</v>
      </c>
      <c r="S328" s="306" t="s">
        <v>2898</v>
      </c>
      <c r="T328" s="306">
        <f>V_PO_IT[[#This Row],[SPK Amount]]*V_PO_IT[[#This Row],[QUANTITY]]</f>
        <v>0</v>
      </c>
    </row>
    <row r="329" spans="1:20" hidden="1" x14ac:dyDescent="0.25">
      <c r="A329" s="306" t="s">
        <v>2829</v>
      </c>
      <c r="B329" s="306" t="s">
        <v>2903</v>
      </c>
      <c r="C329" s="306" t="s">
        <v>1299</v>
      </c>
      <c r="D329" s="320">
        <v>45690</v>
      </c>
      <c r="E329" s="306" t="s">
        <v>2791</v>
      </c>
      <c r="F329" s="306" t="s">
        <v>2681</v>
      </c>
      <c r="G329" s="306" t="s">
        <v>1831</v>
      </c>
      <c r="H329" s="306" t="s">
        <v>1208</v>
      </c>
      <c r="I329" s="305" t="s">
        <v>1306</v>
      </c>
      <c r="J329" s="306">
        <v>1</v>
      </c>
      <c r="K329" s="306" t="s">
        <v>1329</v>
      </c>
      <c r="L329" s="306" t="s">
        <v>2904</v>
      </c>
      <c r="M329" s="307">
        <v>22000000</v>
      </c>
      <c r="N329" s="307">
        <v>22000000</v>
      </c>
      <c r="O329" s="306" t="s">
        <v>2845</v>
      </c>
      <c r="P329" s="321">
        <v>45628</v>
      </c>
      <c r="Q329" s="307">
        <v>0</v>
      </c>
      <c r="R329" s="306" t="s">
        <v>2897</v>
      </c>
      <c r="S329" s="306" t="s">
        <v>2898</v>
      </c>
      <c r="T329" s="306">
        <f>V_PO_IT[[#This Row],[SPK Amount]]*V_PO_IT[[#This Row],[QUANTITY]]</f>
        <v>0</v>
      </c>
    </row>
    <row r="330" spans="1:20" hidden="1" x14ac:dyDescent="0.25">
      <c r="A330" s="306" t="s">
        <v>45</v>
      </c>
      <c r="B330" s="306" t="s">
        <v>2942</v>
      </c>
      <c r="C330" s="306" t="s">
        <v>2298</v>
      </c>
      <c r="D330" s="320">
        <v>44844</v>
      </c>
      <c r="E330" s="306" t="s">
        <v>2791</v>
      </c>
      <c r="F330" s="306" t="s">
        <v>1303</v>
      </c>
      <c r="G330" s="306" t="s">
        <v>1307</v>
      </c>
      <c r="H330" s="306" t="s">
        <v>1207</v>
      </c>
      <c r="I330" s="305" t="s">
        <v>2385</v>
      </c>
      <c r="J330" s="306">
        <v>13</v>
      </c>
      <c r="K330" s="306" t="s">
        <v>1397</v>
      </c>
      <c r="L330" s="306" t="s">
        <v>2387</v>
      </c>
      <c r="M330" s="307"/>
      <c r="N330" s="307"/>
      <c r="O330" s="306"/>
      <c r="P330" s="321"/>
      <c r="Q330" s="307">
        <v>71500000</v>
      </c>
      <c r="R330" s="306" t="s">
        <v>2907</v>
      </c>
      <c r="S330" s="306" t="s">
        <v>2908</v>
      </c>
      <c r="T330" s="306">
        <f>V_PO_IT[[#This Row],[SPK Amount]]*V_PO_IT[[#This Row],[QUANTITY]]</f>
        <v>929500000</v>
      </c>
    </row>
    <row r="331" spans="1:20" ht="30" hidden="1" x14ac:dyDescent="0.25">
      <c r="A331" s="306" t="s">
        <v>2883</v>
      </c>
      <c r="B331" s="306" t="s">
        <v>2905</v>
      </c>
      <c r="C331" s="306" t="s">
        <v>1299</v>
      </c>
      <c r="D331" s="320">
        <v>45387</v>
      </c>
      <c r="E331" s="306" t="s">
        <v>2791</v>
      </c>
      <c r="F331" s="306" t="s">
        <v>1303</v>
      </c>
      <c r="G331" s="306" t="s">
        <v>1307</v>
      </c>
      <c r="H331" s="306" t="s">
        <v>1207</v>
      </c>
      <c r="I331" s="305" t="s">
        <v>1411</v>
      </c>
      <c r="J331" s="306">
        <v>12</v>
      </c>
      <c r="K331" s="306" t="s">
        <v>1429</v>
      </c>
      <c r="L331" s="306" t="s">
        <v>2906</v>
      </c>
      <c r="M331" s="307"/>
      <c r="N331" s="307"/>
      <c r="O331" s="306"/>
      <c r="P331" s="321"/>
      <c r="Q331" s="307">
        <v>96000000</v>
      </c>
      <c r="R331" s="306" t="s">
        <v>2907</v>
      </c>
      <c r="S331" s="306" t="s">
        <v>2908</v>
      </c>
      <c r="T331" s="306">
        <f>V_PO_IT[[#This Row],[SPK Amount]]*V_PO_IT[[#This Row],[QUANTITY]]</f>
        <v>1152000000</v>
      </c>
    </row>
    <row r="332" spans="1:20" ht="30" hidden="1" x14ac:dyDescent="0.25">
      <c r="A332" s="306" t="s">
        <v>2883</v>
      </c>
      <c r="B332" s="306" t="s">
        <v>3027</v>
      </c>
      <c r="C332" s="306" t="s">
        <v>1299</v>
      </c>
      <c r="D332" s="320">
        <v>45071</v>
      </c>
      <c r="E332" s="306" t="s">
        <v>2791</v>
      </c>
      <c r="F332" s="306" t="s">
        <v>1303</v>
      </c>
      <c r="G332" s="306" t="s">
        <v>1307</v>
      </c>
      <c r="H332" s="306" t="s">
        <v>1207</v>
      </c>
      <c r="I332" s="305" t="s">
        <v>1411</v>
      </c>
      <c r="J332" s="306">
        <v>12</v>
      </c>
      <c r="K332" s="306" t="s">
        <v>1429</v>
      </c>
      <c r="L332" s="306" t="s">
        <v>3028</v>
      </c>
      <c r="M332" s="307"/>
      <c r="N332" s="307"/>
      <c r="O332" s="306"/>
      <c r="P332" s="321"/>
      <c r="Q332" s="307">
        <v>96000000</v>
      </c>
      <c r="R332" s="306" t="s">
        <v>2907</v>
      </c>
      <c r="S332" s="306" t="s">
        <v>2908</v>
      </c>
      <c r="T332" s="306">
        <f>V_PO_IT[[#This Row],[SPK Amount]]*V_PO_IT[[#This Row],[QUANTITY]]</f>
        <v>1152000000</v>
      </c>
    </row>
    <row r="333" spans="1:20" ht="30" hidden="1" x14ac:dyDescent="0.25">
      <c r="A333" s="306" t="s">
        <v>2883</v>
      </c>
      <c r="B333" s="306" t="s">
        <v>3038</v>
      </c>
      <c r="C333" s="306" t="s">
        <v>1299</v>
      </c>
      <c r="D333" s="320">
        <v>44743</v>
      </c>
      <c r="E333" s="306" t="s">
        <v>2791</v>
      </c>
      <c r="F333" s="306" t="s">
        <v>1303</v>
      </c>
      <c r="G333" s="306" t="s">
        <v>1307</v>
      </c>
      <c r="H333" s="306" t="s">
        <v>1207</v>
      </c>
      <c r="I333" s="305" t="s">
        <v>1411</v>
      </c>
      <c r="J333" s="306">
        <v>12</v>
      </c>
      <c r="K333" s="306" t="s">
        <v>1397</v>
      </c>
      <c r="L333" s="306" t="s">
        <v>3039</v>
      </c>
      <c r="M333" s="307"/>
      <c r="N333" s="307"/>
      <c r="O333" s="306"/>
      <c r="P333" s="321"/>
      <c r="Q333" s="307">
        <v>102000000</v>
      </c>
      <c r="R333" s="306" t="s">
        <v>2907</v>
      </c>
      <c r="S333" s="306" t="s">
        <v>2908</v>
      </c>
      <c r="T333" s="306">
        <f>V_PO_IT[[#This Row],[SPK Amount]]*V_PO_IT[[#This Row],[QUANTITY]]</f>
        <v>1224000000</v>
      </c>
    </row>
    <row r="334" spans="1:20" ht="30" hidden="1" x14ac:dyDescent="0.25">
      <c r="A334" s="306" t="s">
        <v>2909</v>
      </c>
      <c r="B334" s="306" t="s">
        <v>2910</v>
      </c>
      <c r="C334" s="306" t="s">
        <v>1299</v>
      </c>
      <c r="D334" s="320">
        <v>45321</v>
      </c>
      <c r="E334" s="306" t="s">
        <v>2791</v>
      </c>
      <c r="F334" s="306" t="s">
        <v>1303</v>
      </c>
      <c r="G334" s="306" t="s">
        <v>1307</v>
      </c>
      <c r="H334" s="306" t="s">
        <v>1207</v>
      </c>
      <c r="I334" s="305" t="s">
        <v>1411</v>
      </c>
      <c r="J334" s="306">
        <v>12</v>
      </c>
      <c r="K334" s="306" t="s">
        <v>1429</v>
      </c>
      <c r="L334" s="306" t="s">
        <v>985</v>
      </c>
      <c r="M334" s="307"/>
      <c r="N334" s="307"/>
      <c r="O334" s="306"/>
      <c r="P334" s="321"/>
      <c r="Q334" s="307">
        <v>144000000</v>
      </c>
      <c r="R334" s="306" t="s">
        <v>2907</v>
      </c>
      <c r="S334" s="306" t="s">
        <v>2908</v>
      </c>
      <c r="T334" s="306">
        <f>V_PO_IT[[#This Row],[SPK Amount]]*V_PO_IT[[#This Row],[QUANTITY]]</f>
        <v>1728000000</v>
      </c>
    </row>
    <row r="335" spans="1:20" ht="30" hidden="1" x14ac:dyDescent="0.25">
      <c r="A335" s="306" t="s">
        <v>2909</v>
      </c>
      <c r="B335" s="306" t="s">
        <v>3331</v>
      </c>
      <c r="C335" s="306" t="s">
        <v>1299</v>
      </c>
      <c r="D335" s="320">
        <v>45817</v>
      </c>
      <c r="E335" s="306" t="s">
        <v>2791</v>
      </c>
      <c r="F335" s="306" t="s">
        <v>1303</v>
      </c>
      <c r="G335" s="306" t="s">
        <v>1307</v>
      </c>
      <c r="H335" s="306" t="s">
        <v>1207</v>
      </c>
      <c r="I335" s="305" t="s">
        <v>1411</v>
      </c>
      <c r="J335" s="306">
        <v>3</v>
      </c>
      <c r="K335" s="306" t="s">
        <v>1429</v>
      </c>
      <c r="L335" s="306" t="s">
        <v>5243</v>
      </c>
      <c r="M335" s="307"/>
      <c r="N335" s="307"/>
      <c r="O335" s="306"/>
      <c r="P335" s="321"/>
      <c r="Q335" s="307">
        <v>36000000</v>
      </c>
      <c r="R335" s="306" t="s">
        <v>2907</v>
      </c>
      <c r="S335" s="306" t="s">
        <v>2908</v>
      </c>
      <c r="T335" s="306">
        <f>V_PO_IT[[#This Row],[SPK Amount]]*V_PO_IT[[#This Row],[QUANTITY]]</f>
        <v>108000000</v>
      </c>
    </row>
    <row r="336" spans="1:20" ht="30" hidden="1" x14ac:dyDescent="0.25">
      <c r="A336" s="306" t="s">
        <v>2909</v>
      </c>
      <c r="B336" s="306" t="s">
        <v>3370</v>
      </c>
      <c r="C336" s="306" t="s">
        <v>1299</v>
      </c>
      <c r="D336" s="320">
        <v>44903</v>
      </c>
      <c r="E336" s="306" t="s">
        <v>2791</v>
      </c>
      <c r="F336" s="306" t="s">
        <v>1303</v>
      </c>
      <c r="G336" s="306" t="s">
        <v>1307</v>
      </c>
      <c r="H336" s="306" t="s">
        <v>1207</v>
      </c>
      <c r="I336" s="305" t="s">
        <v>1411</v>
      </c>
      <c r="J336" s="306">
        <v>12</v>
      </c>
      <c r="K336" s="306" t="s">
        <v>1397</v>
      </c>
      <c r="L336" s="306" t="s">
        <v>3371</v>
      </c>
      <c r="M336" s="307"/>
      <c r="N336" s="307"/>
      <c r="O336" s="306"/>
      <c r="P336" s="321"/>
      <c r="Q336" s="307">
        <v>144000000</v>
      </c>
      <c r="R336" s="306" t="s">
        <v>2907</v>
      </c>
      <c r="S336" s="306" t="s">
        <v>2908</v>
      </c>
      <c r="T336" s="306">
        <f>V_PO_IT[[#This Row],[SPK Amount]]*V_PO_IT[[#This Row],[QUANTITY]]</f>
        <v>1728000000</v>
      </c>
    </row>
    <row r="337" spans="1:20" hidden="1" x14ac:dyDescent="0.25">
      <c r="A337" s="306" t="s">
        <v>2832</v>
      </c>
      <c r="B337" s="306" t="s">
        <v>2913</v>
      </c>
      <c r="C337" s="306" t="s">
        <v>1299</v>
      </c>
      <c r="D337" s="320">
        <v>45365</v>
      </c>
      <c r="E337" s="306" t="s">
        <v>2791</v>
      </c>
      <c r="F337" s="306" t="s">
        <v>1303</v>
      </c>
      <c r="G337" s="306" t="s">
        <v>1307</v>
      </c>
      <c r="H337" s="306" t="s">
        <v>1207</v>
      </c>
      <c r="I337" s="305" t="s">
        <v>1565</v>
      </c>
      <c r="J337" s="306">
        <v>12</v>
      </c>
      <c r="K337" s="306" t="s">
        <v>1397</v>
      </c>
      <c r="L337" s="306" t="s">
        <v>2914</v>
      </c>
      <c r="M337" s="307"/>
      <c r="N337" s="307"/>
      <c r="O337" s="306"/>
      <c r="P337" s="321"/>
      <c r="Q337" s="307">
        <v>66000000</v>
      </c>
      <c r="R337" s="306" t="s">
        <v>2907</v>
      </c>
      <c r="S337" s="306" t="s">
        <v>2908</v>
      </c>
      <c r="T337" s="306">
        <f>V_PO_IT[[#This Row],[SPK Amount]]*V_PO_IT[[#This Row],[QUANTITY]]</f>
        <v>792000000</v>
      </c>
    </row>
    <row r="338" spans="1:20" hidden="1" x14ac:dyDescent="0.25">
      <c r="A338" s="306" t="s">
        <v>2832</v>
      </c>
      <c r="B338" s="306" t="s">
        <v>3421</v>
      </c>
      <c r="C338" s="306" t="s">
        <v>1299</v>
      </c>
      <c r="D338" s="320">
        <v>45054</v>
      </c>
      <c r="E338" s="306" t="s">
        <v>2791</v>
      </c>
      <c r="F338" s="306" t="s">
        <v>1303</v>
      </c>
      <c r="G338" s="306" t="s">
        <v>1307</v>
      </c>
      <c r="H338" s="306" t="s">
        <v>1207</v>
      </c>
      <c r="I338" s="305" t="s">
        <v>1565</v>
      </c>
      <c r="J338" s="306">
        <v>12</v>
      </c>
      <c r="K338" s="306" t="s">
        <v>1397</v>
      </c>
      <c r="L338" s="306" t="s">
        <v>3422</v>
      </c>
      <c r="M338" s="307"/>
      <c r="N338" s="307"/>
      <c r="O338" s="306"/>
      <c r="P338" s="321"/>
      <c r="Q338" s="307">
        <v>66000000</v>
      </c>
      <c r="R338" s="306" t="s">
        <v>2907</v>
      </c>
      <c r="S338" s="306" t="s">
        <v>2908</v>
      </c>
      <c r="T338" s="306">
        <f>V_PO_IT[[#This Row],[SPK Amount]]*V_PO_IT[[#This Row],[QUANTITY]]</f>
        <v>792000000</v>
      </c>
    </row>
    <row r="339" spans="1:20" ht="30" hidden="1" x14ac:dyDescent="0.25">
      <c r="A339" s="306" t="s">
        <v>2832</v>
      </c>
      <c r="B339" s="306" t="s">
        <v>3439</v>
      </c>
      <c r="C339" s="306" t="s">
        <v>1299</v>
      </c>
      <c r="D339" s="320">
        <v>45828</v>
      </c>
      <c r="E339" s="306" t="s">
        <v>2791</v>
      </c>
      <c r="F339" s="306" t="s">
        <v>1303</v>
      </c>
      <c r="G339" s="306" t="s">
        <v>1307</v>
      </c>
      <c r="H339" s="306" t="s">
        <v>1207</v>
      </c>
      <c r="I339" s="305" t="s">
        <v>2046</v>
      </c>
      <c r="J339" s="306">
        <v>12</v>
      </c>
      <c r="K339" s="306" t="s">
        <v>1397</v>
      </c>
      <c r="L339" s="306" t="s">
        <v>5389</v>
      </c>
      <c r="M339" s="307"/>
      <c r="N339" s="307"/>
      <c r="O339" s="306"/>
      <c r="P339" s="321"/>
      <c r="Q339" s="307">
        <v>36000000</v>
      </c>
      <c r="R339" s="306" t="s">
        <v>2907</v>
      </c>
      <c r="S339" s="306" t="s">
        <v>2908</v>
      </c>
      <c r="T339" s="306">
        <f>V_PO_IT[[#This Row],[SPK Amount]]*V_PO_IT[[#This Row],[QUANTITY]]</f>
        <v>432000000</v>
      </c>
    </row>
    <row r="340" spans="1:20" hidden="1" x14ac:dyDescent="0.25">
      <c r="A340" s="306" t="s">
        <v>2915</v>
      </c>
      <c r="B340" s="306" t="s">
        <v>2916</v>
      </c>
      <c r="C340" s="306" t="s">
        <v>2165</v>
      </c>
      <c r="D340" s="320">
        <v>45526</v>
      </c>
      <c r="E340" s="306" t="s">
        <v>2917</v>
      </c>
      <c r="F340" s="306" t="s">
        <v>2187</v>
      </c>
      <c r="G340" s="306" t="s">
        <v>1658</v>
      </c>
      <c r="H340" s="306" t="s">
        <v>1208</v>
      </c>
      <c r="I340" s="305" t="s">
        <v>1306</v>
      </c>
      <c r="J340" s="306">
        <v>1</v>
      </c>
      <c r="K340" s="306" t="s">
        <v>2188</v>
      </c>
      <c r="L340" s="306" t="s">
        <v>2191</v>
      </c>
      <c r="M340" s="307">
        <v>1500000</v>
      </c>
      <c r="N340" s="307">
        <v>1500000</v>
      </c>
      <c r="O340" s="306" t="s">
        <v>2845</v>
      </c>
      <c r="P340" s="321">
        <v>45553</v>
      </c>
      <c r="Q340" s="307">
        <v>0</v>
      </c>
      <c r="R340" s="306" t="s">
        <v>2918</v>
      </c>
      <c r="S340" s="306" t="s">
        <v>2919</v>
      </c>
      <c r="T340" s="306">
        <f>V_PO_IT[[#This Row],[SPK Amount]]*V_PO_IT[[#This Row],[QUANTITY]]</f>
        <v>0</v>
      </c>
    </row>
    <row r="341" spans="1:20" hidden="1" x14ac:dyDescent="0.25">
      <c r="A341" s="306" t="s">
        <v>2915</v>
      </c>
      <c r="B341" s="306" t="s">
        <v>2916</v>
      </c>
      <c r="C341" s="306" t="s">
        <v>2165</v>
      </c>
      <c r="D341" s="320">
        <v>45526</v>
      </c>
      <c r="E341" s="306" t="s">
        <v>2917</v>
      </c>
      <c r="F341" s="306" t="s">
        <v>2193</v>
      </c>
      <c r="G341" s="306" t="s">
        <v>1666</v>
      </c>
      <c r="H341" s="306" t="s">
        <v>1208</v>
      </c>
      <c r="I341" s="305" t="s">
        <v>1306</v>
      </c>
      <c r="J341" s="306">
        <v>1</v>
      </c>
      <c r="K341" s="306" t="s">
        <v>2188</v>
      </c>
      <c r="L341" s="306" t="s">
        <v>2191</v>
      </c>
      <c r="M341" s="307">
        <v>380000</v>
      </c>
      <c r="N341" s="307">
        <v>380000</v>
      </c>
      <c r="O341" s="306" t="s">
        <v>2845</v>
      </c>
      <c r="P341" s="321">
        <v>45553</v>
      </c>
      <c r="Q341" s="307">
        <v>0</v>
      </c>
      <c r="R341" s="306" t="s">
        <v>2918</v>
      </c>
      <c r="S341" s="306" t="s">
        <v>2919</v>
      </c>
      <c r="T341" s="306">
        <f>V_PO_IT[[#This Row],[SPK Amount]]*V_PO_IT[[#This Row],[QUANTITY]]</f>
        <v>0</v>
      </c>
    </row>
    <row r="342" spans="1:20" hidden="1" x14ac:dyDescent="0.25">
      <c r="A342" s="306" t="s">
        <v>2915</v>
      </c>
      <c r="B342" s="306" t="s">
        <v>2916</v>
      </c>
      <c r="C342" s="306" t="s">
        <v>2165</v>
      </c>
      <c r="D342" s="320">
        <v>45526</v>
      </c>
      <c r="E342" s="306" t="s">
        <v>2917</v>
      </c>
      <c r="F342" s="306" t="s">
        <v>2194</v>
      </c>
      <c r="G342" s="306" t="s">
        <v>2195</v>
      </c>
      <c r="H342" s="306" t="s">
        <v>1208</v>
      </c>
      <c r="I342" s="305" t="s">
        <v>1306</v>
      </c>
      <c r="J342" s="306">
        <v>1</v>
      </c>
      <c r="K342" s="306" t="s">
        <v>2188</v>
      </c>
      <c r="L342" s="306" t="s">
        <v>2191</v>
      </c>
      <c r="M342" s="307">
        <v>1000000</v>
      </c>
      <c r="N342" s="307">
        <v>1000000</v>
      </c>
      <c r="O342" s="306" t="s">
        <v>2845</v>
      </c>
      <c r="P342" s="321">
        <v>45553</v>
      </c>
      <c r="Q342" s="307">
        <v>0</v>
      </c>
      <c r="R342" s="306" t="s">
        <v>2918</v>
      </c>
      <c r="S342" s="306" t="s">
        <v>2919</v>
      </c>
      <c r="T342" s="306">
        <f>V_PO_IT[[#This Row],[SPK Amount]]*V_PO_IT[[#This Row],[QUANTITY]]</f>
        <v>0</v>
      </c>
    </row>
    <row r="343" spans="1:20" hidden="1" x14ac:dyDescent="0.25">
      <c r="A343" s="306" t="s">
        <v>2915</v>
      </c>
      <c r="B343" s="306" t="s">
        <v>2943</v>
      </c>
      <c r="C343" s="306" t="s">
        <v>2165</v>
      </c>
      <c r="D343" s="320">
        <v>45526</v>
      </c>
      <c r="E343" s="306" t="s">
        <v>2917</v>
      </c>
      <c r="F343" s="306" t="s">
        <v>2197</v>
      </c>
      <c r="G343" s="306" t="s">
        <v>1913</v>
      </c>
      <c r="H343" s="306" t="s">
        <v>1208</v>
      </c>
      <c r="I343" s="305" t="s">
        <v>1306</v>
      </c>
      <c r="J343" s="306">
        <v>1</v>
      </c>
      <c r="K343" s="306" t="s">
        <v>2188</v>
      </c>
      <c r="L343" s="306" t="s">
        <v>2199</v>
      </c>
      <c r="M343" s="307">
        <v>1400000</v>
      </c>
      <c r="N343" s="307">
        <v>1400000</v>
      </c>
      <c r="O343" s="306" t="s">
        <v>2845</v>
      </c>
      <c r="P343" s="321">
        <v>45553</v>
      </c>
      <c r="Q343" s="307">
        <v>0</v>
      </c>
      <c r="R343" s="306" t="s">
        <v>2918</v>
      </c>
      <c r="S343" s="306" t="s">
        <v>2919</v>
      </c>
      <c r="T343" s="306">
        <f>V_PO_IT[[#This Row],[SPK Amount]]*V_PO_IT[[#This Row],[QUANTITY]]</f>
        <v>0</v>
      </c>
    </row>
    <row r="344" spans="1:20" ht="45" hidden="1" x14ac:dyDescent="0.25">
      <c r="A344" s="306" t="s">
        <v>2789</v>
      </c>
      <c r="B344" s="306" t="s">
        <v>2949</v>
      </c>
      <c r="C344" s="306" t="s">
        <v>1299</v>
      </c>
      <c r="D344" s="320">
        <v>45679</v>
      </c>
      <c r="E344" s="306" t="s">
        <v>2791</v>
      </c>
      <c r="F344" s="306" t="s">
        <v>1303</v>
      </c>
      <c r="G344" s="306" t="s">
        <v>1307</v>
      </c>
      <c r="H344" s="306" t="s">
        <v>1207</v>
      </c>
      <c r="I344" s="305" t="s">
        <v>1450</v>
      </c>
      <c r="J344" s="306">
        <v>1</v>
      </c>
      <c r="K344" s="306" t="s">
        <v>1443</v>
      </c>
      <c r="L344" s="306" t="s">
        <v>611</v>
      </c>
      <c r="M344" s="307"/>
      <c r="N344" s="307"/>
      <c r="O344" s="306"/>
      <c r="P344" s="321"/>
      <c r="Q344" s="307">
        <v>3000000</v>
      </c>
      <c r="R344" s="306" t="s">
        <v>2950</v>
      </c>
      <c r="S344" s="306" t="s">
        <v>612</v>
      </c>
      <c r="T344" s="306">
        <f>V_PO_IT[[#This Row],[SPK Amount]]*V_PO_IT[[#This Row],[QUANTITY]]</f>
        <v>3000000</v>
      </c>
    </row>
    <row r="345" spans="1:20" ht="30" hidden="1" x14ac:dyDescent="0.25">
      <c r="A345" s="306" t="s">
        <v>2829</v>
      </c>
      <c r="B345" s="306" t="s">
        <v>2959</v>
      </c>
      <c r="C345" s="306" t="s">
        <v>1299</v>
      </c>
      <c r="D345" s="320">
        <v>45611</v>
      </c>
      <c r="E345" s="306" t="s">
        <v>2791</v>
      </c>
      <c r="F345" s="306" t="s">
        <v>1303</v>
      </c>
      <c r="G345" s="306" t="s">
        <v>1307</v>
      </c>
      <c r="H345" s="306" t="s">
        <v>1207</v>
      </c>
      <c r="I345" s="305" t="s">
        <v>1402</v>
      </c>
      <c r="J345" s="306">
        <v>6</v>
      </c>
      <c r="K345" s="306" t="s">
        <v>1443</v>
      </c>
      <c r="L345" s="306" t="s">
        <v>2960</v>
      </c>
      <c r="M345" s="307"/>
      <c r="N345" s="307"/>
      <c r="O345" s="306"/>
      <c r="P345" s="321"/>
      <c r="Q345" s="307">
        <v>111000000</v>
      </c>
      <c r="R345" s="306" t="s">
        <v>2961</v>
      </c>
      <c r="S345" s="306" t="s">
        <v>796</v>
      </c>
      <c r="T345" s="306">
        <f>V_PO_IT[[#This Row],[SPK Amount]]*V_PO_IT[[#This Row],[QUANTITY]]</f>
        <v>666000000</v>
      </c>
    </row>
    <row r="346" spans="1:20" hidden="1" x14ac:dyDescent="0.25">
      <c r="A346" s="306" t="s">
        <v>2829</v>
      </c>
      <c r="B346" s="306" t="s">
        <v>5354</v>
      </c>
      <c r="C346" s="306" t="s">
        <v>1299</v>
      </c>
      <c r="D346" s="320">
        <v>45858</v>
      </c>
      <c r="E346" s="306" t="s">
        <v>2791</v>
      </c>
      <c r="F346" s="306" t="s">
        <v>2092</v>
      </c>
      <c r="G346" s="306" t="s">
        <v>5355</v>
      </c>
      <c r="H346" s="306" t="s">
        <v>1208</v>
      </c>
      <c r="I346" s="305" t="s">
        <v>1306</v>
      </c>
      <c r="J346" s="306">
        <v>1</v>
      </c>
      <c r="K346" s="306" t="s">
        <v>1329</v>
      </c>
      <c r="L346" s="306" t="s">
        <v>5356</v>
      </c>
      <c r="M346" s="307">
        <v>20765000</v>
      </c>
      <c r="N346" s="307">
        <v>20765000</v>
      </c>
      <c r="O346" s="306" t="s">
        <v>2838</v>
      </c>
      <c r="P346" s="321">
        <v>1</v>
      </c>
      <c r="Q346" s="307">
        <v>0</v>
      </c>
      <c r="R346" s="306" t="s">
        <v>5357</v>
      </c>
      <c r="S346" s="306" t="s">
        <v>5358</v>
      </c>
      <c r="T346" s="306">
        <f>V_PO_IT[[#This Row],[SPK Amount]]*V_PO_IT[[#This Row],[QUANTITY]]</f>
        <v>0</v>
      </c>
    </row>
    <row r="347" spans="1:20" ht="30" hidden="1" x14ac:dyDescent="0.25">
      <c r="A347" s="306" t="s">
        <v>2829</v>
      </c>
      <c r="B347" s="306" t="s">
        <v>2964</v>
      </c>
      <c r="C347" s="306" t="s">
        <v>1299</v>
      </c>
      <c r="D347" s="320">
        <v>45611</v>
      </c>
      <c r="E347" s="306" t="s">
        <v>2791</v>
      </c>
      <c r="F347" s="306" t="s">
        <v>1303</v>
      </c>
      <c r="G347" s="306" t="s">
        <v>1307</v>
      </c>
      <c r="H347" s="306" t="s">
        <v>1207</v>
      </c>
      <c r="I347" s="305" t="s">
        <v>1402</v>
      </c>
      <c r="J347" s="306">
        <v>4</v>
      </c>
      <c r="K347" s="306" t="s">
        <v>1443</v>
      </c>
      <c r="L347" s="306" t="s">
        <v>2965</v>
      </c>
      <c r="M347" s="307"/>
      <c r="N347" s="307"/>
      <c r="O347" s="306"/>
      <c r="P347" s="321"/>
      <c r="Q347" s="307">
        <v>240000000</v>
      </c>
      <c r="R347" s="306" t="s">
        <v>2966</v>
      </c>
      <c r="S347" s="306" t="s">
        <v>790</v>
      </c>
      <c r="T347" s="306">
        <f>V_PO_IT[[#This Row],[SPK Amount]]*V_PO_IT[[#This Row],[QUANTITY]]</f>
        <v>960000000</v>
      </c>
    </row>
    <row r="348" spans="1:20" hidden="1" x14ac:dyDescent="0.25">
      <c r="A348" s="306" t="s">
        <v>2829</v>
      </c>
      <c r="B348" s="306" t="s">
        <v>2967</v>
      </c>
      <c r="C348" s="306" t="s">
        <v>1299</v>
      </c>
      <c r="D348" s="320">
        <v>45763</v>
      </c>
      <c r="E348" s="306" t="s">
        <v>2791</v>
      </c>
      <c r="F348" s="306" t="s">
        <v>2742</v>
      </c>
      <c r="G348" s="306" t="s">
        <v>2743</v>
      </c>
      <c r="H348" s="306" t="s">
        <v>1208</v>
      </c>
      <c r="I348" s="305" t="s">
        <v>1306</v>
      </c>
      <c r="J348" s="306">
        <v>1</v>
      </c>
      <c r="K348" s="306" t="s">
        <v>1329</v>
      </c>
      <c r="L348" s="306" t="s">
        <v>2968</v>
      </c>
      <c r="M348" s="307">
        <v>1300000</v>
      </c>
      <c r="N348" s="307">
        <v>1300000</v>
      </c>
      <c r="O348" s="306" t="s">
        <v>2845</v>
      </c>
      <c r="P348" s="321">
        <v>45770</v>
      </c>
      <c r="Q348" s="307">
        <v>0</v>
      </c>
      <c r="R348" s="306" t="s">
        <v>2969</v>
      </c>
      <c r="S348" s="306" t="s">
        <v>2970</v>
      </c>
      <c r="T348" s="306">
        <f>V_PO_IT[[#This Row],[SPK Amount]]*V_PO_IT[[#This Row],[QUANTITY]]</f>
        <v>0</v>
      </c>
    </row>
    <row r="349" spans="1:20" hidden="1" x14ac:dyDescent="0.25">
      <c r="A349" s="306" t="s">
        <v>2789</v>
      </c>
      <c r="B349" s="306" t="s">
        <v>2985</v>
      </c>
      <c r="C349" s="306" t="s">
        <v>1299</v>
      </c>
      <c r="D349" s="320">
        <v>45586</v>
      </c>
      <c r="E349" s="306" t="s">
        <v>2791</v>
      </c>
      <c r="F349" s="306" t="s">
        <v>1753</v>
      </c>
      <c r="G349" s="306" t="s">
        <v>1822</v>
      </c>
      <c r="H349" s="306" t="s">
        <v>1208</v>
      </c>
      <c r="I349" s="305" t="s">
        <v>1306</v>
      </c>
      <c r="J349" s="306">
        <v>1</v>
      </c>
      <c r="K349" s="306" t="s">
        <v>1329</v>
      </c>
      <c r="L349" s="306" t="s">
        <v>2986</v>
      </c>
      <c r="M349" s="307">
        <v>4500000</v>
      </c>
      <c r="N349" s="307">
        <v>4500000</v>
      </c>
      <c r="O349" s="306" t="s">
        <v>2845</v>
      </c>
      <c r="P349" s="321">
        <v>45617</v>
      </c>
      <c r="Q349" s="307">
        <v>0</v>
      </c>
      <c r="R349" s="306" t="s">
        <v>2987</v>
      </c>
      <c r="S349" s="306" t="s">
        <v>2988</v>
      </c>
      <c r="T349" s="306">
        <f>V_PO_IT[[#This Row],[SPK Amount]]*V_PO_IT[[#This Row],[QUANTITY]]</f>
        <v>0</v>
      </c>
    </row>
    <row r="350" spans="1:20" hidden="1" x14ac:dyDescent="0.25">
      <c r="A350" s="306" t="s">
        <v>2789</v>
      </c>
      <c r="B350" s="306" t="s">
        <v>2989</v>
      </c>
      <c r="C350" s="306" t="s">
        <v>1299</v>
      </c>
      <c r="D350" s="320">
        <v>45589</v>
      </c>
      <c r="E350" s="306" t="s">
        <v>2791</v>
      </c>
      <c r="F350" s="306" t="s">
        <v>1933</v>
      </c>
      <c r="G350" s="306" t="s">
        <v>1817</v>
      </c>
      <c r="H350" s="306" t="s">
        <v>1208</v>
      </c>
      <c r="I350" s="305" t="s">
        <v>1306</v>
      </c>
      <c r="J350" s="306">
        <v>25</v>
      </c>
      <c r="K350" s="306" t="s">
        <v>1798</v>
      </c>
      <c r="L350" s="306" t="s">
        <v>2990</v>
      </c>
      <c r="M350" s="307">
        <v>100000</v>
      </c>
      <c r="N350" s="307">
        <v>2500000</v>
      </c>
      <c r="O350" s="306" t="s">
        <v>2845</v>
      </c>
      <c r="P350" s="321">
        <v>45635</v>
      </c>
      <c r="Q350" s="307">
        <v>0</v>
      </c>
      <c r="R350" s="306" t="s">
        <v>2987</v>
      </c>
      <c r="S350" s="306" t="s">
        <v>2988</v>
      </c>
      <c r="T350" s="306">
        <f>V_PO_IT[[#This Row],[SPK Amount]]*V_PO_IT[[#This Row],[QUANTITY]]</f>
        <v>0</v>
      </c>
    </row>
    <row r="351" spans="1:20" hidden="1" x14ac:dyDescent="0.25">
      <c r="A351" s="306" t="s">
        <v>2789</v>
      </c>
      <c r="B351" s="306" t="s">
        <v>2989</v>
      </c>
      <c r="C351" s="306" t="s">
        <v>1299</v>
      </c>
      <c r="D351" s="320">
        <v>45589</v>
      </c>
      <c r="E351" s="306" t="s">
        <v>2791</v>
      </c>
      <c r="F351" s="306" t="s">
        <v>1945</v>
      </c>
      <c r="G351" s="306" t="s">
        <v>1819</v>
      </c>
      <c r="H351" s="306" t="s">
        <v>1208</v>
      </c>
      <c r="I351" s="305" t="s">
        <v>1306</v>
      </c>
      <c r="J351" s="306">
        <v>25</v>
      </c>
      <c r="K351" s="306" t="s">
        <v>1798</v>
      </c>
      <c r="L351" s="306" t="s">
        <v>2990</v>
      </c>
      <c r="M351" s="307">
        <v>20000</v>
      </c>
      <c r="N351" s="307">
        <v>500000</v>
      </c>
      <c r="O351" s="306" t="s">
        <v>2845</v>
      </c>
      <c r="P351" s="321">
        <v>45635</v>
      </c>
      <c r="Q351" s="307">
        <v>0</v>
      </c>
      <c r="R351" s="306" t="s">
        <v>2987</v>
      </c>
      <c r="S351" s="306" t="s">
        <v>2988</v>
      </c>
      <c r="T351" s="306">
        <f>V_PO_IT[[#This Row],[SPK Amount]]*V_PO_IT[[#This Row],[QUANTITY]]</f>
        <v>0</v>
      </c>
    </row>
    <row r="352" spans="1:20" hidden="1" x14ac:dyDescent="0.25">
      <c r="A352" s="306" t="s">
        <v>2789</v>
      </c>
      <c r="B352" s="306" t="s">
        <v>2989</v>
      </c>
      <c r="C352" s="306" t="s">
        <v>1299</v>
      </c>
      <c r="D352" s="320">
        <v>45589</v>
      </c>
      <c r="E352" s="306" t="s">
        <v>2791</v>
      </c>
      <c r="F352" s="306" t="s">
        <v>1938</v>
      </c>
      <c r="G352" s="306" t="s">
        <v>1939</v>
      </c>
      <c r="H352" s="306" t="s">
        <v>1208</v>
      </c>
      <c r="I352" s="305" t="s">
        <v>1306</v>
      </c>
      <c r="J352" s="306">
        <v>5</v>
      </c>
      <c r="K352" s="306" t="s">
        <v>1308</v>
      </c>
      <c r="L352" s="306" t="s">
        <v>2990</v>
      </c>
      <c r="M352" s="307">
        <v>90000</v>
      </c>
      <c r="N352" s="307">
        <v>450000</v>
      </c>
      <c r="O352" s="306" t="s">
        <v>2845</v>
      </c>
      <c r="P352" s="321">
        <v>45635</v>
      </c>
      <c r="Q352" s="307">
        <v>0</v>
      </c>
      <c r="R352" s="306" t="s">
        <v>2987</v>
      </c>
      <c r="S352" s="306" t="s">
        <v>2988</v>
      </c>
      <c r="T352" s="306">
        <f>V_PO_IT[[#This Row],[SPK Amount]]*V_PO_IT[[#This Row],[QUANTITY]]</f>
        <v>0</v>
      </c>
    </row>
    <row r="353" spans="1:20" hidden="1" x14ac:dyDescent="0.25">
      <c r="A353" s="306" t="s">
        <v>2789</v>
      </c>
      <c r="B353" s="306" t="s">
        <v>2989</v>
      </c>
      <c r="C353" s="306" t="s">
        <v>1299</v>
      </c>
      <c r="D353" s="320">
        <v>45589</v>
      </c>
      <c r="E353" s="306" t="s">
        <v>2791</v>
      </c>
      <c r="F353" s="306" t="s">
        <v>1940</v>
      </c>
      <c r="G353" s="306" t="s">
        <v>1941</v>
      </c>
      <c r="H353" s="306" t="s">
        <v>1208</v>
      </c>
      <c r="I353" s="305" t="s">
        <v>1306</v>
      </c>
      <c r="J353" s="306">
        <v>25</v>
      </c>
      <c r="K353" s="306" t="s">
        <v>1798</v>
      </c>
      <c r="L353" s="306" t="s">
        <v>2990</v>
      </c>
      <c r="M353" s="307">
        <v>20000</v>
      </c>
      <c r="N353" s="307">
        <v>500000</v>
      </c>
      <c r="O353" s="306" t="s">
        <v>2845</v>
      </c>
      <c r="P353" s="321">
        <v>45635</v>
      </c>
      <c r="Q353" s="307">
        <v>0</v>
      </c>
      <c r="R353" s="306" t="s">
        <v>2987</v>
      </c>
      <c r="S353" s="306" t="s">
        <v>2988</v>
      </c>
      <c r="T353" s="306">
        <f>V_PO_IT[[#This Row],[SPK Amount]]*V_PO_IT[[#This Row],[QUANTITY]]</f>
        <v>0</v>
      </c>
    </row>
    <row r="354" spans="1:20" hidden="1" x14ac:dyDescent="0.25">
      <c r="A354" s="306" t="s">
        <v>2789</v>
      </c>
      <c r="B354" s="306" t="s">
        <v>2989</v>
      </c>
      <c r="C354" s="306" t="s">
        <v>1299</v>
      </c>
      <c r="D354" s="320">
        <v>45589</v>
      </c>
      <c r="E354" s="306" t="s">
        <v>2791</v>
      </c>
      <c r="F354" s="306" t="s">
        <v>1942</v>
      </c>
      <c r="G354" s="306" t="s">
        <v>1815</v>
      </c>
      <c r="H354" s="306" t="s">
        <v>1208</v>
      </c>
      <c r="I354" s="305" t="s">
        <v>1306</v>
      </c>
      <c r="J354" s="306">
        <v>5</v>
      </c>
      <c r="K354" s="306" t="s">
        <v>1308</v>
      </c>
      <c r="L354" s="306" t="s">
        <v>2990</v>
      </c>
      <c r="M354" s="307">
        <v>12000</v>
      </c>
      <c r="N354" s="307">
        <v>60000</v>
      </c>
      <c r="O354" s="306" t="s">
        <v>2845</v>
      </c>
      <c r="P354" s="321">
        <v>45635</v>
      </c>
      <c r="Q354" s="307">
        <v>0</v>
      </c>
      <c r="R354" s="306" t="s">
        <v>2987</v>
      </c>
      <c r="S354" s="306" t="s">
        <v>2988</v>
      </c>
      <c r="T354" s="306">
        <f>V_PO_IT[[#This Row],[SPK Amount]]*V_PO_IT[[#This Row],[QUANTITY]]</f>
        <v>0</v>
      </c>
    </row>
    <row r="355" spans="1:20" hidden="1" x14ac:dyDescent="0.25">
      <c r="A355" s="306" t="s">
        <v>2789</v>
      </c>
      <c r="B355" s="306" t="s">
        <v>2989</v>
      </c>
      <c r="C355" s="306" t="s">
        <v>1299</v>
      </c>
      <c r="D355" s="320">
        <v>45589</v>
      </c>
      <c r="E355" s="306" t="s">
        <v>2791</v>
      </c>
      <c r="F355" s="306" t="s">
        <v>1943</v>
      </c>
      <c r="G355" s="306" t="s">
        <v>1944</v>
      </c>
      <c r="H355" s="306" t="s">
        <v>1208</v>
      </c>
      <c r="I355" s="305" t="s">
        <v>1306</v>
      </c>
      <c r="J355" s="306">
        <v>5</v>
      </c>
      <c r="K355" s="306" t="s">
        <v>1308</v>
      </c>
      <c r="L355" s="306" t="s">
        <v>2990</v>
      </c>
      <c r="M355" s="307">
        <v>5000</v>
      </c>
      <c r="N355" s="307">
        <v>25000</v>
      </c>
      <c r="O355" s="306" t="s">
        <v>2845</v>
      </c>
      <c r="P355" s="321">
        <v>45635</v>
      </c>
      <c r="Q355" s="307">
        <v>0</v>
      </c>
      <c r="R355" s="306" t="s">
        <v>2987</v>
      </c>
      <c r="S355" s="306" t="s">
        <v>2988</v>
      </c>
      <c r="T355" s="306">
        <f>V_PO_IT[[#This Row],[SPK Amount]]*V_PO_IT[[#This Row],[QUANTITY]]</f>
        <v>0</v>
      </c>
    </row>
    <row r="356" spans="1:20" hidden="1" x14ac:dyDescent="0.25">
      <c r="A356" s="306" t="s">
        <v>2789</v>
      </c>
      <c r="B356" s="306" t="s">
        <v>2989</v>
      </c>
      <c r="C356" s="306" t="s">
        <v>1299</v>
      </c>
      <c r="D356" s="320">
        <v>45589</v>
      </c>
      <c r="E356" s="306" t="s">
        <v>2791</v>
      </c>
      <c r="F356" s="306" t="s">
        <v>1951</v>
      </c>
      <c r="G356" s="306" t="s">
        <v>1952</v>
      </c>
      <c r="H356" s="306" t="s">
        <v>1208</v>
      </c>
      <c r="I356" s="305" t="s">
        <v>1306</v>
      </c>
      <c r="J356" s="306">
        <v>5</v>
      </c>
      <c r="K356" s="306" t="s">
        <v>1308</v>
      </c>
      <c r="L356" s="306" t="s">
        <v>2990</v>
      </c>
      <c r="M356" s="307">
        <v>6000</v>
      </c>
      <c r="N356" s="307">
        <v>30000</v>
      </c>
      <c r="O356" s="306" t="s">
        <v>2845</v>
      </c>
      <c r="P356" s="321">
        <v>45635</v>
      </c>
      <c r="Q356" s="307">
        <v>0</v>
      </c>
      <c r="R356" s="306" t="s">
        <v>2987</v>
      </c>
      <c r="S356" s="306" t="s">
        <v>2988</v>
      </c>
      <c r="T356" s="306">
        <f>V_PO_IT[[#This Row],[SPK Amount]]*V_PO_IT[[#This Row],[QUANTITY]]</f>
        <v>0</v>
      </c>
    </row>
    <row r="357" spans="1:20" hidden="1" x14ac:dyDescent="0.25">
      <c r="A357" s="306" t="s">
        <v>2789</v>
      </c>
      <c r="B357" s="306" t="s">
        <v>2989</v>
      </c>
      <c r="C357" s="306" t="s">
        <v>1299</v>
      </c>
      <c r="D357" s="320">
        <v>45589</v>
      </c>
      <c r="E357" s="306" t="s">
        <v>2791</v>
      </c>
      <c r="F357" s="306" t="s">
        <v>1953</v>
      </c>
      <c r="G357" s="306" t="s">
        <v>1954</v>
      </c>
      <c r="H357" s="306" t="s">
        <v>1208</v>
      </c>
      <c r="I357" s="305" t="s">
        <v>1306</v>
      </c>
      <c r="J357" s="306">
        <v>1</v>
      </c>
      <c r="K357" s="306" t="s">
        <v>1955</v>
      </c>
      <c r="L357" s="306" t="s">
        <v>2990</v>
      </c>
      <c r="M357" s="307">
        <v>50000</v>
      </c>
      <c r="N357" s="307">
        <v>50000</v>
      </c>
      <c r="O357" s="306" t="s">
        <v>2845</v>
      </c>
      <c r="P357" s="321">
        <v>45635</v>
      </c>
      <c r="Q357" s="307">
        <v>0</v>
      </c>
      <c r="R357" s="306" t="s">
        <v>2987</v>
      </c>
      <c r="S357" s="306" t="s">
        <v>2988</v>
      </c>
      <c r="T357" s="306">
        <f>V_PO_IT[[#This Row],[SPK Amount]]*V_PO_IT[[#This Row],[QUANTITY]]</f>
        <v>0</v>
      </c>
    </row>
    <row r="358" spans="1:20" hidden="1" x14ac:dyDescent="0.25">
      <c r="A358" s="306" t="s">
        <v>2789</v>
      </c>
      <c r="B358" s="306" t="s">
        <v>2989</v>
      </c>
      <c r="C358" s="306" t="s">
        <v>1299</v>
      </c>
      <c r="D358" s="320">
        <v>45589</v>
      </c>
      <c r="E358" s="306" t="s">
        <v>2791</v>
      </c>
      <c r="F358" s="306" t="s">
        <v>1962</v>
      </c>
      <c r="G358" s="306" t="s">
        <v>1963</v>
      </c>
      <c r="H358" s="306" t="s">
        <v>1208</v>
      </c>
      <c r="I358" s="305" t="s">
        <v>1306</v>
      </c>
      <c r="J358" s="306">
        <v>4</v>
      </c>
      <c r="K358" s="306" t="s">
        <v>1308</v>
      </c>
      <c r="L358" s="306" t="s">
        <v>2990</v>
      </c>
      <c r="M358" s="307">
        <v>3000</v>
      </c>
      <c r="N358" s="307">
        <v>12000</v>
      </c>
      <c r="O358" s="306" t="s">
        <v>2845</v>
      </c>
      <c r="P358" s="321">
        <v>45635</v>
      </c>
      <c r="Q358" s="307">
        <v>0</v>
      </c>
      <c r="R358" s="306" t="s">
        <v>2987</v>
      </c>
      <c r="S358" s="306" t="s">
        <v>2988</v>
      </c>
      <c r="T358" s="306">
        <f>V_PO_IT[[#This Row],[SPK Amount]]*V_PO_IT[[#This Row],[QUANTITY]]</f>
        <v>0</v>
      </c>
    </row>
    <row r="359" spans="1:20" hidden="1" x14ac:dyDescent="0.25">
      <c r="A359" s="306" t="s">
        <v>2789</v>
      </c>
      <c r="B359" s="306" t="s">
        <v>2989</v>
      </c>
      <c r="C359" s="306" t="s">
        <v>1299</v>
      </c>
      <c r="D359" s="320">
        <v>45589</v>
      </c>
      <c r="E359" s="306" t="s">
        <v>2791</v>
      </c>
      <c r="F359" s="306" t="s">
        <v>1964</v>
      </c>
      <c r="G359" s="306" t="s">
        <v>1965</v>
      </c>
      <c r="H359" s="306" t="s">
        <v>1208</v>
      </c>
      <c r="I359" s="305" t="s">
        <v>1306</v>
      </c>
      <c r="J359" s="306">
        <v>1</v>
      </c>
      <c r="K359" s="306" t="s">
        <v>1966</v>
      </c>
      <c r="L359" s="306" t="s">
        <v>2990</v>
      </c>
      <c r="M359" s="307">
        <v>1000000</v>
      </c>
      <c r="N359" s="307">
        <v>1000000</v>
      </c>
      <c r="O359" s="306" t="s">
        <v>2845</v>
      </c>
      <c r="P359" s="321">
        <v>45635</v>
      </c>
      <c r="Q359" s="307">
        <v>0</v>
      </c>
      <c r="R359" s="306" t="s">
        <v>2987</v>
      </c>
      <c r="S359" s="306" t="s">
        <v>2988</v>
      </c>
      <c r="T359" s="306">
        <f>V_PO_IT[[#This Row],[SPK Amount]]*V_PO_IT[[#This Row],[QUANTITY]]</f>
        <v>0</v>
      </c>
    </row>
    <row r="360" spans="1:20" hidden="1" x14ac:dyDescent="0.25">
      <c r="A360" s="306" t="s">
        <v>2789</v>
      </c>
      <c r="B360" s="306" t="s">
        <v>2989</v>
      </c>
      <c r="C360" s="306" t="s">
        <v>1299</v>
      </c>
      <c r="D360" s="320">
        <v>45589</v>
      </c>
      <c r="E360" s="306" t="s">
        <v>2791</v>
      </c>
      <c r="F360" s="306" t="s">
        <v>1967</v>
      </c>
      <c r="G360" s="306" t="s">
        <v>1968</v>
      </c>
      <c r="H360" s="306" t="s">
        <v>1208</v>
      </c>
      <c r="I360" s="305" t="s">
        <v>1306</v>
      </c>
      <c r="J360" s="306">
        <v>1</v>
      </c>
      <c r="K360" s="306" t="s">
        <v>1308</v>
      </c>
      <c r="L360" s="306" t="s">
        <v>2990</v>
      </c>
      <c r="M360" s="307">
        <v>75000</v>
      </c>
      <c r="N360" s="307">
        <v>75000</v>
      </c>
      <c r="O360" s="306" t="s">
        <v>2845</v>
      </c>
      <c r="P360" s="321">
        <v>45635</v>
      </c>
      <c r="Q360" s="307">
        <v>0</v>
      </c>
      <c r="R360" s="306" t="s">
        <v>2987</v>
      </c>
      <c r="S360" s="306" t="s">
        <v>2988</v>
      </c>
      <c r="T360" s="306">
        <f>V_PO_IT[[#This Row],[SPK Amount]]*V_PO_IT[[#This Row],[QUANTITY]]</f>
        <v>0</v>
      </c>
    </row>
    <row r="361" spans="1:20" ht="45" hidden="1" x14ac:dyDescent="0.25">
      <c r="A361" s="306" t="s">
        <v>2789</v>
      </c>
      <c r="B361" s="306" t="s">
        <v>3015</v>
      </c>
      <c r="C361" s="306" t="s">
        <v>1299</v>
      </c>
      <c r="D361" s="320">
        <v>45610</v>
      </c>
      <c r="E361" s="306" t="s">
        <v>2791</v>
      </c>
      <c r="F361" s="306" t="s">
        <v>1303</v>
      </c>
      <c r="G361" s="306" t="s">
        <v>1307</v>
      </c>
      <c r="H361" s="306" t="s">
        <v>1207</v>
      </c>
      <c r="I361" s="305" t="s">
        <v>1450</v>
      </c>
      <c r="J361" s="306">
        <v>1</v>
      </c>
      <c r="K361" s="306" t="s">
        <v>1443</v>
      </c>
      <c r="L361" s="306" t="s">
        <v>3016</v>
      </c>
      <c r="M361" s="307"/>
      <c r="N361" s="307"/>
      <c r="O361" s="306"/>
      <c r="P361" s="321"/>
      <c r="Q361" s="307">
        <v>25000000</v>
      </c>
      <c r="R361" s="306" t="s">
        <v>3017</v>
      </c>
      <c r="S361" s="306" t="s">
        <v>3018</v>
      </c>
      <c r="T361" s="306">
        <f>V_PO_IT[[#This Row],[SPK Amount]]*V_PO_IT[[#This Row],[QUANTITY]]</f>
        <v>25000000</v>
      </c>
    </row>
    <row r="362" spans="1:20" hidden="1" x14ac:dyDescent="0.25">
      <c r="A362" s="306" t="s">
        <v>2789</v>
      </c>
      <c r="B362" s="306" t="s">
        <v>3029</v>
      </c>
      <c r="C362" s="306" t="s">
        <v>1299</v>
      </c>
      <c r="D362" s="320">
        <v>45611</v>
      </c>
      <c r="E362" s="306" t="s">
        <v>2791</v>
      </c>
      <c r="F362" s="306" t="s">
        <v>1979</v>
      </c>
      <c r="G362" s="306" t="s">
        <v>1476</v>
      </c>
      <c r="H362" s="306" t="s">
        <v>1208</v>
      </c>
      <c r="I362" s="305" t="s">
        <v>1306</v>
      </c>
      <c r="J362" s="306">
        <v>1</v>
      </c>
      <c r="K362" s="306" t="s">
        <v>1329</v>
      </c>
      <c r="L362" s="306" t="s">
        <v>3030</v>
      </c>
      <c r="M362" s="307">
        <v>1075000</v>
      </c>
      <c r="N362" s="307">
        <v>1075000</v>
      </c>
      <c r="O362" s="306" t="s">
        <v>2838</v>
      </c>
      <c r="P362" s="321">
        <v>1</v>
      </c>
      <c r="Q362" s="307">
        <v>0</v>
      </c>
      <c r="R362" s="306" t="s">
        <v>3017</v>
      </c>
      <c r="S362" s="306" t="s">
        <v>3018</v>
      </c>
      <c r="T362" s="306">
        <f>V_PO_IT[[#This Row],[SPK Amount]]*V_PO_IT[[#This Row],[QUANTITY]]</f>
        <v>0</v>
      </c>
    </row>
    <row r="363" spans="1:20" hidden="1" x14ac:dyDescent="0.25">
      <c r="A363" s="306" t="s">
        <v>2789</v>
      </c>
      <c r="B363" s="306" t="s">
        <v>3029</v>
      </c>
      <c r="C363" s="306" t="s">
        <v>1299</v>
      </c>
      <c r="D363" s="320">
        <v>45611</v>
      </c>
      <c r="E363" s="306" t="s">
        <v>2791</v>
      </c>
      <c r="F363" s="306" t="s">
        <v>1982</v>
      </c>
      <c r="G363" s="306" t="s">
        <v>1472</v>
      </c>
      <c r="H363" s="306" t="s">
        <v>1208</v>
      </c>
      <c r="I363" s="305" t="s">
        <v>1306</v>
      </c>
      <c r="J363" s="306">
        <v>1</v>
      </c>
      <c r="K363" s="306" t="s">
        <v>1329</v>
      </c>
      <c r="L363" s="306" t="s">
        <v>3030</v>
      </c>
      <c r="M363" s="307">
        <v>400000</v>
      </c>
      <c r="N363" s="307">
        <v>400000</v>
      </c>
      <c r="O363" s="306" t="s">
        <v>2838</v>
      </c>
      <c r="P363" s="321">
        <v>1</v>
      </c>
      <c r="Q363" s="307">
        <v>0</v>
      </c>
      <c r="R363" s="306" t="s">
        <v>3017</v>
      </c>
      <c r="S363" s="306" t="s">
        <v>3018</v>
      </c>
      <c r="T363" s="306">
        <f>V_PO_IT[[#This Row],[SPK Amount]]*V_PO_IT[[#This Row],[QUANTITY]]</f>
        <v>0</v>
      </c>
    </row>
    <row r="364" spans="1:20" hidden="1" x14ac:dyDescent="0.25">
      <c r="A364" s="306" t="s">
        <v>2789</v>
      </c>
      <c r="B364" s="306" t="s">
        <v>3029</v>
      </c>
      <c r="C364" s="306" t="s">
        <v>1299</v>
      </c>
      <c r="D364" s="320">
        <v>45611</v>
      </c>
      <c r="E364" s="306" t="s">
        <v>2791</v>
      </c>
      <c r="F364" s="306" t="s">
        <v>1983</v>
      </c>
      <c r="G364" s="306" t="s">
        <v>1390</v>
      </c>
      <c r="H364" s="306" t="s">
        <v>1208</v>
      </c>
      <c r="I364" s="305" t="s">
        <v>1306</v>
      </c>
      <c r="J364" s="306">
        <v>1</v>
      </c>
      <c r="K364" s="306" t="s">
        <v>1391</v>
      </c>
      <c r="L364" s="306" t="s">
        <v>3030</v>
      </c>
      <c r="M364" s="307">
        <v>750000</v>
      </c>
      <c r="N364" s="307">
        <v>750000</v>
      </c>
      <c r="O364" s="306" t="s">
        <v>2838</v>
      </c>
      <c r="P364" s="321">
        <v>1</v>
      </c>
      <c r="Q364" s="307">
        <v>0</v>
      </c>
      <c r="R364" s="306" t="s">
        <v>3017</v>
      </c>
      <c r="S364" s="306" t="s">
        <v>3018</v>
      </c>
      <c r="T364" s="306">
        <f>V_PO_IT[[#This Row],[SPK Amount]]*V_PO_IT[[#This Row],[QUANTITY]]</f>
        <v>0</v>
      </c>
    </row>
    <row r="365" spans="1:20" hidden="1" x14ac:dyDescent="0.25">
      <c r="A365" s="306" t="s">
        <v>2789</v>
      </c>
      <c r="B365" s="306" t="s">
        <v>3029</v>
      </c>
      <c r="C365" s="306" t="s">
        <v>1299</v>
      </c>
      <c r="D365" s="320">
        <v>45611</v>
      </c>
      <c r="E365" s="306" t="s">
        <v>2791</v>
      </c>
      <c r="F365" s="306" t="s">
        <v>1984</v>
      </c>
      <c r="G365" s="306" t="s">
        <v>1478</v>
      </c>
      <c r="H365" s="306" t="s">
        <v>1208</v>
      </c>
      <c r="I365" s="305" t="s">
        <v>1306</v>
      </c>
      <c r="J365" s="306">
        <v>1</v>
      </c>
      <c r="K365" s="306" t="s">
        <v>1391</v>
      </c>
      <c r="L365" s="306" t="s">
        <v>3030</v>
      </c>
      <c r="M365" s="307">
        <v>1500000</v>
      </c>
      <c r="N365" s="307">
        <v>1500000</v>
      </c>
      <c r="O365" s="306" t="s">
        <v>2838</v>
      </c>
      <c r="P365" s="321">
        <v>1</v>
      </c>
      <c r="Q365" s="307">
        <v>0</v>
      </c>
      <c r="R365" s="306" t="s">
        <v>3017</v>
      </c>
      <c r="S365" s="306" t="s">
        <v>3018</v>
      </c>
      <c r="T365" s="306">
        <f>V_PO_IT[[#This Row],[SPK Amount]]*V_PO_IT[[#This Row],[QUANTITY]]</f>
        <v>0</v>
      </c>
    </row>
    <row r="366" spans="1:20" hidden="1" x14ac:dyDescent="0.25">
      <c r="A366" s="306" t="s">
        <v>2883</v>
      </c>
      <c r="B366" s="306" t="s">
        <v>3031</v>
      </c>
      <c r="C366" s="306" t="s">
        <v>1299</v>
      </c>
      <c r="D366" s="320">
        <v>45611</v>
      </c>
      <c r="E366" s="306" t="s">
        <v>2791</v>
      </c>
      <c r="F366" s="306" t="s">
        <v>2094</v>
      </c>
      <c r="G366" s="306" t="s">
        <v>1476</v>
      </c>
      <c r="H366" s="306" t="s">
        <v>1208</v>
      </c>
      <c r="I366" s="305" t="s">
        <v>1306</v>
      </c>
      <c r="J366" s="306">
        <v>1</v>
      </c>
      <c r="K366" s="306" t="s">
        <v>1329</v>
      </c>
      <c r="L366" s="306" t="s">
        <v>3032</v>
      </c>
      <c r="M366" s="307">
        <v>1075000</v>
      </c>
      <c r="N366" s="307">
        <v>1075000</v>
      </c>
      <c r="O366" s="306" t="s">
        <v>2838</v>
      </c>
      <c r="P366" s="321">
        <v>1</v>
      </c>
      <c r="Q366" s="307">
        <v>0</v>
      </c>
      <c r="R366" s="306" t="s">
        <v>3033</v>
      </c>
      <c r="S366" s="306" t="s">
        <v>3018</v>
      </c>
      <c r="T366" s="306">
        <f>V_PO_IT[[#This Row],[SPK Amount]]*V_PO_IT[[#This Row],[QUANTITY]]</f>
        <v>0</v>
      </c>
    </row>
    <row r="367" spans="1:20" hidden="1" x14ac:dyDescent="0.25">
      <c r="A367" s="306" t="s">
        <v>2883</v>
      </c>
      <c r="B367" s="306" t="s">
        <v>3031</v>
      </c>
      <c r="C367" s="306" t="s">
        <v>1299</v>
      </c>
      <c r="D367" s="320">
        <v>45611</v>
      </c>
      <c r="E367" s="306" t="s">
        <v>2791</v>
      </c>
      <c r="F367" s="306" t="s">
        <v>2097</v>
      </c>
      <c r="G367" s="306" t="s">
        <v>1472</v>
      </c>
      <c r="H367" s="306" t="s">
        <v>1208</v>
      </c>
      <c r="I367" s="305" t="s">
        <v>1306</v>
      </c>
      <c r="J367" s="306">
        <v>1</v>
      </c>
      <c r="K367" s="306" t="s">
        <v>1329</v>
      </c>
      <c r="L367" s="306" t="s">
        <v>3032</v>
      </c>
      <c r="M367" s="307">
        <v>400000</v>
      </c>
      <c r="N367" s="307">
        <v>400000</v>
      </c>
      <c r="O367" s="306" t="s">
        <v>2838</v>
      </c>
      <c r="P367" s="321">
        <v>1</v>
      </c>
      <c r="Q367" s="307">
        <v>0</v>
      </c>
      <c r="R367" s="306" t="s">
        <v>3033</v>
      </c>
      <c r="S367" s="306" t="s">
        <v>3018</v>
      </c>
      <c r="T367" s="306">
        <f>V_PO_IT[[#This Row],[SPK Amount]]*V_PO_IT[[#This Row],[QUANTITY]]</f>
        <v>0</v>
      </c>
    </row>
    <row r="368" spans="1:20" hidden="1" x14ac:dyDescent="0.25">
      <c r="A368" s="306" t="s">
        <v>2883</v>
      </c>
      <c r="B368" s="306" t="s">
        <v>3031</v>
      </c>
      <c r="C368" s="306" t="s">
        <v>1299</v>
      </c>
      <c r="D368" s="320">
        <v>45611</v>
      </c>
      <c r="E368" s="306" t="s">
        <v>2791</v>
      </c>
      <c r="F368" s="306" t="s">
        <v>2098</v>
      </c>
      <c r="G368" s="306" t="s">
        <v>1390</v>
      </c>
      <c r="H368" s="306" t="s">
        <v>1208</v>
      </c>
      <c r="I368" s="305" t="s">
        <v>1306</v>
      </c>
      <c r="J368" s="306">
        <v>1</v>
      </c>
      <c r="K368" s="306" t="s">
        <v>1391</v>
      </c>
      <c r="L368" s="306" t="s">
        <v>3032</v>
      </c>
      <c r="M368" s="307">
        <v>750000</v>
      </c>
      <c r="N368" s="307">
        <v>750000</v>
      </c>
      <c r="O368" s="306" t="s">
        <v>2838</v>
      </c>
      <c r="P368" s="321">
        <v>1</v>
      </c>
      <c r="Q368" s="307">
        <v>0</v>
      </c>
      <c r="R368" s="306" t="s">
        <v>3033</v>
      </c>
      <c r="S368" s="306" t="s">
        <v>3018</v>
      </c>
      <c r="T368" s="306">
        <f>V_PO_IT[[#This Row],[SPK Amount]]*V_PO_IT[[#This Row],[QUANTITY]]</f>
        <v>0</v>
      </c>
    </row>
    <row r="369" spans="1:20" hidden="1" x14ac:dyDescent="0.25">
      <c r="A369" s="306" t="s">
        <v>2883</v>
      </c>
      <c r="B369" s="306" t="s">
        <v>3031</v>
      </c>
      <c r="C369" s="306" t="s">
        <v>1299</v>
      </c>
      <c r="D369" s="320">
        <v>45611</v>
      </c>
      <c r="E369" s="306" t="s">
        <v>2791</v>
      </c>
      <c r="F369" s="306" t="s">
        <v>1753</v>
      </c>
      <c r="G369" s="306" t="s">
        <v>1478</v>
      </c>
      <c r="H369" s="306" t="s">
        <v>1208</v>
      </c>
      <c r="I369" s="305" t="s">
        <v>1306</v>
      </c>
      <c r="J369" s="306">
        <v>1</v>
      </c>
      <c r="K369" s="306" t="s">
        <v>1391</v>
      </c>
      <c r="L369" s="306" t="s">
        <v>3032</v>
      </c>
      <c r="M369" s="307">
        <v>1500000</v>
      </c>
      <c r="N369" s="307">
        <v>1500000</v>
      </c>
      <c r="O369" s="306" t="s">
        <v>2838</v>
      </c>
      <c r="P369" s="321">
        <v>1</v>
      </c>
      <c r="Q369" s="307">
        <v>0</v>
      </c>
      <c r="R369" s="306" t="s">
        <v>3033</v>
      </c>
      <c r="S369" s="306" t="s">
        <v>3018</v>
      </c>
      <c r="T369" s="306">
        <f>V_PO_IT[[#This Row],[SPK Amount]]*V_PO_IT[[#This Row],[QUANTITY]]</f>
        <v>0</v>
      </c>
    </row>
    <row r="370" spans="1:20" hidden="1" x14ac:dyDescent="0.25">
      <c r="A370" s="306" t="s">
        <v>2811</v>
      </c>
      <c r="B370" s="306" t="s">
        <v>3046</v>
      </c>
      <c r="C370" s="306" t="s">
        <v>1299</v>
      </c>
      <c r="D370" s="320">
        <v>45611</v>
      </c>
      <c r="E370" s="306" t="s">
        <v>2791</v>
      </c>
      <c r="F370" s="306" t="s">
        <v>1753</v>
      </c>
      <c r="G370" s="306" t="s">
        <v>1476</v>
      </c>
      <c r="H370" s="306" t="s">
        <v>1208</v>
      </c>
      <c r="I370" s="305" t="s">
        <v>1306</v>
      </c>
      <c r="J370" s="306">
        <v>1</v>
      </c>
      <c r="K370" s="306" t="s">
        <v>1329</v>
      </c>
      <c r="L370" s="306" t="s">
        <v>3047</v>
      </c>
      <c r="M370" s="307">
        <v>1075000</v>
      </c>
      <c r="N370" s="307">
        <v>1075000</v>
      </c>
      <c r="O370" s="306" t="s">
        <v>2838</v>
      </c>
      <c r="P370" s="321">
        <v>1</v>
      </c>
      <c r="Q370" s="307">
        <v>0</v>
      </c>
      <c r="R370" s="306" t="s">
        <v>3033</v>
      </c>
      <c r="S370" s="306" t="s">
        <v>3018</v>
      </c>
      <c r="T370" s="306">
        <f>V_PO_IT[[#This Row],[SPK Amount]]*V_PO_IT[[#This Row],[QUANTITY]]</f>
        <v>0</v>
      </c>
    </row>
    <row r="371" spans="1:20" hidden="1" x14ac:dyDescent="0.25">
      <c r="A371" s="306" t="s">
        <v>2811</v>
      </c>
      <c r="B371" s="306" t="s">
        <v>3046</v>
      </c>
      <c r="C371" s="306" t="s">
        <v>1299</v>
      </c>
      <c r="D371" s="320">
        <v>45611</v>
      </c>
      <c r="E371" s="306" t="s">
        <v>2791</v>
      </c>
      <c r="F371" s="306" t="s">
        <v>1771</v>
      </c>
      <c r="G371" s="306" t="s">
        <v>1472</v>
      </c>
      <c r="H371" s="306" t="s">
        <v>1208</v>
      </c>
      <c r="I371" s="305" t="s">
        <v>1306</v>
      </c>
      <c r="J371" s="306">
        <v>1</v>
      </c>
      <c r="K371" s="306" t="s">
        <v>1329</v>
      </c>
      <c r="L371" s="306" t="s">
        <v>3047</v>
      </c>
      <c r="M371" s="307">
        <v>400000</v>
      </c>
      <c r="N371" s="307">
        <v>400000</v>
      </c>
      <c r="O371" s="306" t="s">
        <v>2838</v>
      </c>
      <c r="P371" s="321">
        <v>1</v>
      </c>
      <c r="Q371" s="307">
        <v>0</v>
      </c>
      <c r="R371" s="306" t="s">
        <v>3033</v>
      </c>
      <c r="S371" s="306" t="s">
        <v>3018</v>
      </c>
      <c r="T371" s="306">
        <f>V_PO_IT[[#This Row],[SPK Amount]]*V_PO_IT[[#This Row],[QUANTITY]]</f>
        <v>0</v>
      </c>
    </row>
    <row r="372" spans="1:20" hidden="1" x14ac:dyDescent="0.25">
      <c r="A372" s="306" t="s">
        <v>2811</v>
      </c>
      <c r="B372" s="306" t="s">
        <v>3046</v>
      </c>
      <c r="C372" s="306" t="s">
        <v>1299</v>
      </c>
      <c r="D372" s="320">
        <v>45611</v>
      </c>
      <c r="E372" s="306" t="s">
        <v>2791</v>
      </c>
      <c r="F372" s="306" t="s">
        <v>1750</v>
      </c>
      <c r="G372" s="306" t="s">
        <v>1390</v>
      </c>
      <c r="H372" s="306" t="s">
        <v>1208</v>
      </c>
      <c r="I372" s="305" t="s">
        <v>1306</v>
      </c>
      <c r="J372" s="306">
        <v>1</v>
      </c>
      <c r="K372" s="306" t="s">
        <v>1391</v>
      </c>
      <c r="L372" s="306" t="s">
        <v>3047</v>
      </c>
      <c r="M372" s="307">
        <v>750000</v>
      </c>
      <c r="N372" s="307">
        <v>750000</v>
      </c>
      <c r="O372" s="306" t="s">
        <v>2838</v>
      </c>
      <c r="P372" s="321">
        <v>1</v>
      </c>
      <c r="Q372" s="307">
        <v>0</v>
      </c>
      <c r="R372" s="306" t="s">
        <v>3033</v>
      </c>
      <c r="S372" s="306" t="s">
        <v>3018</v>
      </c>
      <c r="T372" s="306">
        <f>V_PO_IT[[#This Row],[SPK Amount]]*V_PO_IT[[#This Row],[QUANTITY]]</f>
        <v>0</v>
      </c>
    </row>
    <row r="373" spans="1:20" hidden="1" x14ac:dyDescent="0.25">
      <c r="A373" s="306" t="s">
        <v>2811</v>
      </c>
      <c r="B373" s="306" t="s">
        <v>3046</v>
      </c>
      <c r="C373" s="306" t="s">
        <v>1299</v>
      </c>
      <c r="D373" s="320">
        <v>45611</v>
      </c>
      <c r="E373" s="306" t="s">
        <v>2791</v>
      </c>
      <c r="F373" s="306" t="s">
        <v>1760</v>
      </c>
      <c r="G373" s="306" t="s">
        <v>1478</v>
      </c>
      <c r="H373" s="306" t="s">
        <v>1208</v>
      </c>
      <c r="I373" s="305" t="s">
        <v>1306</v>
      </c>
      <c r="J373" s="306">
        <v>1</v>
      </c>
      <c r="K373" s="306" t="s">
        <v>1391</v>
      </c>
      <c r="L373" s="306" t="s">
        <v>3047</v>
      </c>
      <c r="M373" s="307">
        <v>1500000</v>
      </c>
      <c r="N373" s="307">
        <v>1500000</v>
      </c>
      <c r="O373" s="306" t="s">
        <v>2838</v>
      </c>
      <c r="P373" s="321">
        <v>1</v>
      </c>
      <c r="Q373" s="307">
        <v>0</v>
      </c>
      <c r="R373" s="306" t="s">
        <v>3033</v>
      </c>
      <c r="S373" s="306" t="s">
        <v>3018</v>
      </c>
      <c r="T373" s="306">
        <f>V_PO_IT[[#This Row],[SPK Amount]]*V_PO_IT[[#This Row],[QUANTITY]]</f>
        <v>0</v>
      </c>
    </row>
    <row r="374" spans="1:20" hidden="1" x14ac:dyDescent="0.25">
      <c r="A374" s="306" t="s">
        <v>2829</v>
      </c>
      <c r="B374" s="306" t="s">
        <v>3059</v>
      </c>
      <c r="C374" s="306" t="s">
        <v>1299</v>
      </c>
      <c r="D374" s="320">
        <v>45621</v>
      </c>
      <c r="E374" s="306" t="s">
        <v>2791</v>
      </c>
      <c r="F374" s="306" t="s">
        <v>2732</v>
      </c>
      <c r="G374" s="306" t="s">
        <v>1476</v>
      </c>
      <c r="H374" s="306" t="s">
        <v>1208</v>
      </c>
      <c r="I374" s="305" t="s">
        <v>1306</v>
      </c>
      <c r="J374" s="306">
        <v>2</v>
      </c>
      <c r="K374" s="306" t="s">
        <v>1329</v>
      </c>
      <c r="L374" s="306" t="s">
        <v>3060</v>
      </c>
      <c r="M374" s="307">
        <v>1075000</v>
      </c>
      <c r="N374" s="307">
        <v>2150000</v>
      </c>
      <c r="O374" s="306" t="s">
        <v>2838</v>
      </c>
      <c r="P374" s="321">
        <v>1</v>
      </c>
      <c r="Q374" s="307">
        <v>0</v>
      </c>
      <c r="R374" s="306" t="s">
        <v>3033</v>
      </c>
      <c r="S374" s="306" t="s">
        <v>3018</v>
      </c>
      <c r="T374" s="306">
        <f>V_PO_IT[[#This Row],[SPK Amount]]*V_PO_IT[[#This Row],[QUANTITY]]</f>
        <v>0</v>
      </c>
    </row>
    <row r="375" spans="1:20" hidden="1" x14ac:dyDescent="0.25">
      <c r="A375" s="306" t="s">
        <v>2829</v>
      </c>
      <c r="B375" s="306" t="s">
        <v>3059</v>
      </c>
      <c r="C375" s="306" t="s">
        <v>1299</v>
      </c>
      <c r="D375" s="320">
        <v>45621</v>
      </c>
      <c r="E375" s="306" t="s">
        <v>2791</v>
      </c>
      <c r="F375" s="306" t="s">
        <v>2735</v>
      </c>
      <c r="G375" s="306" t="s">
        <v>1472</v>
      </c>
      <c r="H375" s="306" t="s">
        <v>1208</v>
      </c>
      <c r="I375" s="305" t="s">
        <v>1306</v>
      </c>
      <c r="J375" s="306">
        <v>2</v>
      </c>
      <c r="K375" s="306" t="s">
        <v>1329</v>
      </c>
      <c r="L375" s="306" t="s">
        <v>3060</v>
      </c>
      <c r="M375" s="307">
        <v>400000</v>
      </c>
      <c r="N375" s="307">
        <v>800000</v>
      </c>
      <c r="O375" s="306" t="s">
        <v>2838</v>
      </c>
      <c r="P375" s="321">
        <v>1</v>
      </c>
      <c r="Q375" s="307">
        <v>0</v>
      </c>
      <c r="R375" s="306" t="s">
        <v>3033</v>
      </c>
      <c r="S375" s="306" t="s">
        <v>3018</v>
      </c>
      <c r="T375" s="306">
        <f>V_PO_IT[[#This Row],[SPK Amount]]*V_PO_IT[[#This Row],[QUANTITY]]</f>
        <v>0</v>
      </c>
    </row>
    <row r="376" spans="1:20" hidden="1" x14ac:dyDescent="0.25">
      <c r="A376" s="306" t="s">
        <v>2829</v>
      </c>
      <c r="B376" s="306" t="s">
        <v>3059</v>
      </c>
      <c r="C376" s="306" t="s">
        <v>1299</v>
      </c>
      <c r="D376" s="320">
        <v>45621</v>
      </c>
      <c r="E376" s="306" t="s">
        <v>2791</v>
      </c>
      <c r="F376" s="306" t="s">
        <v>2736</v>
      </c>
      <c r="G376" s="306" t="s">
        <v>1390</v>
      </c>
      <c r="H376" s="306" t="s">
        <v>1208</v>
      </c>
      <c r="I376" s="305" t="s">
        <v>1306</v>
      </c>
      <c r="J376" s="306">
        <v>1</v>
      </c>
      <c r="K376" s="306" t="s">
        <v>1391</v>
      </c>
      <c r="L376" s="306" t="s">
        <v>3060</v>
      </c>
      <c r="M376" s="307">
        <v>1500000</v>
      </c>
      <c r="N376" s="307">
        <v>1500000</v>
      </c>
      <c r="O376" s="306" t="s">
        <v>2838</v>
      </c>
      <c r="P376" s="321">
        <v>1</v>
      </c>
      <c r="Q376" s="307">
        <v>0</v>
      </c>
      <c r="R376" s="306" t="s">
        <v>3033</v>
      </c>
      <c r="S376" s="306" t="s">
        <v>3018</v>
      </c>
      <c r="T376" s="306">
        <f>V_PO_IT[[#This Row],[SPK Amount]]*V_PO_IT[[#This Row],[QUANTITY]]</f>
        <v>0</v>
      </c>
    </row>
    <row r="377" spans="1:20" hidden="1" x14ac:dyDescent="0.25">
      <c r="A377" s="306" t="s">
        <v>2829</v>
      </c>
      <c r="B377" s="306" t="s">
        <v>3059</v>
      </c>
      <c r="C377" s="306" t="s">
        <v>1299</v>
      </c>
      <c r="D377" s="320">
        <v>45621</v>
      </c>
      <c r="E377" s="306" t="s">
        <v>2791</v>
      </c>
      <c r="F377" s="306" t="s">
        <v>2737</v>
      </c>
      <c r="G377" s="306" t="s">
        <v>1478</v>
      </c>
      <c r="H377" s="306" t="s">
        <v>1208</v>
      </c>
      <c r="I377" s="305" t="s">
        <v>1306</v>
      </c>
      <c r="J377" s="306">
        <v>1</v>
      </c>
      <c r="K377" s="306" t="s">
        <v>1391</v>
      </c>
      <c r="L377" s="306" t="s">
        <v>3060</v>
      </c>
      <c r="M377" s="307">
        <v>3000000</v>
      </c>
      <c r="N377" s="307">
        <v>3000000</v>
      </c>
      <c r="O377" s="306" t="s">
        <v>2838</v>
      </c>
      <c r="P377" s="321">
        <v>1</v>
      </c>
      <c r="Q377" s="307">
        <v>0</v>
      </c>
      <c r="R377" s="306" t="s">
        <v>3033</v>
      </c>
      <c r="S377" s="306" t="s">
        <v>3018</v>
      </c>
      <c r="T377" s="306">
        <f>V_PO_IT[[#This Row],[SPK Amount]]*V_PO_IT[[#This Row],[QUANTITY]]</f>
        <v>0</v>
      </c>
    </row>
    <row r="378" spans="1:20" hidden="1" x14ac:dyDescent="0.25">
      <c r="A378" s="306" t="s">
        <v>2909</v>
      </c>
      <c r="B378" s="306" t="s">
        <v>3061</v>
      </c>
      <c r="C378" s="306" t="s">
        <v>1299</v>
      </c>
      <c r="D378" s="320">
        <v>45611</v>
      </c>
      <c r="E378" s="306" t="s">
        <v>2791</v>
      </c>
      <c r="F378" s="306" t="s">
        <v>1475</v>
      </c>
      <c r="G378" s="306" t="s">
        <v>1476</v>
      </c>
      <c r="H378" s="306" t="s">
        <v>1208</v>
      </c>
      <c r="I378" s="305" t="s">
        <v>1306</v>
      </c>
      <c r="J378" s="306">
        <v>1</v>
      </c>
      <c r="K378" s="306" t="s">
        <v>1329</v>
      </c>
      <c r="L378" s="306" t="s">
        <v>3062</v>
      </c>
      <c r="M378" s="307">
        <v>1075000</v>
      </c>
      <c r="N378" s="307">
        <v>1075000</v>
      </c>
      <c r="O378" s="306" t="s">
        <v>2838</v>
      </c>
      <c r="P378" s="321">
        <v>1</v>
      </c>
      <c r="Q378" s="307">
        <v>0</v>
      </c>
      <c r="R378" s="306" t="s">
        <v>3033</v>
      </c>
      <c r="S378" s="306" t="s">
        <v>3018</v>
      </c>
      <c r="T378" s="306">
        <f>V_PO_IT[[#This Row],[SPK Amount]]*V_PO_IT[[#This Row],[QUANTITY]]</f>
        <v>0</v>
      </c>
    </row>
    <row r="379" spans="1:20" hidden="1" x14ac:dyDescent="0.25">
      <c r="A379" s="306" t="s">
        <v>2909</v>
      </c>
      <c r="B379" s="306" t="s">
        <v>3061</v>
      </c>
      <c r="C379" s="306" t="s">
        <v>1299</v>
      </c>
      <c r="D379" s="320">
        <v>45611</v>
      </c>
      <c r="E379" s="306" t="s">
        <v>2791</v>
      </c>
      <c r="F379" s="306" t="s">
        <v>1471</v>
      </c>
      <c r="G379" s="306" t="s">
        <v>1472</v>
      </c>
      <c r="H379" s="306" t="s">
        <v>1208</v>
      </c>
      <c r="I379" s="305" t="s">
        <v>1306</v>
      </c>
      <c r="J379" s="306">
        <v>1</v>
      </c>
      <c r="K379" s="306" t="s">
        <v>1329</v>
      </c>
      <c r="L379" s="306" t="s">
        <v>3062</v>
      </c>
      <c r="M379" s="307">
        <v>400000</v>
      </c>
      <c r="N379" s="307">
        <v>400000</v>
      </c>
      <c r="O379" s="306" t="s">
        <v>2838</v>
      </c>
      <c r="P379" s="321">
        <v>1</v>
      </c>
      <c r="Q379" s="307">
        <v>0</v>
      </c>
      <c r="R379" s="306" t="s">
        <v>3033</v>
      </c>
      <c r="S379" s="306" t="s">
        <v>3018</v>
      </c>
      <c r="T379" s="306">
        <f>V_PO_IT[[#This Row],[SPK Amount]]*V_PO_IT[[#This Row],[QUANTITY]]</f>
        <v>0</v>
      </c>
    </row>
    <row r="380" spans="1:20" hidden="1" x14ac:dyDescent="0.25">
      <c r="A380" s="306" t="s">
        <v>2909</v>
      </c>
      <c r="B380" s="306" t="s">
        <v>3061</v>
      </c>
      <c r="C380" s="306" t="s">
        <v>1299</v>
      </c>
      <c r="D380" s="320">
        <v>45611</v>
      </c>
      <c r="E380" s="306" t="s">
        <v>2791</v>
      </c>
      <c r="F380" s="306" t="s">
        <v>1389</v>
      </c>
      <c r="G380" s="306" t="s">
        <v>1390</v>
      </c>
      <c r="H380" s="306" t="s">
        <v>1208</v>
      </c>
      <c r="I380" s="305" t="s">
        <v>1306</v>
      </c>
      <c r="J380" s="306">
        <v>1</v>
      </c>
      <c r="K380" s="306" t="s">
        <v>1391</v>
      </c>
      <c r="L380" s="306" t="s">
        <v>3062</v>
      </c>
      <c r="M380" s="307">
        <v>750000</v>
      </c>
      <c r="N380" s="307">
        <v>750000</v>
      </c>
      <c r="O380" s="306" t="s">
        <v>2838</v>
      </c>
      <c r="P380" s="321">
        <v>1</v>
      </c>
      <c r="Q380" s="307">
        <v>0</v>
      </c>
      <c r="R380" s="306" t="s">
        <v>3033</v>
      </c>
      <c r="S380" s="306" t="s">
        <v>3018</v>
      </c>
      <c r="T380" s="306">
        <f>V_PO_IT[[#This Row],[SPK Amount]]*V_PO_IT[[#This Row],[QUANTITY]]</f>
        <v>0</v>
      </c>
    </row>
    <row r="381" spans="1:20" hidden="1" x14ac:dyDescent="0.25">
      <c r="A381" s="306" t="s">
        <v>2909</v>
      </c>
      <c r="B381" s="306" t="s">
        <v>3061</v>
      </c>
      <c r="C381" s="306" t="s">
        <v>1299</v>
      </c>
      <c r="D381" s="320">
        <v>45611</v>
      </c>
      <c r="E381" s="306" t="s">
        <v>2791</v>
      </c>
      <c r="F381" s="306" t="s">
        <v>1477</v>
      </c>
      <c r="G381" s="306" t="s">
        <v>1478</v>
      </c>
      <c r="H381" s="306" t="s">
        <v>1208</v>
      </c>
      <c r="I381" s="305" t="s">
        <v>1306</v>
      </c>
      <c r="J381" s="306">
        <v>1</v>
      </c>
      <c r="K381" s="306" t="s">
        <v>1391</v>
      </c>
      <c r="L381" s="306" t="s">
        <v>3062</v>
      </c>
      <c r="M381" s="307">
        <v>1500000</v>
      </c>
      <c r="N381" s="307">
        <v>1500000</v>
      </c>
      <c r="O381" s="306" t="s">
        <v>2838</v>
      </c>
      <c r="P381" s="321">
        <v>1</v>
      </c>
      <c r="Q381" s="307">
        <v>0</v>
      </c>
      <c r="R381" s="306" t="s">
        <v>3033</v>
      </c>
      <c r="S381" s="306" t="s">
        <v>3018</v>
      </c>
      <c r="T381" s="306">
        <f>V_PO_IT[[#This Row],[SPK Amount]]*V_PO_IT[[#This Row],[QUANTITY]]</f>
        <v>0</v>
      </c>
    </row>
    <row r="382" spans="1:20" hidden="1" x14ac:dyDescent="0.25">
      <c r="A382" s="306" t="s">
        <v>2832</v>
      </c>
      <c r="B382" s="306" t="s">
        <v>3071</v>
      </c>
      <c r="C382" s="306" t="s">
        <v>1299</v>
      </c>
      <c r="D382" s="320">
        <v>45611</v>
      </c>
      <c r="E382" s="306" t="s">
        <v>2791</v>
      </c>
      <c r="F382" s="306" t="s">
        <v>1681</v>
      </c>
      <c r="G382" s="306" t="s">
        <v>1476</v>
      </c>
      <c r="H382" s="306" t="s">
        <v>1208</v>
      </c>
      <c r="I382" s="305" t="s">
        <v>1306</v>
      </c>
      <c r="J382" s="306">
        <v>1</v>
      </c>
      <c r="K382" s="306" t="s">
        <v>1329</v>
      </c>
      <c r="L382" s="306" t="s">
        <v>3072</v>
      </c>
      <c r="M382" s="307">
        <v>1075000</v>
      </c>
      <c r="N382" s="307">
        <v>1075000</v>
      </c>
      <c r="O382" s="306" t="s">
        <v>2838</v>
      </c>
      <c r="P382" s="321">
        <v>1</v>
      </c>
      <c r="Q382" s="307">
        <v>0</v>
      </c>
      <c r="R382" s="306" t="s">
        <v>3033</v>
      </c>
      <c r="S382" s="306" t="s">
        <v>3018</v>
      </c>
      <c r="T382" s="306">
        <f>V_PO_IT[[#This Row],[SPK Amount]]*V_PO_IT[[#This Row],[QUANTITY]]</f>
        <v>0</v>
      </c>
    </row>
    <row r="383" spans="1:20" hidden="1" x14ac:dyDescent="0.25">
      <c r="A383" s="306" t="s">
        <v>2832</v>
      </c>
      <c r="B383" s="306" t="s">
        <v>3071</v>
      </c>
      <c r="C383" s="306" t="s">
        <v>1299</v>
      </c>
      <c r="D383" s="320">
        <v>45611</v>
      </c>
      <c r="E383" s="306" t="s">
        <v>2791</v>
      </c>
      <c r="F383" s="306" t="s">
        <v>1683</v>
      </c>
      <c r="G383" s="306" t="s">
        <v>1472</v>
      </c>
      <c r="H383" s="306" t="s">
        <v>1208</v>
      </c>
      <c r="I383" s="305" t="s">
        <v>1306</v>
      </c>
      <c r="J383" s="306">
        <v>1</v>
      </c>
      <c r="K383" s="306" t="s">
        <v>1329</v>
      </c>
      <c r="L383" s="306" t="s">
        <v>3072</v>
      </c>
      <c r="M383" s="307">
        <v>400000</v>
      </c>
      <c r="N383" s="307">
        <v>400000</v>
      </c>
      <c r="O383" s="306" t="s">
        <v>2838</v>
      </c>
      <c r="P383" s="321">
        <v>1</v>
      </c>
      <c r="Q383" s="307">
        <v>0</v>
      </c>
      <c r="R383" s="306" t="s">
        <v>3033</v>
      </c>
      <c r="S383" s="306" t="s">
        <v>3018</v>
      </c>
      <c r="T383" s="306">
        <f>V_PO_IT[[#This Row],[SPK Amount]]*V_PO_IT[[#This Row],[QUANTITY]]</f>
        <v>0</v>
      </c>
    </row>
    <row r="384" spans="1:20" hidden="1" x14ac:dyDescent="0.25">
      <c r="A384" s="306" t="s">
        <v>2832</v>
      </c>
      <c r="B384" s="306" t="s">
        <v>3071</v>
      </c>
      <c r="C384" s="306" t="s">
        <v>1299</v>
      </c>
      <c r="D384" s="320">
        <v>45611</v>
      </c>
      <c r="E384" s="306" t="s">
        <v>2791</v>
      </c>
      <c r="F384" s="306" t="s">
        <v>1684</v>
      </c>
      <c r="G384" s="306" t="s">
        <v>1685</v>
      </c>
      <c r="H384" s="306" t="s">
        <v>1208</v>
      </c>
      <c r="I384" s="305" t="s">
        <v>1306</v>
      </c>
      <c r="J384" s="306">
        <v>1</v>
      </c>
      <c r="K384" s="306" t="s">
        <v>1329</v>
      </c>
      <c r="L384" s="306" t="s">
        <v>3072</v>
      </c>
      <c r="M384" s="307">
        <v>2250000</v>
      </c>
      <c r="N384" s="307">
        <v>2250000</v>
      </c>
      <c r="O384" s="306" t="s">
        <v>2838</v>
      </c>
      <c r="P384" s="321">
        <v>1</v>
      </c>
      <c r="Q384" s="307">
        <v>0</v>
      </c>
      <c r="R384" s="306" t="s">
        <v>3033</v>
      </c>
      <c r="S384" s="306" t="s">
        <v>3018</v>
      </c>
      <c r="T384" s="306">
        <f>V_PO_IT[[#This Row],[SPK Amount]]*V_PO_IT[[#This Row],[QUANTITY]]</f>
        <v>0</v>
      </c>
    </row>
    <row r="385" spans="1:20" hidden="1" x14ac:dyDescent="0.25">
      <c r="A385" s="306" t="s">
        <v>2832</v>
      </c>
      <c r="B385" s="306" t="s">
        <v>3071</v>
      </c>
      <c r="C385" s="306" t="s">
        <v>1299</v>
      </c>
      <c r="D385" s="320">
        <v>45611</v>
      </c>
      <c r="E385" s="306" t="s">
        <v>2791</v>
      </c>
      <c r="F385" s="306" t="s">
        <v>1686</v>
      </c>
      <c r="G385" s="306" t="s">
        <v>1687</v>
      </c>
      <c r="H385" s="306" t="s">
        <v>1208</v>
      </c>
      <c r="I385" s="305" t="s">
        <v>1306</v>
      </c>
      <c r="J385" s="306">
        <v>1</v>
      </c>
      <c r="K385" s="306" t="s">
        <v>1329</v>
      </c>
      <c r="L385" s="306" t="s">
        <v>3072</v>
      </c>
      <c r="M385" s="307">
        <v>9000000</v>
      </c>
      <c r="N385" s="307">
        <v>9000000</v>
      </c>
      <c r="O385" s="306" t="s">
        <v>2838</v>
      </c>
      <c r="P385" s="321">
        <v>1</v>
      </c>
      <c r="Q385" s="307">
        <v>0</v>
      </c>
      <c r="R385" s="306" t="s">
        <v>3033</v>
      </c>
      <c r="S385" s="306" t="s">
        <v>3018</v>
      </c>
      <c r="T385" s="306">
        <f>V_PO_IT[[#This Row],[SPK Amount]]*V_PO_IT[[#This Row],[QUANTITY]]</f>
        <v>0</v>
      </c>
    </row>
    <row r="386" spans="1:20" hidden="1" x14ac:dyDescent="0.25">
      <c r="A386" s="306" t="s">
        <v>2832</v>
      </c>
      <c r="B386" s="306" t="s">
        <v>3071</v>
      </c>
      <c r="C386" s="306" t="s">
        <v>1299</v>
      </c>
      <c r="D386" s="320">
        <v>45611</v>
      </c>
      <c r="E386" s="306" t="s">
        <v>2791</v>
      </c>
      <c r="F386" s="306" t="s">
        <v>1688</v>
      </c>
      <c r="G386" s="306" t="s">
        <v>1390</v>
      </c>
      <c r="H386" s="306" t="s">
        <v>1208</v>
      </c>
      <c r="I386" s="305" t="s">
        <v>1306</v>
      </c>
      <c r="J386" s="306">
        <v>1</v>
      </c>
      <c r="K386" s="306" t="s">
        <v>1519</v>
      </c>
      <c r="L386" s="306" t="s">
        <v>3072</v>
      </c>
      <c r="M386" s="307">
        <v>750000</v>
      </c>
      <c r="N386" s="307">
        <v>750000</v>
      </c>
      <c r="O386" s="306" t="s">
        <v>2838</v>
      </c>
      <c r="P386" s="321">
        <v>1</v>
      </c>
      <c r="Q386" s="307">
        <v>0</v>
      </c>
      <c r="R386" s="306" t="s">
        <v>3033</v>
      </c>
      <c r="S386" s="306" t="s">
        <v>3018</v>
      </c>
      <c r="T386" s="306">
        <f>V_PO_IT[[#This Row],[SPK Amount]]*V_PO_IT[[#This Row],[QUANTITY]]</f>
        <v>0</v>
      </c>
    </row>
    <row r="387" spans="1:20" hidden="1" x14ac:dyDescent="0.25">
      <c r="A387" s="306" t="s">
        <v>2832</v>
      </c>
      <c r="B387" s="306" t="s">
        <v>3071</v>
      </c>
      <c r="C387" s="306" t="s">
        <v>1299</v>
      </c>
      <c r="D387" s="320">
        <v>45611</v>
      </c>
      <c r="E387" s="306" t="s">
        <v>2791</v>
      </c>
      <c r="F387" s="306" t="s">
        <v>1689</v>
      </c>
      <c r="G387" s="306" t="s">
        <v>1478</v>
      </c>
      <c r="H387" s="306" t="s">
        <v>1208</v>
      </c>
      <c r="I387" s="305" t="s">
        <v>1306</v>
      </c>
      <c r="J387" s="306">
        <v>1</v>
      </c>
      <c r="K387" s="306" t="s">
        <v>1519</v>
      </c>
      <c r="L387" s="306" t="s">
        <v>3072</v>
      </c>
      <c r="M387" s="307">
        <v>1500000</v>
      </c>
      <c r="N387" s="307">
        <v>1500000</v>
      </c>
      <c r="O387" s="306" t="s">
        <v>2838</v>
      </c>
      <c r="P387" s="321">
        <v>1</v>
      </c>
      <c r="Q387" s="307">
        <v>0</v>
      </c>
      <c r="R387" s="306" t="s">
        <v>3033</v>
      </c>
      <c r="S387" s="306" t="s">
        <v>3018</v>
      </c>
      <c r="T387" s="306">
        <f>V_PO_IT[[#This Row],[SPK Amount]]*V_PO_IT[[#This Row],[QUANTITY]]</f>
        <v>0</v>
      </c>
    </row>
    <row r="388" spans="1:20" hidden="1" x14ac:dyDescent="0.25">
      <c r="A388" s="306" t="s">
        <v>2832</v>
      </c>
      <c r="B388" s="306" t="s">
        <v>3071</v>
      </c>
      <c r="C388" s="306" t="s">
        <v>1299</v>
      </c>
      <c r="D388" s="320">
        <v>45611</v>
      </c>
      <c r="E388" s="306" t="s">
        <v>2791</v>
      </c>
      <c r="F388" s="306" t="s">
        <v>1579</v>
      </c>
      <c r="G388" s="306" t="s">
        <v>1580</v>
      </c>
      <c r="H388" s="306" t="s">
        <v>1208</v>
      </c>
      <c r="I388" s="305" t="s">
        <v>1306</v>
      </c>
      <c r="J388" s="306">
        <v>1</v>
      </c>
      <c r="K388" s="306" t="s">
        <v>1358</v>
      </c>
      <c r="L388" s="306" t="s">
        <v>3072</v>
      </c>
      <c r="M388" s="307">
        <v>2500000</v>
      </c>
      <c r="N388" s="307">
        <v>2500000</v>
      </c>
      <c r="O388" s="306" t="s">
        <v>2838</v>
      </c>
      <c r="P388" s="321">
        <v>1</v>
      </c>
      <c r="Q388" s="307">
        <v>0</v>
      </c>
      <c r="R388" s="306" t="s">
        <v>3033</v>
      </c>
      <c r="S388" s="306" t="s">
        <v>3018</v>
      </c>
      <c r="T388" s="306">
        <f>V_PO_IT[[#This Row],[SPK Amount]]*V_PO_IT[[#This Row],[QUANTITY]]</f>
        <v>0</v>
      </c>
    </row>
    <row r="389" spans="1:20" ht="30" hidden="1" x14ac:dyDescent="0.25">
      <c r="A389" s="306" t="s">
        <v>2789</v>
      </c>
      <c r="B389" s="306" t="s">
        <v>2825</v>
      </c>
      <c r="C389" s="306" t="s">
        <v>1299</v>
      </c>
      <c r="D389" s="320">
        <v>45134</v>
      </c>
      <c r="E389" s="306" t="s">
        <v>2791</v>
      </c>
      <c r="F389" s="306" t="s">
        <v>1303</v>
      </c>
      <c r="G389" s="306" t="s">
        <v>1307</v>
      </c>
      <c r="H389" s="306" t="s">
        <v>1207</v>
      </c>
      <c r="I389" s="305" t="s">
        <v>1402</v>
      </c>
      <c r="J389" s="306">
        <v>1</v>
      </c>
      <c r="K389" s="306" t="s">
        <v>1391</v>
      </c>
      <c r="L389" s="306" t="s">
        <v>2826</v>
      </c>
      <c r="M389" s="307"/>
      <c r="N389" s="307"/>
      <c r="O389" s="306"/>
      <c r="P389" s="321"/>
      <c r="Q389" s="307">
        <v>7548000</v>
      </c>
      <c r="R389" s="306" t="s">
        <v>2827</v>
      </c>
      <c r="S389" s="306" t="s">
        <v>2828</v>
      </c>
      <c r="T389" s="306">
        <f>V_PO_IT[[#This Row],[SPK Amount]]*V_PO_IT[[#This Row],[QUANTITY]]</f>
        <v>7548000</v>
      </c>
    </row>
    <row r="390" spans="1:20" ht="30" hidden="1" x14ac:dyDescent="0.25">
      <c r="A390" s="306" t="s">
        <v>2883</v>
      </c>
      <c r="B390" s="306" t="s">
        <v>3044</v>
      </c>
      <c r="C390" s="306" t="s">
        <v>1299</v>
      </c>
      <c r="D390" s="320">
        <v>45134</v>
      </c>
      <c r="E390" s="306" t="s">
        <v>2791</v>
      </c>
      <c r="F390" s="306" t="s">
        <v>1303</v>
      </c>
      <c r="G390" s="306" t="s">
        <v>1307</v>
      </c>
      <c r="H390" s="306" t="s">
        <v>1207</v>
      </c>
      <c r="I390" s="305" t="s">
        <v>1402</v>
      </c>
      <c r="J390" s="306">
        <v>1</v>
      </c>
      <c r="K390" s="306" t="s">
        <v>1391</v>
      </c>
      <c r="L390" s="306" t="s">
        <v>3045</v>
      </c>
      <c r="M390" s="307"/>
      <c r="N390" s="307"/>
      <c r="O390" s="306"/>
      <c r="P390" s="321"/>
      <c r="Q390" s="307">
        <v>5975500</v>
      </c>
      <c r="R390" s="306" t="s">
        <v>2827</v>
      </c>
      <c r="S390" s="306" t="s">
        <v>2828</v>
      </c>
      <c r="T390" s="306">
        <f>V_PO_IT[[#This Row],[SPK Amount]]*V_PO_IT[[#This Row],[QUANTITY]]</f>
        <v>5975500</v>
      </c>
    </row>
    <row r="391" spans="1:20" ht="30" hidden="1" x14ac:dyDescent="0.25">
      <c r="A391" s="306" t="s">
        <v>2811</v>
      </c>
      <c r="B391" s="306" t="s">
        <v>3078</v>
      </c>
      <c r="C391" s="306" t="s">
        <v>1299</v>
      </c>
      <c r="D391" s="320">
        <v>45134</v>
      </c>
      <c r="E391" s="306" t="s">
        <v>2791</v>
      </c>
      <c r="F391" s="306" t="s">
        <v>1303</v>
      </c>
      <c r="G391" s="306" t="s">
        <v>1307</v>
      </c>
      <c r="H391" s="306" t="s">
        <v>1207</v>
      </c>
      <c r="I391" s="305" t="s">
        <v>1402</v>
      </c>
      <c r="J391" s="306">
        <v>1</v>
      </c>
      <c r="K391" s="306" t="s">
        <v>1391</v>
      </c>
      <c r="L391" s="306" t="s">
        <v>3079</v>
      </c>
      <c r="M391" s="307"/>
      <c r="N391" s="307"/>
      <c r="O391" s="306"/>
      <c r="P391" s="321"/>
      <c r="Q391" s="307">
        <v>5032000</v>
      </c>
      <c r="R391" s="306" t="s">
        <v>2827</v>
      </c>
      <c r="S391" s="306" t="s">
        <v>2828</v>
      </c>
      <c r="T391" s="306">
        <f>V_PO_IT[[#This Row],[SPK Amount]]*V_PO_IT[[#This Row],[QUANTITY]]</f>
        <v>5032000</v>
      </c>
    </row>
    <row r="392" spans="1:20" ht="30" hidden="1" x14ac:dyDescent="0.25">
      <c r="A392" s="306" t="s">
        <v>2829</v>
      </c>
      <c r="B392" s="306" t="s">
        <v>3201</v>
      </c>
      <c r="C392" s="306" t="s">
        <v>1299</v>
      </c>
      <c r="D392" s="320">
        <v>45134</v>
      </c>
      <c r="E392" s="306" t="s">
        <v>2791</v>
      </c>
      <c r="F392" s="306" t="s">
        <v>1303</v>
      </c>
      <c r="G392" s="306" t="s">
        <v>1307</v>
      </c>
      <c r="H392" s="306" t="s">
        <v>1207</v>
      </c>
      <c r="I392" s="305" t="s">
        <v>1402</v>
      </c>
      <c r="J392" s="306">
        <v>1</v>
      </c>
      <c r="K392" s="306" t="s">
        <v>1391</v>
      </c>
      <c r="L392" s="306" t="s">
        <v>3203</v>
      </c>
      <c r="M392" s="307"/>
      <c r="N392" s="307"/>
      <c r="O392" s="306"/>
      <c r="P392" s="321"/>
      <c r="Q392" s="307">
        <v>34499000</v>
      </c>
      <c r="R392" s="306" t="s">
        <v>2827</v>
      </c>
      <c r="S392" s="306" t="s">
        <v>2828</v>
      </c>
      <c r="T392" s="306">
        <f>V_PO_IT[[#This Row],[SPK Amount]]*V_PO_IT[[#This Row],[QUANTITY]]</f>
        <v>34499000</v>
      </c>
    </row>
    <row r="393" spans="1:20" ht="30" hidden="1" x14ac:dyDescent="0.25">
      <c r="A393" s="306" t="s">
        <v>2829</v>
      </c>
      <c r="B393" s="306" t="s">
        <v>3087</v>
      </c>
      <c r="C393" s="306" t="s">
        <v>1299</v>
      </c>
      <c r="D393" s="320">
        <v>45560</v>
      </c>
      <c r="E393" s="306" t="s">
        <v>2791</v>
      </c>
      <c r="F393" s="306" t="s">
        <v>1303</v>
      </c>
      <c r="G393" s="306" t="s">
        <v>1307</v>
      </c>
      <c r="H393" s="306" t="s">
        <v>1207</v>
      </c>
      <c r="I393" s="305" t="s">
        <v>1402</v>
      </c>
      <c r="J393" s="306">
        <v>1</v>
      </c>
      <c r="K393" s="306" t="s">
        <v>1443</v>
      </c>
      <c r="L393" s="306" t="s">
        <v>3088</v>
      </c>
      <c r="M393" s="307"/>
      <c r="N393" s="307"/>
      <c r="O393" s="306"/>
      <c r="P393" s="321"/>
      <c r="Q393" s="307">
        <v>91000000</v>
      </c>
      <c r="R393" s="306" t="s">
        <v>2827</v>
      </c>
      <c r="S393" s="306" t="s">
        <v>2828</v>
      </c>
      <c r="T393" s="306">
        <f>V_PO_IT[[#This Row],[SPK Amount]]*V_PO_IT[[#This Row],[QUANTITY]]</f>
        <v>91000000</v>
      </c>
    </row>
    <row r="394" spans="1:20" ht="30" hidden="1" x14ac:dyDescent="0.25">
      <c r="A394" s="306" t="s">
        <v>2829</v>
      </c>
      <c r="B394" s="306" t="s">
        <v>3248</v>
      </c>
      <c r="C394" s="306" t="s">
        <v>1299</v>
      </c>
      <c r="D394" s="320">
        <v>45232</v>
      </c>
      <c r="E394" s="306" t="s">
        <v>2791</v>
      </c>
      <c r="F394" s="306" t="s">
        <v>1303</v>
      </c>
      <c r="G394" s="306" t="s">
        <v>1307</v>
      </c>
      <c r="H394" s="306" t="s">
        <v>1207</v>
      </c>
      <c r="I394" s="305" t="s">
        <v>1402</v>
      </c>
      <c r="J394" s="306">
        <v>1</v>
      </c>
      <c r="K394" s="306" t="s">
        <v>1391</v>
      </c>
      <c r="L394" s="306" t="s">
        <v>3249</v>
      </c>
      <c r="M394" s="307"/>
      <c r="N394" s="307"/>
      <c r="O394" s="306"/>
      <c r="P394" s="321"/>
      <c r="Q394" s="307">
        <v>68375000</v>
      </c>
      <c r="R394" s="306" t="s">
        <v>2827</v>
      </c>
      <c r="S394" s="306" t="s">
        <v>2828</v>
      </c>
      <c r="T394" s="306">
        <f>V_PO_IT[[#This Row],[SPK Amount]]*V_PO_IT[[#This Row],[QUANTITY]]</f>
        <v>68375000</v>
      </c>
    </row>
    <row r="395" spans="1:20" ht="30" hidden="1" x14ac:dyDescent="0.25">
      <c r="A395" s="306" t="s">
        <v>2829</v>
      </c>
      <c r="B395" s="306" t="s">
        <v>3260</v>
      </c>
      <c r="C395" s="306" t="s">
        <v>1299</v>
      </c>
      <c r="D395" s="320">
        <v>45246</v>
      </c>
      <c r="E395" s="306" t="s">
        <v>2791</v>
      </c>
      <c r="F395" s="306" t="s">
        <v>1303</v>
      </c>
      <c r="G395" s="306" t="s">
        <v>1307</v>
      </c>
      <c r="H395" s="306" t="s">
        <v>1207</v>
      </c>
      <c r="I395" s="305" t="s">
        <v>1402</v>
      </c>
      <c r="J395" s="306">
        <v>3</v>
      </c>
      <c r="K395" s="306" t="s">
        <v>1391</v>
      </c>
      <c r="L395" s="306" t="s">
        <v>3261</v>
      </c>
      <c r="M395" s="307"/>
      <c r="N395" s="307"/>
      <c r="O395" s="306"/>
      <c r="P395" s="321"/>
      <c r="Q395" s="307">
        <v>4500000</v>
      </c>
      <c r="R395" s="306" t="s">
        <v>2827</v>
      </c>
      <c r="S395" s="306" t="s">
        <v>2828</v>
      </c>
      <c r="T395" s="306">
        <f>V_PO_IT[[#This Row],[SPK Amount]]*V_PO_IT[[#This Row],[QUANTITY]]</f>
        <v>13500000</v>
      </c>
    </row>
    <row r="396" spans="1:20" ht="30" hidden="1" x14ac:dyDescent="0.25">
      <c r="A396" s="306" t="s">
        <v>2829</v>
      </c>
      <c r="B396" s="306" t="s">
        <v>3089</v>
      </c>
      <c r="C396" s="306" t="s">
        <v>1299</v>
      </c>
      <c r="D396" s="320">
        <v>45607</v>
      </c>
      <c r="E396" s="306" t="s">
        <v>2791</v>
      </c>
      <c r="F396" s="306" t="s">
        <v>1303</v>
      </c>
      <c r="G396" s="306" t="s">
        <v>1307</v>
      </c>
      <c r="H396" s="306" t="s">
        <v>1207</v>
      </c>
      <c r="I396" s="305" t="s">
        <v>1402</v>
      </c>
      <c r="J396" s="306">
        <v>1</v>
      </c>
      <c r="K396" s="306" t="s">
        <v>1443</v>
      </c>
      <c r="L396" s="306" t="s">
        <v>3090</v>
      </c>
      <c r="M396" s="307"/>
      <c r="N396" s="307"/>
      <c r="O396" s="306"/>
      <c r="P396" s="321"/>
      <c r="Q396" s="307">
        <v>78750000</v>
      </c>
      <c r="R396" s="306" t="s">
        <v>2827</v>
      </c>
      <c r="S396" s="306" t="s">
        <v>2828</v>
      </c>
      <c r="T396" s="306">
        <f>V_PO_IT[[#This Row],[SPK Amount]]*V_PO_IT[[#This Row],[QUANTITY]]</f>
        <v>78750000</v>
      </c>
    </row>
    <row r="397" spans="1:20" ht="30" hidden="1" x14ac:dyDescent="0.25">
      <c r="A397" s="306" t="s">
        <v>2829</v>
      </c>
      <c r="B397" s="306" t="s">
        <v>3294</v>
      </c>
      <c r="C397" s="306" t="s">
        <v>1299</v>
      </c>
      <c r="D397" s="320">
        <v>44902</v>
      </c>
      <c r="E397" s="306" t="s">
        <v>2791</v>
      </c>
      <c r="F397" s="306" t="s">
        <v>1303</v>
      </c>
      <c r="G397" s="306" t="s">
        <v>1307</v>
      </c>
      <c r="H397" s="306" t="s">
        <v>1207</v>
      </c>
      <c r="I397" s="305" t="s">
        <v>1402</v>
      </c>
      <c r="J397" s="306">
        <v>1</v>
      </c>
      <c r="K397" s="306" t="s">
        <v>1529</v>
      </c>
      <c r="L397" s="306" t="s">
        <v>3295</v>
      </c>
      <c r="M397" s="307"/>
      <c r="N397" s="307"/>
      <c r="O397" s="306"/>
      <c r="P397" s="321"/>
      <c r="Q397" s="307">
        <v>59000000</v>
      </c>
      <c r="R397" s="306" t="s">
        <v>2827</v>
      </c>
      <c r="S397" s="306" t="s">
        <v>2828</v>
      </c>
      <c r="T397" s="306">
        <f>V_PO_IT[[#This Row],[SPK Amount]]*V_PO_IT[[#This Row],[QUANTITY]]</f>
        <v>59000000</v>
      </c>
    </row>
    <row r="398" spans="1:20" ht="30" hidden="1" x14ac:dyDescent="0.25">
      <c r="A398" s="306" t="s">
        <v>2909</v>
      </c>
      <c r="B398" s="306" t="s">
        <v>3333</v>
      </c>
      <c r="C398" s="306" t="s">
        <v>1299</v>
      </c>
      <c r="D398" s="320">
        <v>45134</v>
      </c>
      <c r="E398" s="306" t="s">
        <v>2791</v>
      </c>
      <c r="F398" s="306" t="s">
        <v>1303</v>
      </c>
      <c r="G398" s="306" t="s">
        <v>1307</v>
      </c>
      <c r="H398" s="306" t="s">
        <v>1207</v>
      </c>
      <c r="I398" s="305" t="s">
        <v>1402</v>
      </c>
      <c r="J398" s="306">
        <v>1</v>
      </c>
      <c r="K398" s="306" t="s">
        <v>1391</v>
      </c>
      <c r="L398" s="306" t="s">
        <v>1462</v>
      </c>
      <c r="M398" s="307"/>
      <c r="N398" s="307"/>
      <c r="O398" s="306"/>
      <c r="P398" s="321"/>
      <c r="Q398" s="307">
        <v>10378500</v>
      </c>
      <c r="R398" s="306" t="s">
        <v>2827</v>
      </c>
      <c r="S398" s="306" t="s">
        <v>2828</v>
      </c>
      <c r="T398" s="306">
        <f>V_PO_IT[[#This Row],[SPK Amount]]*V_PO_IT[[#This Row],[QUANTITY]]</f>
        <v>10378500</v>
      </c>
    </row>
    <row r="399" spans="1:20" ht="30" hidden="1" x14ac:dyDescent="0.25">
      <c r="A399" s="306" t="s">
        <v>2909</v>
      </c>
      <c r="B399" s="306" t="s">
        <v>3091</v>
      </c>
      <c r="C399" s="306" t="s">
        <v>1299</v>
      </c>
      <c r="D399" s="320">
        <v>45560</v>
      </c>
      <c r="E399" s="306" t="s">
        <v>2791</v>
      </c>
      <c r="F399" s="306" t="s">
        <v>1303</v>
      </c>
      <c r="G399" s="306" t="s">
        <v>1307</v>
      </c>
      <c r="H399" s="306" t="s">
        <v>1207</v>
      </c>
      <c r="I399" s="305" t="s">
        <v>1402</v>
      </c>
      <c r="J399" s="306">
        <v>1</v>
      </c>
      <c r="K399" s="306" t="s">
        <v>1391</v>
      </c>
      <c r="L399" s="306" t="s">
        <v>1439</v>
      </c>
      <c r="M399" s="307"/>
      <c r="N399" s="307"/>
      <c r="O399" s="306"/>
      <c r="P399" s="321"/>
      <c r="Q399" s="307">
        <v>37240000</v>
      </c>
      <c r="R399" s="306" t="s">
        <v>2827</v>
      </c>
      <c r="S399" s="306" t="s">
        <v>2828</v>
      </c>
      <c r="T399" s="306">
        <f>V_PO_IT[[#This Row],[SPK Amount]]*V_PO_IT[[#This Row],[QUANTITY]]</f>
        <v>37240000</v>
      </c>
    </row>
    <row r="400" spans="1:20" ht="30" hidden="1" x14ac:dyDescent="0.25">
      <c r="A400" s="306" t="s">
        <v>2832</v>
      </c>
      <c r="B400" s="306" t="s">
        <v>3445</v>
      </c>
      <c r="C400" s="306" t="s">
        <v>1299</v>
      </c>
      <c r="D400" s="320">
        <v>45134</v>
      </c>
      <c r="E400" s="306" t="s">
        <v>2791</v>
      </c>
      <c r="F400" s="306" t="s">
        <v>1303</v>
      </c>
      <c r="G400" s="306" t="s">
        <v>1307</v>
      </c>
      <c r="H400" s="306" t="s">
        <v>1207</v>
      </c>
      <c r="I400" s="305" t="s">
        <v>1402</v>
      </c>
      <c r="J400" s="306">
        <v>1</v>
      </c>
      <c r="K400" s="306" t="s">
        <v>1519</v>
      </c>
      <c r="L400" s="306" t="s">
        <v>3446</v>
      </c>
      <c r="M400" s="307"/>
      <c r="N400" s="307"/>
      <c r="O400" s="306"/>
      <c r="P400" s="321"/>
      <c r="Q400" s="307">
        <v>16983000</v>
      </c>
      <c r="R400" s="306" t="s">
        <v>2827</v>
      </c>
      <c r="S400" s="306" t="s">
        <v>2828</v>
      </c>
      <c r="T400" s="306">
        <f>V_PO_IT[[#This Row],[SPK Amount]]*V_PO_IT[[#This Row],[QUANTITY]]</f>
        <v>16983000</v>
      </c>
    </row>
    <row r="401" spans="1:20" hidden="1" x14ac:dyDescent="0.25">
      <c r="A401" s="306" t="s">
        <v>2915</v>
      </c>
      <c r="B401" s="306" t="s">
        <v>3506</v>
      </c>
      <c r="C401" s="306" t="s">
        <v>2165</v>
      </c>
      <c r="D401" s="320">
        <v>45134</v>
      </c>
      <c r="E401" s="306" t="s">
        <v>2917</v>
      </c>
      <c r="F401" s="306" t="s">
        <v>1303</v>
      </c>
      <c r="G401" s="306" t="s">
        <v>1307</v>
      </c>
      <c r="H401" s="306" t="s">
        <v>1207</v>
      </c>
      <c r="I401" s="305" t="s">
        <v>2243</v>
      </c>
      <c r="J401" s="306">
        <v>63</v>
      </c>
      <c r="K401" s="306" t="s">
        <v>2188</v>
      </c>
      <c r="L401" s="306" t="s">
        <v>2246</v>
      </c>
      <c r="M401" s="307"/>
      <c r="N401" s="307"/>
      <c r="O401" s="306"/>
      <c r="P401" s="321"/>
      <c r="Q401" s="307">
        <v>19813500</v>
      </c>
      <c r="R401" s="306" t="s">
        <v>3507</v>
      </c>
      <c r="S401" s="306" t="s">
        <v>2828</v>
      </c>
      <c r="T401" s="306">
        <f>V_PO_IT[[#This Row],[SPK Amount]]*V_PO_IT[[#This Row],[QUANTITY]]</f>
        <v>1248250500</v>
      </c>
    </row>
    <row r="402" spans="1:20" hidden="1" x14ac:dyDescent="0.25">
      <c r="A402" s="306" t="s">
        <v>2915</v>
      </c>
      <c r="B402" s="306" t="s">
        <v>3509</v>
      </c>
      <c r="C402" s="306" t="s">
        <v>2165</v>
      </c>
      <c r="D402" s="320">
        <v>45203</v>
      </c>
      <c r="E402" s="306" t="s">
        <v>2917</v>
      </c>
      <c r="F402" s="306" t="s">
        <v>2176</v>
      </c>
      <c r="G402" s="306" t="s">
        <v>2177</v>
      </c>
      <c r="H402" s="306" t="s">
        <v>1208</v>
      </c>
      <c r="I402" s="305" t="s">
        <v>1306</v>
      </c>
      <c r="J402" s="306">
        <v>63</v>
      </c>
      <c r="K402" s="306" t="s">
        <v>2170</v>
      </c>
      <c r="L402" s="306" t="s">
        <v>2180</v>
      </c>
      <c r="M402" s="307">
        <v>314500</v>
      </c>
      <c r="N402" s="307">
        <v>19813500</v>
      </c>
      <c r="O402" s="306" t="s">
        <v>2845</v>
      </c>
      <c r="P402" s="321">
        <v>45264</v>
      </c>
      <c r="Q402" s="307">
        <v>0</v>
      </c>
      <c r="R402" s="306" t="s">
        <v>3507</v>
      </c>
      <c r="S402" s="306" t="s">
        <v>2828</v>
      </c>
      <c r="T402" s="306">
        <f>V_PO_IT[[#This Row],[SPK Amount]]*V_PO_IT[[#This Row],[QUANTITY]]</f>
        <v>0</v>
      </c>
    </row>
    <row r="403" spans="1:20" ht="45" hidden="1" x14ac:dyDescent="0.25">
      <c r="A403" s="306" t="s">
        <v>2909</v>
      </c>
      <c r="B403" s="306" t="s">
        <v>3323</v>
      </c>
      <c r="C403" s="306" t="s">
        <v>1299</v>
      </c>
      <c r="D403" s="320">
        <v>45093</v>
      </c>
      <c r="E403" s="306" t="s">
        <v>2791</v>
      </c>
      <c r="F403" s="306" t="s">
        <v>1303</v>
      </c>
      <c r="G403" s="306" t="s">
        <v>1307</v>
      </c>
      <c r="H403" s="306" t="s">
        <v>1207</v>
      </c>
      <c r="I403" s="305" t="s">
        <v>1450</v>
      </c>
      <c r="J403" s="306">
        <v>1</v>
      </c>
      <c r="K403" s="306" t="s">
        <v>1443</v>
      </c>
      <c r="L403" s="306" t="s">
        <v>1454</v>
      </c>
      <c r="M403" s="307"/>
      <c r="N403" s="307"/>
      <c r="O403" s="306"/>
      <c r="P403" s="321"/>
      <c r="Q403" s="307">
        <v>5400000</v>
      </c>
      <c r="R403" s="306" t="s">
        <v>3324</v>
      </c>
      <c r="S403" s="306" t="s">
        <v>3325</v>
      </c>
      <c r="T403" s="306">
        <f>V_PO_IT[[#This Row],[SPK Amount]]*V_PO_IT[[#This Row],[QUANTITY]]</f>
        <v>5400000</v>
      </c>
    </row>
    <row r="404" spans="1:20" ht="45" hidden="1" x14ac:dyDescent="0.25">
      <c r="A404" s="306" t="s">
        <v>2909</v>
      </c>
      <c r="B404" s="306" t="s">
        <v>3352</v>
      </c>
      <c r="C404" s="306" t="s">
        <v>1299</v>
      </c>
      <c r="D404" s="320">
        <v>45257</v>
      </c>
      <c r="E404" s="306" t="s">
        <v>2791</v>
      </c>
      <c r="F404" s="306" t="s">
        <v>1303</v>
      </c>
      <c r="G404" s="306" t="s">
        <v>1307</v>
      </c>
      <c r="H404" s="306" t="s">
        <v>1207</v>
      </c>
      <c r="I404" s="305" t="s">
        <v>1450</v>
      </c>
      <c r="J404" s="306">
        <v>1</v>
      </c>
      <c r="K404" s="306" t="s">
        <v>1443</v>
      </c>
      <c r="L404" s="306" t="s">
        <v>1470</v>
      </c>
      <c r="M404" s="307"/>
      <c r="N404" s="307"/>
      <c r="O404" s="306"/>
      <c r="P404" s="321"/>
      <c r="Q404" s="307">
        <v>6583551</v>
      </c>
      <c r="R404" s="306" t="s">
        <v>3324</v>
      </c>
      <c r="S404" s="306" t="s">
        <v>3325</v>
      </c>
      <c r="T404" s="306">
        <f>V_PO_IT[[#This Row],[SPK Amount]]*V_PO_IT[[#This Row],[QUANTITY]]</f>
        <v>6583551</v>
      </c>
    </row>
    <row r="405" spans="1:20" ht="30" hidden="1" x14ac:dyDescent="0.25">
      <c r="A405" s="306" t="s">
        <v>3092</v>
      </c>
      <c r="B405" s="306" t="s">
        <v>3093</v>
      </c>
      <c r="C405" s="306" t="s">
        <v>1299</v>
      </c>
      <c r="D405" s="320">
        <v>45579</v>
      </c>
      <c r="E405" s="306" t="s">
        <v>2791</v>
      </c>
      <c r="F405" s="306" t="s">
        <v>1303</v>
      </c>
      <c r="G405" s="306" t="s">
        <v>1307</v>
      </c>
      <c r="H405" s="306" t="s">
        <v>1207</v>
      </c>
      <c r="I405" s="305" t="s">
        <v>1497</v>
      </c>
      <c r="J405" s="306">
        <v>6</v>
      </c>
      <c r="K405" s="306" t="s">
        <v>1429</v>
      </c>
      <c r="L405" s="306" t="s">
        <v>3094</v>
      </c>
      <c r="M405" s="307"/>
      <c r="N405" s="307"/>
      <c r="O405" s="306"/>
      <c r="P405" s="321"/>
      <c r="Q405" s="307">
        <v>10000000.02</v>
      </c>
      <c r="R405" s="306" t="s">
        <v>3095</v>
      </c>
      <c r="S405" s="306" t="s">
        <v>3096</v>
      </c>
      <c r="T405" s="306">
        <f>V_PO_IT[[#This Row],[SPK Amount]]*V_PO_IT[[#This Row],[QUANTITY]]</f>
        <v>60000000.119999997</v>
      </c>
    </row>
    <row r="406" spans="1:20" hidden="1" x14ac:dyDescent="0.25">
      <c r="A406" s="306" t="s">
        <v>2883</v>
      </c>
      <c r="B406" s="306" t="s">
        <v>3005</v>
      </c>
      <c r="C406" s="306" t="s">
        <v>1299</v>
      </c>
      <c r="D406" s="320">
        <v>44985</v>
      </c>
      <c r="E406" s="306" t="s">
        <v>2791</v>
      </c>
      <c r="F406" s="306" t="s">
        <v>1303</v>
      </c>
      <c r="G406" s="306" t="s">
        <v>1307</v>
      </c>
      <c r="H406" s="306" t="s">
        <v>1207</v>
      </c>
      <c r="I406" s="305" t="s">
        <v>2054</v>
      </c>
      <c r="J406" s="306">
        <v>1</v>
      </c>
      <c r="K406" s="306" t="s">
        <v>1391</v>
      </c>
      <c r="L406" s="306" t="s">
        <v>3006</v>
      </c>
      <c r="M406" s="307"/>
      <c r="N406" s="307"/>
      <c r="O406" s="306"/>
      <c r="P406" s="321"/>
      <c r="Q406" s="307">
        <v>19500000</v>
      </c>
      <c r="R406" s="306" t="s">
        <v>3007</v>
      </c>
      <c r="S406" s="306" t="s">
        <v>782</v>
      </c>
      <c r="T406" s="306">
        <f>V_PO_IT[[#This Row],[SPK Amount]]*V_PO_IT[[#This Row],[QUANTITY]]</f>
        <v>19500000</v>
      </c>
    </row>
    <row r="407" spans="1:20" ht="30" hidden="1" x14ac:dyDescent="0.25">
      <c r="A407" s="306" t="s">
        <v>2829</v>
      </c>
      <c r="B407" s="306" t="s">
        <v>3097</v>
      </c>
      <c r="C407" s="306" t="s">
        <v>1299</v>
      </c>
      <c r="D407" s="320">
        <v>45712</v>
      </c>
      <c r="E407" s="306" t="s">
        <v>2791</v>
      </c>
      <c r="F407" s="306" t="s">
        <v>1303</v>
      </c>
      <c r="G407" s="306" t="s">
        <v>1307</v>
      </c>
      <c r="H407" s="306" t="s">
        <v>1207</v>
      </c>
      <c r="I407" s="305" t="s">
        <v>1402</v>
      </c>
      <c r="J407" s="306">
        <v>1</v>
      </c>
      <c r="K407" s="306" t="s">
        <v>1443</v>
      </c>
      <c r="L407" s="306" t="s">
        <v>3098</v>
      </c>
      <c r="M407" s="307"/>
      <c r="N407" s="307"/>
      <c r="O407" s="306"/>
      <c r="P407" s="321"/>
      <c r="Q407" s="307">
        <v>105800000</v>
      </c>
      <c r="R407" s="306" t="s">
        <v>3007</v>
      </c>
      <c r="S407" s="306" t="s">
        <v>782</v>
      </c>
      <c r="T407" s="306">
        <f>V_PO_IT[[#This Row],[SPK Amount]]*V_PO_IT[[#This Row],[QUANTITY]]</f>
        <v>105800000</v>
      </c>
    </row>
    <row r="408" spans="1:20" hidden="1" x14ac:dyDescent="0.25">
      <c r="A408" s="306" t="s">
        <v>2829</v>
      </c>
      <c r="B408" s="306" t="s">
        <v>3099</v>
      </c>
      <c r="C408" s="306" t="s">
        <v>1299</v>
      </c>
      <c r="D408" s="320">
        <v>45555</v>
      </c>
      <c r="E408" s="306" t="s">
        <v>2791</v>
      </c>
      <c r="F408" s="306" t="s">
        <v>2010</v>
      </c>
      <c r="G408" s="306" t="s">
        <v>2676</v>
      </c>
      <c r="H408" s="306" t="s">
        <v>1208</v>
      </c>
      <c r="I408" s="305" t="s">
        <v>1306</v>
      </c>
      <c r="J408" s="306">
        <v>2</v>
      </c>
      <c r="K408" s="306" t="s">
        <v>1329</v>
      </c>
      <c r="L408" s="306" t="s">
        <v>3100</v>
      </c>
      <c r="M408" s="307">
        <v>16550000</v>
      </c>
      <c r="N408" s="307">
        <v>33100000</v>
      </c>
      <c r="O408" s="306" t="s">
        <v>2845</v>
      </c>
      <c r="P408" s="321">
        <v>45593</v>
      </c>
      <c r="Q408" s="307">
        <v>0</v>
      </c>
      <c r="R408" s="306" t="s">
        <v>3007</v>
      </c>
      <c r="S408" s="306" t="s">
        <v>782</v>
      </c>
      <c r="T408" s="306">
        <f>V_PO_IT[[#This Row],[SPK Amount]]*V_PO_IT[[#This Row],[QUANTITY]]</f>
        <v>0</v>
      </c>
    </row>
    <row r="409" spans="1:20" hidden="1" x14ac:dyDescent="0.25">
      <c r="A409" s="306" t="s">
        <v>2829</v>
      </c>
      <c r="B409" s="306" t="s">
        <v>3101</v>
      </c>
      <c r="C409" s="306" t="s">
        <v>1299</v>
      </c>
      <c r="D409" s="320">
        <v>45555</v>
      </c>
      <c r="E409" s="306" t="s">
        <v>2791</v>
      </c>
      <c r="F409" s="306" t="s">
        <v>2010</v>
      </c>
      <c r="G409" s="306" t="s">
        <v>2676</v>
      </c>
      <c r="H409" s="306" t="s">
        <v>1208</v>
      </c>
      <c r="I409" s="305" t="s">
        <v>1306</v>
      </c>
      <c r="J409" s="306">
        <v>1</v>
      </c>
      <c r="K409" s="306" t="s">
        <v>1329</v>
      </c>
      <c r="L409" s="306" t="s">
        <v>3102</v>
      </c>
      <c r="M409" s="307">
        <v>16550000</v>
      </c>
      <c r="N409" s="307">
        <v>16550000</v>
      </c>
      <c r="O409" s="306" t="s">
        <v>2845</v>
      </c>
      <c r="P409" s="321">
        <v>45635</v>
      </c>
      <c r="Q409" s="307">
        <v>0</v>
      </c>
      <c r="R409" s="306" t="s">
        <v>3007</v>
      </c>
      <c r="S409" s="306" t="s">
        <v>782</v>
      </c>
      <c r="T409" s="306">
        <f>V_PO_IT[[#This Row],[SPK Amount]]*V_PO_IT[[#This Row],[QUANTITY]]</f>
        <v>0</v>
      </c>
    </row>
    <row r="410" spans="1:20" ht="30" hidden="1" x14ac:dyDescent="0.25">
      <c r="A410" s="306" t="s">
        <v>2829</v>
      </c>
      <c r="B410" s="306" t="s">
        <v>3227</v>
      </c>
      <c r="C410" s="306" t="s">
        <v>1299</v>
      </c>
      <c r="D410" s="320">
        <v>44861</v>
      </c>
      <c r="E410" s="306" t="s">
        <v>2791</v>
      </c>
      <c r="F410" s="306" t="s">
        <v>1303</v>
      </c>
      <c r="G410" s="306" t="s">
        <v>1307</v>
      </c>
      <c r="H410" s="306" t="s">
        <v>1207</v>
      </c>
      <c r="I410" s="305" t="s">
        <v>1402</v>
      </c>
      <c r="J410" s="306">
        <v>1</v>
      </c>
      <c r="K410" s="306" t="s">
        <v>1529</v>
      </c>
      <c r="L410" s="306" t="s">
        <v>3228</v>
      </c>
      <c r="M410" s="307"/>
      <c r="N410" s="307"/>
      <c r="O410" s="306"/>
      <c r="P410" s="321"/>
      <c r="Q410" s="307">
        <v>84500000</v>
      </c>
      <c r="R410" s="306" t="s">
        <v>3007</v>
      </c>
      <c r="S410" s="306" t="s">
        <v>782</v>
      </c>
      <c r="T410" s="306">
        <f>V_PO_IT[[#This Row],[SPK Amount]]*V_PO_IT[[#This Row],[QUANTITY]]</f>
        <v>84500000</v>
      </c>
    </row>
    <row r="411" spans="1:20" hidden="1" x14ac:dyDescent="0.25">
      <c r="A411" s="306" t="s">
        <v>2829</v>
      </c>
      <c r="B411" s="306" t="s">
        <v>3231</v>
      </c>
      <c r="C411" s="306" t="s">
        <v>1299</v>
      </c>
      <c r="D411" s="320">
        <v>45210</v>
      </c>
      <c r="E411" s="306" t="s">
        <v>2791</v>
      </c>
      <c r="F411" s="306" t="s">
        <v>2580</v>
      </c>
      <c r="G411" s="306" t="s">
        <v>2581</v>
      </c>
      <c r="H411" s="306" t="s">
        <v>1208</v>
      </c>
      <c r="I411" s="305" t="s">
        <v>1306</v>
      </c>
      <c r="J411" s="306">
        <v>1</v>
      </c>
      <c r="K411" s="306" t="s">
        <v>1391</v>
      </c>
      <c r="L411" s="306" t="s">
        <v>3232</v>
      </c>
      <c r="M411" s="307">
        <v>1850000</v>
      </c>
      <c r="N411" s="307">
        <v>1850000</v>
      </c>
      <c r="O411" s="306" t="s">
        <v>2845</v>
      </c>
      <c r="P411" s="321">
        <v>45478</v>
      </c>
      <c r="Q411" s="307">
        <v>0</v>
      </c>
      <c r="R411" s="306" t="s">
        <v>3007</v>
      </c>
      <c r="S411" s="306" t="s">
        <v>782</v>
      </c>
      <c r="T411" s="306">
        <f>V_PO_IT[[#This Row],[SPK Amount]]*V_PO_IT[[#This Row],[QUANTITY]]</f>
        <v>0</v>
      </c>
    </row>
    <row r="412" spans="1:20" hidden="1" x14ac:dyDescent="0.25">
      <c r="A412" s="306" t="s">
        <v>2829</v>
      </c>
      <c r="B412" s="306" t="s">
        <v>3103</v>
      </c>
      <c r="C412" s="306" t="s">
        <v>1299</v>
      </c>
      <c r="D412" s="320">
        <v>45568</v>
      </c>
      <c r="E412" s="306" t="s">
        <v>2791</v>
      </c>
      <c r="F412" s="306" t="s">
        <v>2010</v>
      </c>
      <c r="G412" s="306" t="s">
        <v>2676</v>
      </c>
      <c r="H412" s="306" t="s">
        <v>1208</v>
      </c>
      <c r="I412" s="305" t="s">
        <v>1306</v>
      </c>
      <c r="J412" s="306">
        <v>1</v>
      </c>
      <c r="K412" s="306" t="s">
        <v>1329</v>
      </c>
      <c r="L412" s="306" t="s">
        <v>3104</v>
      </c>
      <c r="M412" s="307">
        <v>16550000</v>
      </c>
      <c r="N412" s="307">
        <v>16550000</v>
      </c>
      <c r="O412" s="306" t="s">
        <v>2845</v>
      </c>
      <c r="P412" s="321">
        <v>45617</v>
      </c>
      <c r="Q412" s="307">
        <v>0</v>
      </c>
      <c r="R412" s="306" t="s">
        <v>3007</v>
      </c>
      <c r="S412" s="306" t="s">
        <v>782</v>
      </c>
      <c r="T412" s="306">
        <f>V_PO_IT[[#This Row],[SPK Amount]]*V_PO_IT[[#This Row],[QUANTITY]]</f>
        <v>0</v>
      </c>
    </row>
    <row r="413" spans="1:20" hidden="1" x14ac:dyDescent="0.25">
      <c r="A413" s="306" t="s">
        <v>2829</v>
      </c>
      <c r="B413" s="306" t="s">
        <v>3105</v>
      </c>
      <c r="C413" s="306" t="s">
        <v>1299</v>
      </c>
      <c r="D413" s="320">
        <v>45590</v>
      </c>
      <c r="E413" s="306" t="s">
        <v>2791</v>
      </c>
      <c r="F413" s="306" t="s">
        <v>2010</v>
      </c>
      <c r="G413" s="306" t="s">
        <v>2676</v>
      </c>
      <c r="H413" s="306" t="s">
        <v>1208</v>
      </c>
      <c r="I413" s="305" t="s">
        <v>1306</v>
      </c>
      <c r="J413" s="306">
        <v>3</v>
      </c>
      <c r="K413" s="306" t="s">
        <v>1329</v>
      </c>
      <c r="L413" s="306" t="s">
        <v>3106</v>
      </c>
      <c r="M413" s="307">
        <v>16550000</v>
      </c>
      <c r="N413" s="307">
        <v>49650000</v>
      </c>
      <c r="O413" s="306" t="s">
        <v>2845</v>
      </c>
      <c r="P413" s="321">
        <v>45628</v>
      </c>
      <c r="Q413" s="307">
        <v>0</v>
      </c>
      <c r="R413" s="306" t="s">
        <v>3007</v>
      </c>
      <c r="S413" s="306" t="s">
        <v>782</v>
      </c>
      <c r="T413" s="306">
        <f>V_PO_IT[[#This Row],[SPK Amount]]*V_PO_IT[[#This Row],[QUANTITY]]</f>
        <v>0</v>
      </c>
    </row>
    <row r="414" spans="1:20" hidden="1" x14ac:dyDescent="0.25">
      <c r="A414" s="306" t="s">
        <v>2829</v>
      </c>
      <c r="B414" s="306" t="s">
        <v>3250</v>
      </c>
      <c r="C414" s="306" t="s">
        <v>1299</v>
      </c>
      <c r="D414" s="320">
        <v>45236</v>
      </c>
      <c r="E414" s="306" t="s">
        <v>2791</v>
      </c>
      <c r="F414" s="306" t="s">
        <v>2595</v>
      </c>
      <c r="G414" s="306" t="s">
        <v>2596</v>
      </c>
      <c r="H414" s="306" t="s">
        <v>1208</v>
      </c>
      <c r="I414" s="305" t="s">
        <v>1306</v>
      </c>
      <c r="J414" s="306">
        <v>1</v>
      </c>
      <c r="K414" s="306" t="s">
        <v>1329</v>
      </c>
      <c r="L414" s="306" t="s">
        <v>3251</v>
      </c>
      <c r="M414" s="307">
        <v>15300000</v>
      </c>
      <c r="N414" s="307">
        <v>15300000</v>
      </c>
      <c r="O414" s="306" t="s">
        <v>2845</v>
      </c>
      <c r="P414" s="321">
        <v>45268</v>
      </c>
      <c r="Q414" s="307">
        <v>0</v>
      </c>
      <c r="R414" s="306" t="s">
        <v>3007</v>
      </c>
      <c r="S414" s="306" t="s">
        <v>782</v>
      </c>
      <c r="T414" s="306">
        <f>V_PO_IT[[#This Row],[SPK Amount]]*V_PO_IT[[#This Row],[QUANTITY]]</f>
        <v>0</v>
      </c>
    </row>
    <row r="415" spans="1:20" ht="30" hidden="1" x14ac:dyDescent="0.25">
      <c r="A415" s="306" t="s">
        <v>2829</v>
      </c>
      <c r="B415" s="306" t="s">
        <v>3258</v>
      </c>
      <c r="C415" s="306" t="s">
        <v>1299</v>
      </c>
      <c r="D415" s="320">
        <v>45237</v>
      </c>
      <c r="E415" s="306" t="s">
        <v>2791</v>
      </c>
      <c r="F415" s="306" t="s">
        <v>1303</v>
      </c>
      <c r="G415" s="306" t="s">
        <v>1307</v>
      </c>
      <c r="H415" s="306" t="s">
        <v>1207</v>
      </c>
      <c r="I415" s="305" t="s">
        <v>1402</v>
      </c>
      <c r="J415" s="306">
        <v>1</v>
      </c>
      <c r="K415" s="306" t="s">
        <v>1391</v>
      </c>
      <c r="L415" s="306" t="s">
        <v>3259</v>
      </c>
      <c r="M415" s="307"/>
      <c r="N415" s="307"/>
      <c r="O415" s="306"/>
      <c r="P415" s="321"/>
      <c r="Q415" s="307">
        <v>31500000</v>
      </c>
      <c r="R415" s="306" t="s">
        <v>3007</v>
      </c>
      <c r="S415" s="306" t="s">
        <v>782</v>
      </c>
      <c r="T415" s="306">
        <f>V_PO_IT[[#This Row],[SPK Amount]]*V_PO_IT[[#This Row],[QUANTITY]]</f>
        <v>31500000</v>
      </c>
    </row>
    <row r="416" spans="1:20" ht="30" hidden="1" x14ac:dyDescent="0.25">
      <c r="A416" s="306" t="s">
        <v>2832</v>
      </c>
      <c r="B416" s="306" t="s">
        <v>3107</v>
      </c>
      <c r="C416" s="306" t="s">
        <v>1299</v>
      </c>
      <c r="D416" s="320">
        <v>45447</v>
      </c>
      <c r="E416" s="306" t="s">
        <v>2791</v>
      </c>
      <c r="F416" s="306" t="s">
        <v>1303</v>
      </c>
      <c r="G416" s="306" t="s">
        <v>1307</v>
      </c>
      <c r="H416" s="306" t="s">
        <v>1207</v>
      </c>
      <c r="I416" s="305" t="s">
        <v>1402</v>
      </c>
      <c r="J416" s="306">
        <v>12</v>
      </c>
      <c r="K416" s="306" t="s">
        <v>1397</v>
      </c>
      <c r="L416" s="306" t="s">
        <v>3108</v>
      </c>
      <c r="M416" s="307"/>
      <c r="N416" s="307"/>
      <c r="O416" s="306"/>
      <c r="P416" s="321"/>
      <c r="Q416" s="307">
        <v>755004000</v>
      </c>
      <c r="R416" s="306" t="s">
        <v>3007</v>
      </c>
      <c r="S416" s="306" t="s">
        <v>782</v>
      </c>
      <c r="T416" s="306">
        <f>V_PO_IT[[#This Row],[SPK Amount]]*V_PO_IT[[#This Row],[QUANTITY]]</f>
        <v>9060048000</v>
      </c>
    </row>
    <row r="417" spans="1:20" hidden="1" x14ac:dyDescent="0.25">
      <c r="A417" s="306" t="s">
        <v>2832</v>
      </c>
      <c r="B417" s="306" t="s">
        <v>3463</v>
      </c>
      <c r="C417" s="306" t="s">
        <v>1299</v>
      </c>
      <c r="D417" s="320">
        <v>44826</v>
      </c>
      <c r="E417" s="306" t="s">
        <v>2791</v>
      </c>
      <c r="F417" s="306" t="s">
        <v>1594</v>
      </c>
      <c r="G417" s="306" t="s">
        <v>1595</v>
      </c>
      <c r="H417" s="306" t="s">
        <v>1208</v>
      </c>
      <c r="I417" s="305" t="s">
        <v>1306</v>
      </c>
      <c r="J417" s="306">
        <v>1</v>
      </c>
      <c r="K417" s="306" t="s">
        <v>1329</v>
      </c>
      <c r="L417" s="306" t="s">
        <v>3464</v>
      </c>
      <c r="M417" s="307">
        <v>15400000</v>
      </c>
      <c r="N417" s="307">
        <v>0</v>
      </c>
      <c r="O417" s="306" t="s">
        <v>1713</v>
      </c>
      <c r="P417" s="321">
        <v>1</v>
      </c>
      <c r="Q417" s="307">
        <v>0</v>
      </c>
      <c r="R417" s="306" t="s">
        <v>3007</v>
      </c>
      <c r="S417" s="306" t="s">
        <v>782</v>
      </c>
      <c r="T417" s="306">
        <f>V_PO_IT[[#This Row],[SPK Amount]]*V_PO_IT[[#This Row],[QUANTITY]]</f>
        <v>0</v>
      </c>
    </row>
    <row r="418" spans="1:20" hidden="1" x14ac:dyDescent="0.25">
      <c r="A418" s="306" t="s">
        <v>2915</v>
      </c>
      <c r="B418" s="306" t="s">
        <v>3526</v>
      </c>
      <c r="C418" s="306" t="s">
        <v>2165</v>
      </c>
      <c r="D418" s="320">
        <v>45847</v>
      </c>
      <c r="E418" s="306" t="s">
        <v>2917</v>
      </c>
      <c r="F418" s="306" t="s">
        <v>2276</v>
      </c>
      <c r="G418" s="306" t="s">
        <v>2277</v>
      </c>
      <c r="H418" s="306" t="s">
        <v>1208</v>
      </c>
      <c r="I418" s="305" t="s">
        <v>1306</v>
      </c>
      <c r="J418" s="306">
        <v>1</v>
      </c>
      <c r="K418" s="306" t="s">
        <v>2188</v>
      </c>
      <c r="L418" s="306" t="s">
        <v>5399</v>
      </c>
      <c r="M418" s="307">
        <v>600000</v>
      </c>
      <c r="N418" s="307">
        <v>600000</v>
      </c>
      <c r="O418" s="306" t="s">
        <v>2845</v>
      </c>
      <c r="P418" s="321">
        <v>45909</v>
      </c>
      <c r="Q418" s="307">
        <v>0</v>
      </c>
      <c r="R418" s="306" t="s">
        <v>5400</v>
      </c>
      <c r="S418" s="306" t="s">
        <v>782</v>
      </c>
      <c r="T418" s="306">
        <f>V_PO_IT[[#This Row],[SPK Amount]]*V_PO_IT[[#This Row],[QUANTITY]]</f>
        <v>0</v>
      </c>
    </row>
    <row r="419" spans="1:20" hidden="1" x14ac:dyDescent="0.25">
      <c r="A419" s="306" t="s">
        <v>2789</v>
      </c>
      <c r="B419" s="306" t="s">
        <v>5304</v>
      </c>
      <c r="C419" s="306" t="s">
        <v>1299</v>
      </c>
      <c r="D419" s="320">
        <v>45857</v>
      </c>
      <c r="E419" s="306" t="s">
        <v>2791</v>
      </c>
      <c r="F419" s="306" t="s">
        <v>1303</v>
      </c>
      <c r="G419" s="306" t="s">
        <v>1307</v>
      </c>
      <c r="H419" s="306" t="s">
        <v>1207</v>
      </c>
      <c r="I419" s="305" t="s">
        <v>1746</v>
      </c>
      <c r="J419" s="306">
        <v>12</v>
      </c>
      <c r="K419" s="306" t="s">
        <v>1429</v>
      </c>
      <c r="L419" s="306" t="s">
        <v>5305</v>
      </c>
      <c r="M419" s="307"/>
      <c r="N419" s="307"/>
      <c r="O419" s="306"/>
      <c r="P419" s="321"/>
      <c r="Q419" s="307">
        <v>108000000</v>
      </c>
      <c r="R419" s="306" t="s">
        <v>2890</v>
      </c>
      <c r="S419" s="306" t="s">
        <v>2891</v>
      </c>
      <c r="T419" s="306">
        <f>V_PO_IT[[#This Row],[SPK Amount]]*V_PO_IT[[#This Row],[QUANTITY]]</f>
        <v>1296000000</v>
      </c>
    </row>
    <row r="420" spans="1:20" hidden="1" x14ac:dyDescent="0.25">
      <c r="A420" s="306" t="s">
        <v>2789</v>
      </c>
      <c r="B420" s="306" t="s">
        <v>2888</v>
      </c>
      <c r="C420" s="306" t="s">
        <v>1299</v>
      </c>
      <c r="D420" s="320">
        <v>45254</v>
      </c>
      <c r="E420" s="306" t="s">
        <v>2791</v>
      </c>
      <c r="F420" s="306" t="s">
        <v>1303</v>
      </c>
      <c r="G420" s="306" t="s">
        <v>1307</v>
      </c>
      <c r="H420" s="306" t="s">
        <v>1207</v>
      </c>
      <c r="I420" s="305" t="s">
        <v>1746</v>
      </c>
      <c r="J420" s="306">
        <v>12</v>
      </c>
      <c r="K420" s="306" t="s">
        <v>1429</v>
      </c>
      <c r="L420" s="306" t="s">
        <v>2889</v>
      </c>
      <c r="M420" s="307"/>
      <c r="N420" s="307"/>
      <c r="O420" s="306"/>
      <c r="P420" s="321"/>
      <c r="Q420" s="307">
        <v>108000000</v>
      </c>
      <c r="R420" s="306" t="s">
        <v>2890</v>
      </c>
      <c r="S420" s="306" t="s">
        <v>2891</v>
      </c>
      <c r="T420" s="306">
        <f>V_PO_IT[[#This Row],[SPK Amount]]*V_PO_IT[[#This Row],[QUANTITY]]</f>
        <v>1296000000</v>
      </c>
    </row>
    <row r="421" spans="1:20" hidden="1" x14ac:dyDescent="0.25">
      <c r="A421" s="306" t="s">
        <v>2789</v>
      </c>
      <c r="B421" s="306" t="s">
        <v>2888</v>
      </c>
      <c r="C421" s="306" t="s">
        <v>1299</v>
      </c>
      <c r="D421" s="320">
        <v>45254</v>
      </c>
      <c r="E421" s="306" t="s">
        <v>2791</v>
      </c>
      <c r="F421" s="306" t="s">
        <v>1303</v>
      </c>
      <c r="G421" s="306" t="s">
        <v>1307</v>
      </c>
      <c r="H421" s="306" t="s">
        <v>1207</v>
      </c>
      <c r="I421" s="305" t="s">
        <v>1746</v>
      </c>
      <c r="J421" s="306">
        <v>12</v>
      </c>
      <c r="K421" s="306" t="s">
        <v>1429</v>
      </c>
      <c r="L421" s="306" t="s">
        <v>2892</v>
      </c>
      <c r="M421" s="307"/>
      <c r="N421" s="307"/>
      <c r="O421" s="306"/>
      <c r="P421" s="321"/>
      <c r="Q421" s="307">
        <v>108000000</v>
      </c>
      <c r="R421" s="306" t="s">
        <v>2890</v>
      </c>
      <c r="S421" s="306" t="s">
        <v>2891</v>
      </c>
      <c r="T421" s="306">
        <f>V_PO_IT[[#This Row],[SPK Amount]]*V_PO_IT[[#This Row],[QUANTITY]]</f>
        <v>1296000000</v>
      </c>
    </row>
    <row r="422" spans="1:20" ht="30" hidden="1" x14ac:dyDescent="0.25">
      <c r="A422" s="306" t="s">
        <v>2883</v>
      </c>
      <c r="B422" s="306" t="s">
        <v>3109</v>
      </c>
      <c r="C422" s="306" t="s">
        <v>1299</v>
      </c>
      <c r="D422" s="320">
        <v>45436</v>
      </c>
      <c r="E422" s="306" t="s">
        <v>2791</v>
      </c>
      <c r="F422" s="306" t="s">
        <v>1303</v>
      </c>
      <c r="G422" s="306" t="s">
        <v>1307</v>
      </c>
      <c r="H422" s="306" t="s">
        <v>1207</v>
      </c>
      <c r="I422" s="305" t="s">
        <v>2068</v>
      </c>
      <c r="J422" s="306">
        <v>12</v>
      </c>
      <c r="K422" s="306" t="s">
        <v>1429</v>
      </c>
      <c r="L422" s="306" t="s">
        <v>3110</v>
      </c>
      <c r="M422" s="307"/>
      <c r="N422" s="307"/>
      <c r="O422" s="306"/>
      <c r="P422" s="321"/>
      <c r="Q422" s="307">
        <v>186000000</v>
      </c>
      <c r="R422" s="306" t="s">
        <v>2890</v>
      </c>
      <c r="S422" s="306" t="s">
        <v>2891</v>
      </c>
      <c r="T422" s="306">
        <f>V_PO_IT[[#This Row],[SPK Amount]]*V_PO_IT[[#This Row],[QUANTITY]]</f>
        <v>2232000000</v>
      </c>
    </row>
    <row r="423" spans="1:20" ht="30" hidden="1" x14ac:dyDescent="0.25">
      <c r="A423" s="306" t="s">
        <v>2883</v>
      </c>
      <c r="B423" s="306" t="s">
        <v>3109</v>
      </c>
      <c r="C423" s="306" t="s">
        <v>1299</v>
      </c>
      <c r="D423" s="320">
        <v>45436</v>
      </c>
      <c r="E423" s="306" t="s">
        <v>2791</v>
      </c>
      <c r="F423" s="306" t="s">
        <v>1303</v>
      </c>
      <c r="G423" s="306" t="s">
        <v>1307</v>
      </c>
      <c r="H423" s="306" t="s">
        <v>1207</v>
      </c>
      <c r="I423" s="305" t="s">
        <v>2068</v>
      </c>
      <c r="J423" s="306">
        <v>12</v>
      </c>
      <c r="K423" s="306" t="s">
        <v>1429</v>
      </c>
      <c r="L423" s="306" t="s">
        <v>3111</v>
      </c>
      <c r="M423" s="307"/>
      <c r="N423" s="307"/>
      <c r="O423" s="306"/>
      <c r="P423" s="321"/>
      <c r="Q423" s="307">
        <v>186000000</v>
      </c>
      <c r="R423" s="306" t="s">
        <v>2890</v>
      </c>
      <c r="S423" s="306" t="s">
        <v>2891</v>
      </c>
      <c r="T423" s="306">
        <f>V_PO_IT[[#This Row],[SPK Amount]]*V_PO_IT[[#This Row],[QUANTITY]]</f>
        <v>2232000000</v>
      </c>
    </row>
    <row r="424" spans="1:20" ht="30" hidden="1" x14ac:dyDescent="0.25">
      <c r="A424" s="306" t="s">
        <v>2883</v>
      </c>
      <c r="B424" s="306" t="s">
        <v>5323</v>
      </c>
      <c r="C424" s="306" t="s">
        <v>1299</v>
      </c>
      <c r="D424" s="320">
        <v>45857</v>
      </c>
      <c r="E424" s="306" t="s">
        <v>2791</v>
      </c>
      <c r="F424" s="306" t="s">
        <v>1303</v>
      </c>
      <c r="G424" s="306" t="s">
        <v>1307</v>
      </c>
      <c r="H424" s="306" t="s">
        <v>1207</v>
      </c>
      <c r="I424" s="305" t="s">
        <v>2068</v>
      </c>
      <c r="J424" s="306">
        <v>12</v>
      </c>
      <c r="K424" s="306" t="s">
        <v>1429</v>
      </c>
      <c r="L424" s="306" t="s">
        <v>5324</v>
      </c>
      <c r="M424" s="307"/>
      <c r="N424" s="307"/>
      <c r="O424" s="306"/>
      <c r="P424" s="321"/>
      <c r="Q424" s="307">
        <v>132000000</v>
      </c>
      <c r="R424" s="306" t="s">
        <v>2890</v>
      </c>
      <c r="S424" s="306" t="s">
        <v>2891</v>
      </c>
      <c r="T424" s="306">
        <f>V_PO_IT[[#This Row],[SPK Amount]]*V_PO_IT[[#This Row],[QUANTITY]]</f>
        <v>1584000000</v>
      </c>
    </row>
    <row r="425" spans="1:20" hidden="1" x14ac:dyDescent="0.25">
      <c r="A425" s="306" t="s">
        <v>2811</v>
      </c>
      <c r="B425" s="306" t="s">
        <v>3069</v>
      </c>
      <c r="C425" s="306" t="s">
        <v>1299</v>
      </c>
      <c r="D425" s="320">
        <v>45300</v>
      </c>
      <c r="E425" s="306" t="s">
        <v>2791</v>
      </c>
      <c r="F425" s="306" t="s">
        <v>1303</v>
      </c>
      <c r="G425" s="306" t="s">
        <v>1307</v>
      </c>
      <c r="H425" s="306" t="s">
        <v>1207</v>
      </c>
      <c r="I425" s="305" t="s">
        <v>1746</v>
      </c>
      <c r="J425" s="306">
        <v>12</v>
      </c>
      <c r="K425" s="306" t="s">
        <v>1429</v>
      </c>
      <c r="L425" s="306" t="s">
        <v>3112</v>
      </c>
      <c r="M425" s="307"/>
      <c r="N425" s="307"/>
      <c r="O425" s="306"/>
      <c r="P425" s="321"/>
      <c r="Q425" s="307">
        <v>108000000</v>
      </c>
      <c r="R425" s="306" t="s">
        <v>3113</v>
      </c>
      <c r="S425" s="306" t="s">
        <v>2891</v>
      </c>
      <c r="T425" s="306">
        <f>V_PO_IT[[#This Row],[SPK Amount]]*V_PO_IT[[#This Row],[QUANTITY]]</f>
        <v>1296000000</v>
      </c>
    </row>
    <row r="426" spans="1:20" hidden="1" x14ac:dyDescent="0.25">
      <c r="A426" s="306" t="s">
        <v>2811</v>
      </c>
      <c r="B426" s="306" t="s">
        <v>5335</v>
      </c>
      <c r="C426" s="306" t="s">
        <v>1299</v>
      </c>
      <c r="D426" s="320">
        <v>45857</v>
      </c>
      <c r="E426" s="306" t="s">
        <v>2791</v>
      </c>
      <c r="F426" s="306" t="s">
        <v>1303</v>
      </c>
      <c r="G426" s="306" t="s">
        <v>1307</v>
      </c>
      <c r="H426" s="306" t="s">
        <v>1207</v>
      </c>
      <c r="I426" s="305" t="s">
        <v>1746</v>
      </c>
      <c r="J426" s="306">
        <v>12</v>
      </c>
      <c r="K426" s="306" t="s">
        <v>1429</v>
      </c>
      <c r="L426" s="306" t="s">
        <v>5336</v>
      </c>
      <c r="M426" s="307"/>
      <c r="N426" s="307"/>
      <c r="O426" s="306"/>
      <c r="P426" s="321"/>
      <c r="Q426" s="307">
        <v>108000000</v>
      </c>
      <c r="R426" s="306" t="s">
        <v>3113</v>
      </c>
      <c r="S426" s="306" t="s">
        <v>2891</v>
      </c>
      <c r="T426" s="306">
        <f>V_PO_IT[[#This Row],[SPK Amount]]*V_PO_IT[[#This Row],[QUANTITY]]</f>
        <v>1296000000</v>
      </c>
    </row>
    <row r="427" spans="1:20" hidden="1" x14ac:dyDescent="0.25">
      <c r="A427" s="306" t="s">
        <v>2832</v>
      </c>
      <c r="B427" s="306" t="s">
        <v>5392</v>
      </c>
      <c r="C427" s="306" t="s">
        <v>1299</v>
      </c>
      <c r="D427" s="320">
        <v>45857</v>
      </c>
      <c r="E427" s="306" t="s">
        <v>2791</v>
      </c>
      <c r="F427" s="306" t="s">
        <v>1303</v>
      </c>
      <c r="G427" s="306" t="s">
        <v>1307</v>
      </c>
      <c r="H427" s="306" t="s">
        <v>1207</v>
      </c>
      <c r="I427" s="305" t="s">
        <v>1565</v>
      </c>
      <c r="J427" s="306">
        <v>12</v>
      </c>
      <c r="K427" s="306" t="s">
        <v>1397</v>
      </c>
      <c r="L427" s="306" t="s">
        <v>5393</v>
      </c>
      <c r="M427" s="307"/>
      <c r="N427" s="307"/>
      <c r="O427" s="306"/>
      <c r="P427" s="321"/>
      <c r="Q427" s="307">
        <v>108000000</v>
      </c>
      <c r="R427" s="306" t="s">
        <v>2890</v>
      </c>
      <c r="S427" s="306" t="s">
        <v>2891</v>
      </c>
      <c r="T427" s="306">
        <f>V_PO_IT[[#This Row],[SPK Amount]]*V_PO_IT[[#This Row],[QUANTITY]]</f>
        <v>1296000000</v>
      </c>
    </row>
    <row r="428" spans="1:20" hidden="1" x14ac:dyDescent="0.25">
      <c r="A428" s="306" t="s">
        <v>2832</v>
      </c>
      <c r="B428" s="306" t="s">
        <v>3470</v>
      </c>
      <c r="C428" s="306" t="s">
        <v>1299</v>
      </c>
      <c r="D428" s="320">
        <v>45243</v>
      </c>
      <c r="E428" s="306" t="s">
        <v>2791</v>
      </c>
      <c r="F428" s="306" t="s">
        <v>1303</v>
      </c>
      <c r="G428" s="306" t="s">
        <v>1307</v>
      </c>
      <c r="H428" s="306" t="s">
        <v>1207</v>
      </c>
      <c r="I428" s="305" t="s">
        <v>1565</v>
      </c>
      <c r="J428" s="306">
        <v>12</v>
      </c>
      <c r="K428" s="306" t="s">
        <v>1397</v>
      </c>
      <c r="L428" s="306" t="s">
        <v>3471</v>
      </c>
      <c r="M428" s="307"/>
      <c r="N428" s="307"/>
      <c r="O428" s="306"/>
      <c r="P428" s="321"/>
      <c r="Q428" s="307">
        <v>108000000</v>
      </c>
      <c r="R428" s="306" t="s">
        <v>2890</v>
      </c>
      <c r="S428" s="306" t="s">
        <v>2891</v>
      </c>
      <c r="T428" s="306">
        <f>V_PO_IT[[#This Row],[SPK Amount]]*V_PO_IT[[#This Row],[QUANTITY]]</f>
        <v>1296000000</v>
      </c>
    </row>
    <row r="429" spans="1:20" hidden="1" x14ac:dyDescent="0.25">
      <c r="A429" s="306" t="s">
        <v>2832</v>
      </c>
      <c r="B429" s="306" t="s">
        <v>3470</v>
      </c>
      <c r="C429" s="306" t="s">
        <v>1299</v>
      </c>
      <c r="D429" s="320">
        <v>45243</v>
      </c>
      <c r="E429" s="306" t="s">
        <v>2791</v>
      </c>
      <c r="F429" s="306" t="s">
        <v>1303</v>
      </c>
      <c r="G429" s="306" t="s">
        <v>1307</v>
      </c>
      <c r="H429" s="306" t="s">
        <v>1207</v>
      </c>
      <c r="I429" s="305" t="s">
        <v>1565</v>
      </c>
      <c r="J429" s="306">
        <v>12</v>
      </c>
      <c r="K429" s="306" t="s">
        <v>1397</v>
      </c>
      <c r="L429" s="306" t="s">
        <v>3472</v>
      </c>
      <c r="M429" s="307"/>
      <c r="N429" s="307"/>
      <c r="O429" s="306"/>
      <c r="P429" s="321"/>
      <c r="Q429" s="307">
        <v>108000000</v>
      </c>
      <c r="R429" s="306" t="s">
        <v>2890</v>
      </c>
      <c r="S429" s="306" t="s">
        <v>2891</v>
      </c>
      <c r="T429" s="306">
        <f>V_PO_IT[[#This Row],[SPK Amount]]*V_PO_IT[[#This Row],[QUANTITY]]</f>
        <v>1296000000</v>
      </c>
    </row>
    <row r="430" spans="1:20" hidden="1" x14ac:dyDescent="0.25">
      <c r="A430" s="306" t="s">
        <v>2915</v>
      </c>
      <c r="B430" s="306" t="s">
        <v>3114</v>
      </c>
      <c r="C430" s="306" t="s">
        <v>2165</v>
      </c>
      <c r="D430" s="320">
        <v>45610</v>
      </c>
      <c r="E430" s="306" t="s">
        <v>2917</v>
      </c>
      <c r="F430" s="306" t="s">
        <v>1303</v>
      </c>
      <c r="G430" s="306" t="s">
        <v>1307</v>
      </c>
      <c r="H430" s="306" t="s">
        <v>1207</v>
      </c>
      <c r="I430" s="305" t="s">
        <v>1565</v>
      </c>
      <c r="J430" s="306">
        <v>12</v>
      </c>
      <c r="K430" s="306" t="s">
        <v>1397</v>
      </c>
      <c r="L430" s="306" t="s">
        <v>1149</v>
      </c>
      <c r="M430" s="307"/>
      <c r="N430" s="307"/>
      <c r="O430" s="306"/>
      <c r="P430" s="321"/>
      <c r="Q430" s="307">
        <v>108000000</v>
      </c>
      <c r="R430" s="306" t="s">
        <v>3115</v>
      </c>
      <c r="S430" s="306" t="s">
        <v>2891</v>
      </c>
      <c r="T430" s="306">
        <f>V_PO_IT[[#This Row],[SPK Amount]]*V_PO_IT[[#This Row],[QUANTITY]]</f>
        <v>1296000000</v>
      </c>
    </row>
    <row r="431" spans="1:20" hidden="1" x14ac:dyDescent="0.25">
      <c r="A431" s="306" t="s">
        <v>2789</v>
      </c>
      <c r="B431" s="306" t="s">
        <v>2806</v>
      </c>
      <c r="C431" s="306" t="s">
        <v>1299</v>
      </c>
      <c r="D431" s="320">
        <v>45042</v>
      </c>
      <c r="E431" s="306" t="s">
        <v>2791</v>
      </c>
      <c r="F431" s="306" t="s">
        <v>1303</v>
      </c>
      <c r="G431" s="306" t="s">
        <v>1307</v>
      </c>
      <c r="H431" s="306" t="s">
        <v>1207</v>
      </c>
      <c r="I431" s="305" t="s">
        <v>1395</v>
      </c>
      <c r="J431" s="306">
        <v>12</v>
      </c>
      <c r="K431" s="306" t="s">
        <v>1429</v>
      </c>
      <c r="L431" s="306" t="s">
        <v>2807</v>
      </c>
      <c r="M431" s="307"/>
      <c r="N431" s="307"/>
      <c r="O431" s="306"/>
      <c r="P431" s="321"/>
      <c r="Q431" s="307">
        <v>36000000</v>
      </c>
      <c r="R431" s="306" t="s">
        <v>2808</v>
      </c>
      <c r="S431" s="306" t="s">
        <v>1157</v>
      </c>
      <c r="T431" s="306">
        <f>V_PO_IT[[#This Row],[SPK Amount]]*V_PO_IT[[#This Row],[QUANTITY]]</f>
        <v>432000000</v>
      </c>
    </row>
    <row r="432" spans="1:20" ht="30" hidden="1" x14ac:dyDescent="0.25">
      <c r="A432" s="306" t="s">
        <v>2789</v>
      </c>
      <c r="B432" s="306" t="s">
        <v>3116</v>
      </c>
      <c r="C432" s="306" t="s">
        <v>1299</v>
      </c>
      <c r="D432" s="320">
        <v>45429</v>
      </c>
      <c r="E432" s="306" t="s">
        <v>2791</v>
      </c>
      <c r="F432" s="306" t="s">
        <v>1303</v>
      </c>
      <c r="G432" s="306" t="s">
        <v>1307</v>
      </c>
      <c r="H432" s="306" t="s">
        <v>1207</v>
      </c>
      <c r="I432" s="305" t="s">
        <v>1402</v>
      </c>
      <c r="J432" s="306">
        <v>1</v>
      </c>
      <c r="K432" s="306" t="s">
        <v>1443</v>
      </c>
      <c r="L432" s="306" t="s">
        <v>3117</v>
      </c>
      <c r="M432" s="307"/>
      <c r="N432" s="307"/>
      <c r="O432" s="306"/>
      <c r="P432" s="321"/>
      <c r="Q432" s="307">
        <v>129522050</v>
      </c>
      <c r="R432" s="306" t="s">
        <v>2808</v>
      </c>
      <c r="S432" s="306" t="s">
        <v>1157</v>
      </c>
      <c r="T432" s="306">
        <f>V_PO_IT[[#This Row],[SPK Amount]]*V_PO_IT[[#This Row],[QUANTITY]]</f>
        <v>129522050</v>
      </c>
    </row>
    <row r="433" spans="1:20" ht="30" hidden="1" x14ac:dyDescent="0.25">
      <c r="A433" s="306" t="s">
        <v>2789</v>
      </c>
      <c r="B433" s="306" t="s">
        <v>5306</v>
      </c>
      <c r="C433" s="306" t="s">
        <v>1299</v>
      </c>
      <c r="D433" s="320">
        <v>45858</v>
      </c>
      <c r="E433" s="306" t="s">
        <v>2791</v>
      </c>
      <c r="F433" s="306" t="s">
        <v>1303</v>
      </c>
      <c r="G433" s="306" t="s">
        <v>1307</v>
      </c>
      <c r="H433" s="306" t="s">
        <v>1207</v>
      </c>
      <c r="I433" s="305" t="s">
        <v>1402</v>
      </c>
      <c r="J433" s="306">
        <v>1</v>
      </c>
      <c r="K433" s="306" t="s">
        <v>1443</v>
      </c>
      <c r="L433" s="306" t="s">
        <v>5307</v>
      </c>
      <c r="M433" s="307"/>
      <c r="N433" s="307"/>
      <c r="O433" s="306"/>
      <c r="P433" s="321"/>
      <c r="Q433" s="307">
        <v>71060000</v>
      </c>
      <c r="R433" s="306" t="s">
        <v>2808</v>
      </c>
      <c r="S433" s="306" t="s">
        <v>1157</v>
      </c>
      <c r="T433" s="306">
        <f>V_PO_IT[[#This Row],[SPK Amount]]*V_PO_IT[[#This Row],[QUANTITY]]</f>
        <v>71060000</v>
      </c>
    </row>
    <row r="434" spans="1:20" hidden="1" x14ac:dyDescent="0.25">
      <c r="A434" s="306" t="s">
        <v>2789</v>
      </c>
      <c r="B434" s="306" t="s">
        <v>2841</v>
      </c>
      <c r="C434" s="306" t="s">
        <v>1299</v>
      </c>
      <c r="D434" s="320">
        <v>44798</v>
      </c>
      <c r="E434" s="306" t="s">
        <v>2791</v>
      </c>
      <c r="F434" s="306" t="s">
        <v>1303</v>
      </c>
      <c r="G434" s="306" t="s">
        <v>1307</v>
      </c>
      <c r="H434" s="306" t="s">
        <v>1207</v>
      </c>
      <c r="I434" s="305" t="s">
        <v>1395</v>
      </c>
      <c r="J434" s="306">
        <v>12</v>
      </c>
      <c r="K434" s="306" t="s">
        <v>1397</v>
      </c>
      <c r="L434" s="306" t="s">
        <v>2842</v>
      </c>
      <c r="M434" s="307"/>
      <c r="N434" s="307"/>
      <c r="O434" s="306"/>
      <c r="P434" s="321"/>
      <c r="Q434" s="307">
        <v>36000000</v>
      </c>
      <c r="R434" s="306" t="s">
        <v>2808</v>
      </c>
      <c r="S434" s="306" t="s">
        <v>1157</v>
      </c>
      <c r="T434" s="306">
        <f>V_PO_IT[[#This Row],[SPK Amount]]*V_PO_IT[[#This Row],[QUANTITY]]</f>
        <v>432000000</v>
      </c>
    </row>
    <row r="435" spans="1:20" ht="30" hidden="1" x14ac:dyDescent="0.25">
      <c r="A435" s="306" t="s">
        <v>2920</v>
      </c>
      <c r="B435" s="306" t="s">
        <v>3118</v>
      </c>
      <c r="C435" s="306" t="s">
        <v>2165</v>
      </c>
      <c r="D435" s="320">
        <v>45706</v>
      </c>
      <c r="E435" s="306" t="s">
        <v>2791</v>
      </c>
      <c r="F435" s="306" t="s">
        <v>1303</v>
      </c>
      <c r="G435" s="306" t="s">
        <v>1307</v>
      </c>
      <c r="H435" s="306" t="s">
        <v>1207</v>
      </c>
      <c r="I435" s="305" t="s">
        <v>1402</v>
      </c>
      <c r="J435" s="306">
        <v>1</v>
      </c>
      <c r="K435" s="306" t="s">
        <v>1391</v>
      </c>
      <c r="L435" s="306" t="s">
        <v>3119</v>
      </c>
      <c r="M435" s="307"/>
      <c r="N435" s="307"/>
      <c r="O435" s="306"/>
      <c r="P435" s="321"/>
      <c r="Q435" s="307">
        <v>75810000</v>
      </c>
      <c r="R435" s="306" t="s">
        <v>2808</v>
      </c>
      <c r="S435" s="306" t="s">
        <v>1157</v>
      </c>
      <c r="T435" s="306">
        <f>V_PO_IT[[#This Row],[SPK Amount]]*V_PO_IT[[#This Row],[QUANTITY]]</f>
        <v>75810000</v>
      </c>
    </row>
    <row r="436" spans="1:20" hidden="1" x14ac:dyDescent="0.25">
      <c r="A436" s="306" t="s">
        <v>2883</v>
      </c>
      <c r="B436" s="306" t="s">
        <v>3019</v>
      </c>
      <c r="C436" s="306" t="s">
        <v>1299</v>
      </c>
      <c r="D436" s="320">
        <v>44712</v>
      </c>
      <c r="E436" s="306" t="s">
        <v>2791</v>
      </c>
      <c r="F436" s="306" t="s">
        <v>1303</v>
      </c>
      <c r="G436" s="306" t="s">
        <v>1307</v>
      </c>
      <c r="H436" s="306" t="s">
        <v>1207</v>
      </c>
      <c r="I436" s="305" t="s">
        <v>1395</v>
      </c>
      <c r="J436" s="306">
        <v>12</v>
      </c>
      <c r="K436" s="306" t="s">
        <v>1397</v>
      </c>
      <c r="L436" s="306" t="s">
        <v>3020</v>
      </c>
      <c r="M436" s="307"/>
      <c r="N436" s="307"/>
      <c r="O436" s="306"/>
      <c r="P436" s="321"/>
      <c r="Q436" s="307">
        <v>30000000</v>
      </c>
      <c r="R436" s="306" t="s">
        <v>2808</v>
      </c>
      <c r="S436" s="306" t="s">
        <v>1157</v>
      </c>
      <c r="T436" s="306">
        <f>V_PO_IT[[#This Row],[SPK Amount]]*V_PO_IT[[#This Row],[QUANTITY]]</f>
        <v>360000000</v>
      </c>
    </row>
    <row r="437" spans="1:20" hidden="1" x14ac:dyDescent="0.25">
      <c r="A437" s="306" t="s">
        <v>2883</v>
      </c>
      <c r="B437" s="306" t="s">
        <v>3021</v>
      </c>
      <c r="C437" s="306" t="s">
        <v>1299</v>
      </c>
      <c r="D437" s="320">
        <v>45058</v>
      </c>
      <c r="E437" s="306" t="s">
        <v>2791</v>
      </c>
      <c r="F437" s="306" t="s">
        <v>1303</v>
      </c>
      <c r="G437" s="306" t="s">
        <v>1307</v>
      </c>
      <c r="H437" s="306" t="s">
        <v>1207</v>
      </c>
      <c r="I437" s="305" t="s">
        <v>1395</v>
      </c>
      <c r="J437" s="306">
        <v>1</v>
      </c>
      <c r="K437" s="306" t="s">
        <v>1529</v>
      </c>
      <c r="L437" s="306" t="s">
        <v>3022</v>
      </c>
      <c r="M437" s="307"/>
      <c r="N437" s="307"/>
      <c r="O437" s="306"/>
      <c r="P437" s="321"/>
      <c r="Q437" s="307">
        <v>30000000</v>
      </c>
      <c r="R437" s="306" t="s">
        <v>2808</v>
      </c>
      <c r="S437" s="306" t="s">
        <v>1157</v>
      </c>
      <c r="T437" s="306">
        <f>V_PO_IT[[#This Row],[SPK Amount]]*V_PO_IT[[#This Row],[QUANTITY]]</f>
        <v>30000000</v>
      </c>
    </row>
    <row r="438" spans="1:20" ht="30" hidden="1" x14ac:dyDescent="0.25">
      <c r="A438" s="306" t="s">
        <v>2883</v>
      </c>
      <c r="B438" s="306" t="s">
        <v>3120</v>
      </c>
      <c r="C438" s="306" t="s">
        <v>1299</v>
      </c>
      <c r="D438" s="320">
        <v>45448</v>
      </c>
      <c r="E438" s="306" t="s">
        <v>2791</v>
      </c>
      <c r="F438" s="306" t="s">
        <v>1303</v>
      </c>
      <c r="G438" s="306" t="s">
        <v>1307</v>
      </c>
      <c r="H438" s="306" t="s">
        <v>1207</v>
      </c>
      <c r="I438" s="305" t="s">
        <v>1402</v>
      </c>
      <c r="J438" s="306">
        <v>1</v>
      </c>
      <c r="K438" s="306" t="s">
        <v>1391</v>
      </c>
      <c r="L438" s="306" t="s">
        <v>3121</v>
      </c>
      <c r="M438" s="307"/>
      <c r="N438" s="307"/>
      <c r="O438" s="306"/>
      <c r="P438" s="321"/>
      <c r="Q438" s="307">
        <v>129522050</v>
      </c>
      <c r="R438" s="306" t="s">
        <v>2808</v>
      </c>
      <c r="S438" s="306" t="s">
        <v>1157</v>
      </c>
      <c r="T438" s="306">
        <f>V_PO_IT[[#This Row],[SPK Amount]]*V_PO_IT[[#This Row],[QUANTITY]]</f>
        <v>129522050</v>
      </c>
    </row>
    <row r="439" spans="1:20" hidden="1" x14ac:dyDescent="0.25">
      <c r="A439" s="306" t="s">
        <v>2883</v>
      </c>
      <c r="B439" s="306" t="s">
        <v>5325</v>
      </c>
      <c r="C439" s="306" t="s">
        <v>1299</v>
      </c>
      <c r="D439" s="320">
        <v>45858</v>
      </c>
      <c r="E439" s="306" t="s">
        <v>2791</v>
      </c>
      <c r="F439" s="306" t="s">
        <v>1303</v>
      </c>
      <c r="G439" s="306" t="s">
        <v>1307</v>
      </c>
      <c r="H439" s="306" t="s">
        <v>1207</v>
      </c>
      <c r="I439" s="305" t="s">
        <v>1395</v>
      </c>
      <c r="J439" s="306">
        <v>1</v>
      </c>
      <c r="K439" s="306" t="s">
        <v>1529</v>
      </c>
      <c r="L439" s="306" t="s">
        <v>5326</v>
      </c>
      <c r="M439" s="307"/>
      <c r="N439" s="307"/>
      <c r="O439" s="306"/>
      <c r="P439" s="321"/>
      <c r="Q439" s="307">
        <v>71060000</v>
      </c>
      <c r="R439" s="306" t="s">
        <v>2808</v>
      </c>
      <c r="S439" s="306" t="s">
        <v>1157</v>
      </c>
      <c r="T439" s="306">
        <f>V_PO_IT[[#This Row],[SPK Amount]]*V_PO_IT[[#This Row],[QUANTITY]]</f>
        <v>71060000</v>
      </c>
    </row>
    <row r="440" spans="1:20" ht="30" hidden="1" x14ac:dyDescent="0.25">
      <c r="A440" s="306" t="s">
        <v>2811</v>
      </c>
      <c r="B440" s="306" t="s">
        <v>3076</v>
      </c>
      <c r="C440" s="306" t="s">
        <v>1299</v>
      </c>
      <c r="D440" s="320">
        <v>45092</v>
      </c>
      <c r="E440" s="306" t="s">
        <v>2791</v>
      </c>
      <c r="F440" s="306" t="s">
        <v>1303</v>
      </c>
      <c r="G440" s="306" t="s">
        <v>1307</v>
      </c>
      <c r="H440" s="306" t="s">
        <v>1207</v>
      </c>
      <c r="I440" s="305" t="s">
        <v>1402</v>
      </c>
      <c r="J440" s="306">
        <v>1</v>
      </c>
      <c r="K440" s="306" t="s">
        <v>1529</v>
      </c>
      <c r="L440" s="306" t="s">
        <v>3077</v>
      </c>
      <c r="M440" s="307"/>
      <c r="N440" s="307"/>
      <c r="O440" s="306"/>
      <c r="P440" s="321"/>
      <c r="Q440" s="307">
        <v>30000000</v>
      </c>
      <c r="R440" s="306" t="s">
        <v>2808</v>
      </c>
      <c r="S440" s="306" t="s">
        <v>1157</v>
      </c>
      <c r="T440" s="306">
        <f>V_PO_IT[[#This Row],[SPK Amount]]*V_PO_IT[[#This Row],[QUANTITY]]</f>
        <v>30000000</v>
      </c>
    </row>
    <row r="441" spans="1:20" ht="30" hidden="1" x14ac:dyDescent="0.25">
      <c r="A441" s="306" t="s">
        <v>2811</v>
      </c>
      <c r="B441" s="306" t="s">
        <v>3130</v>
      </c>
      <c r="C441" s="306" t="s">
        <v>1299</v>
      </c>
      <c r="D441" s="320">
        <v>45482</v>
      </c>
      <c r="E441" s="306" t="s">
        <v>2791</v>
      </c>
      <c r="F441" s="306" t="s">
        <v>1303</v>
      </c>
      <c r="G441" s="306" t="s">
        <v>1307</v>
      </c>
      <c r="H441" s="306" t="s">
        <v>1207</v>
      </c>
      <c r="I441" s="305" t="s">
        <v>1402</v>
      </c>
      <c r="J441" s="306">
        <v>1</v>
      </c>
      <c r="K441" s="306" t="s">
        <v>1529</v>
      </c>
      <c r="L441" s="306" t="s">
        <v>3131</v>
      </c>
      <c r="M441" s="307"/>
      <c r="N441" s="307"/>
      <c r="O441" s="306"/>
      <c r="P441" s="321"/>
      <c r="Q441" s="307">
        <v>129522050</v>
      </c>
      <c r="R441" s="306" t="s">
        <v>2808</v>
      </c>
      <c r="S441" s="306" t="s">
        <v>1157</v>
      </c>
      <c r="T441" s="306">
        <f>V_PO_IT[[#This Row],[SPK Amount]]*V_PO_IT[[#This Row],[QUANTITY]]</f>
        <v>129522050</v>
      </c>
    </row>
    <row r="442" spans="1:20" ht="30" hidden="1" x14ac:dyDescent="0.25">
      <c r="A442" s="306" t="s">
        <v>2811</v>
      </c>
      <c r="B442" s="306" t="s">
        <v>5337</v>
      </c>
      <c r="C442" s="306" t="s">
        <v>1299</v>
      </c>
      <c r="D442" s="320">
        <v>45858</v>
      </c>
      <c r="E442" s="306" t="s">
        <v>2791</v>
      </c>
      <c r="F442" s="306" t="s">
        <v>1303</v>
      </c>
      <c r="G442" s="306" t="s">
        <v>1307</v>
      </c>
      <c r="H442" s="306" t="s">
        <v>1207</v>
      </c>
      <c r="I442" s="305" t="s">
        <v>1402</v>
      </c>
      <c r="J442" s="306">
        <v>1</v>
      </c>
      <c r="K442" s="306" t="s">
        <v>1443</v>
      </c>
      <c r="L442" s="306" t="s">
        <v>5338</v>
      </c>
      <c r="M442" s="307"/>
      <c r="N442" s="307"/>
      <c r="O442" s="306"/>
      <c r="P442" s="321"/>
      <c r="Q442" s="307">
        <v>71060000</v>
      </c>
      <c r="R442" s="306" t="s">
        <v>2808</v>
      </c>
      <c r="S442" s="306" t="s">
        <v>1157</v>
      </c>
      <c r="T442" s="306">
        <f>V_PO_IT[[#This Row],[SPK Amount]]*V_PO_IT[[#This Row],[QUANTITY]]</f>
        <v>71060000</v>
      </c>
    </row>
    <row r="443" spans="1:20" hidden="1" x14ac:dyDescent="0.25">
      <c r="A443" s="306" t="s">
        <v>2811</v>
      </c>
      <c r="B443" s="306" t="s">
        <v>3081</v>
      </c>
      <c r="C443" s="306" t="s">
        <v>1299</v>
      </c>
      <c r="D443" s="320">
        <v>44798</v>
      </c>
      <c r="E443" s="306" t="s">
        <v>2791</v>
      </c>
      <c r="F443" s="306" t="s">
        <v>1303</v>
      </c>
      <c r="G443" s="306" t="s">
        <v>1307</v>
      </c>
      <c r="H443" s="306" t="s">
        <v>1207</v>
      </c>
      <c r="I443" s="305" t="s">
        <v>1395</v>
      </c>
      <c r="J443" s="306">
        <v>12</v>
      </c>
      <c r="K443" s="306" t="s">
        <v>1397</v>
      </c>
      <c r="L443" s="306" t="s">
        <v>3082</v>
      </c>
      <c r="M443" s="307"/>
      <c r="N443" s="307"/>
      <c r="O443" s="306"/>
      <c r="P443" s="321"/>
      <c r="Q443" s="307">
        <v>30000000</v>
      </c>
      <c r="R443" s="306" t="s">
        <v>2808</v>
      </c>
      <c r="S443" s="306" t="s">
        <v>1157</v>
      </c>
      <c r="T443" s="306">
        <f>V_PO_IT[[#This Row],[SPK Amount]]*V_PO_IT[[#This Row],[QUANTITY]]</f>
        <v>360000000</v>
      </c>
    </row>
    <row r="444" spans="1:20" ht="45" hidden="1" x14ac:dyDescent="0.25">
      <c r="A444" s="306" t="s">
        <v>2829</v>
      </c>
      <c r="B444" s="306" t="s">
        <v>3146</v>
      </c>
      <c r="C444" s="306" t="s">
        <v>1299</v>
      </c>
      <c r="D444" s="320">
        <v>44998</v>
      </c>
      <c r="E444" s="306" t="s">
        <v>2791</v>
      </c>
      <c r="F444" s="306" t="s">
        <v>1303</v>
      </c>
      <c r="G444" s="306" t="s">
        <v>1307</v>
      </c>
      <c r="H444" s="306" t="s">
        <v>1207</v>
      </c>
      <c r="I444" s="305" t="s">
        <v>1450</v>
      </c>
      <c r="J444" s="306">
        <v>1</v>
      </c>
      <c r="K444" s="306" t="s">
        <v>1391</v>
      </c>
      <c r="L444" s="306" t="s">
        <v>3147</v>
      </c>
      <c r="M444" s="307"/>
      <c r="N444" s="307"/>
      <c r="O444" s="306"/>
      <c r="P444" s="321"/>
      <c r="Q444" s="307">
        <v>30000000</v>
      </c>
      <c r="R444" s="306" t="s">
        <v>2808</v>
      </c>
      <c r="S444" s="306" t="s">
        <v>1157</v>
      </c>
      <c r="T444" s="306">
        <f>V_PO_IT[[#This Row],[SPK Amount]]*V_PO_IT[[#This Row],[QUANTITY]]</f>
        <v>30000000</v>
      </c>
    </row>
    <row r="445" spans="1:20" ht="30" hidden="1" x14ac:dyDescent="0.25">
      <c r="A445" s="306" t="s">
        <v>2829</v>
      </c>
      <c r="B445" s="306" t="s">
        <v>3175</v>
      </c>
      <c r="C445" s="306" t="s">
        <v>1299</v>
      </c>
      <c r="D445" s="320">
        <v>45058</v>
      </c>
      <c r="E445" s="306" t="s">
        <v>2791</v>
      </c>
      <c r="F445" s="306" t="s">
        <v>1303</v>
      </c>
      <c r="G445" s="306" t="s">
        <v>1307</v>
      </c>
      <c r="H445" s="306" t="s">
        <v>1207</v>
      </c>
      <c r="I445" s="305" t="s">
        <v>1402</v>
      </c>
      <c r="J445" s="306">
        <v>1</v>
      </c>
      <c r="K445" s="306" t="s">
        <v>1529</v>
      </c>
      <c r="L445" s="306" t="s">
        <v>3176</v>
      </c>
      <c r="M445" s="307"/>
      <c r="N445" s="307"/>
      <c r="O445" s="306"/>
      <c r="P445" s="321"/>
      <c r="Q445" s="307">
        <v>36000000</v>
      </c>
      <c r="R445" s="306" t="s">
        <v>2808</v>
      </c>
      <c r="S445" s="306" t="s">
        <v>1157</v>
      </c>
      <c r="T445" s="306">
        <f>V_PO_IT[[#This Row],[SPK Amount]]*V_PO_IT[[#This Row],[QUANTITY]]</f>
        <v>36000000</v>
      </c>
    </row>
    <row r="446" spans="1:20" ht="30" hidden="1" x14ac:dyDescent="0.25">
      <c r="A446" s="306" t="s">
        <v>2829</v>
      </c>
      <c r="B446" s="306" t="s">
        <v>3132</v>
      </c>
      <c r="C446" s="306" t="s">
        <v>1299</v>
      </c>
      <c r="D446" s="320">
        <v>45429</v>
      </c>
      <c r="E446" s="306" t="s">
        <v>2791</v>
      </c>
      <c r="F446" s="306" t="s">
        <v>1303</v>
      </c>
      <c r="G446" s="306" t="s">
        <v>1307</v>
      </c>
      <c r="H446" s="306" t="s">
        <v>1207</v>
      </c>
      <c r="I446" s="305" t="s">
        <v>1402</v>
      </c>
      <c r="J446" s="306">
        <v>1</v>
      </c>
      <c r="K446" s="306" t="s">
        <v>1443</v>
      </c>
      <c r="L446" s="306" t="s">
        <v>3133</v>
      </c>
      <c r="M446" s="307"/>
      <c r="N446" s="307"/>
      <c r="O446" s="306"/>
      <c r="P446" s="321"/>
      <c r="Q446" s="307">
        <v>86589320</v>
      </c>
      <c r="R446" s="306" t="s">
        <v>2808</v>
      </c>
      <c r="S446" s="306" t="s">
        <v>1157</v>
      </c>
      <c r="T446" s="306">
        <f>V_PO_IT[[#This Row],[SPK Amount]]*V_PO_IT[[#This Row],[QUANTITY]]</f>
        <v>86589320</v>
      </c>
    </row>
    <row r="447" spans="1:20" ht="30" hidden="1" x14ac:dyDescent="0.25">
      <c r="A447" s="306" t="s">
        <v>2829</v>
      </c>
      <c r="B447" s="306" t="s">
        <v>5352</v>
      </c>
      <c r="C447" s="306" t="s">
        <v>1299</v>
      </c>
      <c r="D447" s="320">
        <v>45858</v>
      </c>
      <c r="E447" s="306" t="s">
        <v>2791</v>
      </c>
      <c r="F447" s="306" t="s">
        <v>1303</v>
      </c>
      <c r="G447" s="306" t="s">
        <v>1307</v>
      </c>
      <c r="H447" s="306" t="s">
        <v>1207</v>
      </c>
      <c r="I447" s="305" t="s">
        <v>1402</v>
      </c>
      <c r="J447" s="306">
        <v>1</v>
      </c>
      <c r="K447" s="306" t="s">
        <v>1443</v>
      </c>
      <c r="L447" s="306" t="s">
        <v>5353</v>
      </c>
      <c r="M447" s="307"/>
      <c r="N447" s="307"/>
      <c r="O447" s="306"/>
      <c r="P447" s="321"/>
      <c r="Q447" s="307">
        <v>71060000</v>
      </c>
      <c r="R447" s="306" t="s">
        <v>2808</v>
      </c>
      <c r="S447" s="306" t="s">
        <v>1157</v>
      </c>
      <c r="T447" s="306">
        <f>V_PO_IT[[#This Row],[SPK Amount]]*V_PO_IT[[#This Row],[QUANTITY]]</f>
        <v>71060000</v>
      </c>
    </row>
    <row r="448" spans="1:20" ht="30" hidden="1" x14ac:dyDescent="0.25">
      <c r="A448" s="306" t="s">
        <v>2829</v>
      </c>
      <c r="B448" s="306" t="s">
        <v>3209</v>
      </c>
      <c r="C448" s="306" t="s">
        <v>1299</v>
      </c>
      <c r="D448" s="320">
        <v>44798</v>
      </c>
      <c r="E448" s="306" t="s">
        <v>2791</v>
      </c>
      <c r="F448" s="306" t="s">
        <v>1303</v>
      </c>
      <c r="G448" s="306" t="s">
        <v>1307</v>
      </c>
      <c r="H448" s="306" t="s">
        <v>1207</v>
      </c>
      <c r="I448" s="305" t="s">
        <v>1402</v>
      </c>
      <c r="J448" s="306">
        <v>1</v>
      </c>
      <c r="K448" s="306" t="s">
        <v>1529</v>
      </c>
      <c r="L448" s="306" t="s">
        <v>3210</v>
      </c>
      <c r="M448" s="307"/>
      <c r="N448" s="307"/>
      <c r="O448" s="306"/>
      <c r="P448" s="321"/>
      <c r="Q448" s="307">
        <v>36000000</v>
      </c>
      <c r="R448" s="306" t="s">
        <v>2808</v>
      </c>
      <c r="S448" s="306" t="s">
        <v>1157</v>
      </c>
      <c r="T448" s="306">
        <f>V_PO_IT[[#This Row],[SPK Amount]]*V_PO_IT[[#This Row],[QUANTITY]]</f>
        <v>36000000</v>
      </c>
    </row>
    <row r="449" spans="1:20" ht="30" hidden="1" x14ac:dyDescent="0.25">
      <c r="A449" s="306" t="s">
        <v>3140</v>
      </c>
      <c r="B449" s="306" t="s">
        <v>3141</v>
      </c>
      <c r="C449" s="306" t="s">
        <v>2165</v>
      </c>
      <c r="D449" s="320">
        <v>45706</v>
      </c>
      <c r="E449" s="306" t="s">
        <v>2791</v>
      </c>
      <c r="F449" s="306" t="s">
        <v>1303</v>
      </c>
      <c r="G449" s="306" t="s">
        <v>1307</v>
      </c>
      <c r="H449" s="306" t="s">
        <v>1207</v>
      </c>
      <c r="I449" s="305" t="s">
        <v>1402</v>
      </c>
      <c r="J449" s="306">
        <v>1</v>
      </c>
      <c r="K449" s="306" t="s">
        <v>1391</v>
      </c>
      <c r="L449" s="306" t="s">
        <v>1032</v>
      </c>
      <c r="M449" s="307"/>
      <c r="N449" s="307"/>
      <c r="O449" s="306"/>
      <c r="P449" s="321"/>
      <c r="Q449" s="307">
        <v>75810000</v>
      </c>
      <c r="R449" s="306" t="s">
        <v>2808</v>
      </c>
      <c r="S449" s="306" t="s">
        <v>1157</v>
      </c>
      <c r="T449" s="306">
        <f>V_PO_IT[[#This Row],[SPK Amount]]*V_PO_IT[[#This Row],[QUANTITY]]</f>
        <v>75810000</v>
      </c>
    </row>
    <row r="450" spans="1:20" hidden="1" x14ac:dyDescent="0.25">
      <c r="A450" s="306" t="s">
        <v>2909</v>
      </c>
      <c r="B450" s="306" t="s">
        <v>3345</v>
      </c>
      <c r="C450" s="306" t="s">
        <v>1299</v>
      </c>
      <c r="D450" s="320">
        <v>44867</v>
      </c>
      <c r="E450" s="306" t="s">
        <v>2791</v>
      </c>
      <c r="F450" s="306" t="s">
        <v>1303</v>
      </c>
      <c r="G450" s="306" t="s">
        <v>1307</v>
      </c>
      <c r="H450" s="306" t="s">
        <v>1207</v>
      </c>
      <c r="I450" s="305" t="s">
        <v>1395</v>
      </c>
      <c r="J450" s="306">
        <v>12</v>
      </c>
      <c r="K450" s="306" t="s">
        <v>1397</v>
      </c>
      <c r="L450" s="306" t="s">
        <v>3346</v>
      </c>
      <c r="M450" s="307"/>
      <c r="N450" s="307"/>
      <c r="O450" s="306"/>
      <c r="P450" s="321"/>
      <c r="Q450" s="307">
        <v>102000000</v>
      </c>
      <c r="R450" s="306" t="s">
        <v>2808</v>
      </c>
      <c r="S450" s="306" t="s">
        <v>1157</v>
      </c>
      <c r="T450" s="306">
        <f>V_PO_IT[[#This Row],[SPK Amount]]*V_PO_IT[[#This Row],[QUANTITY]]</f>
        <v>1224000000</v>
      </c>
    </row>
    <row r="451" spans="1:20" ht="30" hidden="1" x14ac:dyDescent="0.25">
      <c r="A451" s="306" t="s">
        <v>2909</v>
      </c>
      <c r="B451" s="306" t="s">
        <v>3348</v>
      </c>
      <c r="C451" s="306" t="s">
        <v>1299</v>
      </c>
      <c r="D451" s="320">
        <v>45236</v>
      </c>
      <c r="E451" s="306" t="s">
        <v>2791</v>
      </c>
      <c r="F451" s="306" t="s">
        <v>1303</v>
      </c>
      <c r="G451" s="306" t="s">
        <v>1307</v>
      </c>
      <c r="H451" s="306" t="s">
        <v>1207</v>
      </c>
      <c r="I451" s="305" t="s">
        <v>1402</v>
      </c>
      <c r="J451" s="306">
        <v>1</v>
      </c>
      <c r="K451" s="306" t="s">
        <v>1391</v>
      </c>
      <c r="L451" s="306" t="s">
        <v>1465</v>
      </c>
      <c r="M451" s="307"/>
      <c r="N451" s="307"/>
      <c r="O451" s="306"/>
      <c r="P451" s="321"/>
      <c r="Q451" s="307">
        <v>102000000</v>
      </c>
      <c r="R451" s="306" t="s">
        <v>2808</v>
      </c>
      <c r="S451" s="306" t="s">
        <v>1157</v>
      </c>
      <c r="T451" s="306">
        <f>V_PO_IT[[#This Row],[SPK Amount]]*V_PO_IT[[#This Row],[QUANTITY]]</f>
        <v>102000000</v>
      </c>
    </row>
    <row r="452" spans="1:20" ht="30" hidden="1" x14ac:dyDescent="0.25">
      <c r="A452" s="306" t="s">
        <v>2909</v>
      </c>
      <c r="B452" s="306" t="s">
        <v>3142</v>
      </c>
      <c r="C452" s="306" t="s">
        <v>1299</v>
      </c>
      <c r="D452" s="320">
        <v>45607</v>
      </c>
      <c r="E452" s="306" t="s">
        <v>2791</v>
      </c>
      <c r="F452" s="306" t="s">
        <v>1303</v>
      </c>
      <c r="G452" s="306" t="s">
        <v>1307</v>
      </c>
      <c r="H452" s="306" t="s">
        <v>1207</v>
      </c>
      <c r="I452" s="305" t="s">
        <v>1402</v>
      </c>
      <c r="J452" s="306">
        <v>1</v>
      </c>
      <c r="K452" s="306" t="s">
        <v>1391</v>
      </c>
      <c r="L452" s="306" t="s">
        <v>1247</v>
      </c>
      <c r="M452" s="307"/>
      <c r="N452" s="307"/>
      <c r="O452" s="306"/>
      <c r="P452" s="321"/>
      <c r="Q452" s="307">
        <v>321451800</v>
      </c>
      <c r="R452" s="306" t="s">
        <v>2808</v>
      </c>
      <c r="S452" s="306" t="s">
        <v>1157</v>
      </c>
      <c r="T452" s="306">
        <f>V_PO_IT[[#This Row],[SPK Amount]]*V_PO_IT[[#This Row],[QUANTITY]]</f>
        <v>321451800</v>
      </c>
    </row>
    <row r="453" spans="1:20" hidden="1" x14ac:dyDescent="0.25">
      <c r="A453" s="306" t="s">
        <v>2832</v>
      </c>
      <c r="B453" s="306" t="s">
        <v>3419</v>
      </c>
      <c r="C453" s="306" t="s">
        <v>1299</v>
      </c>
      <c r="D453" s="320">
        <v>44706</v>
      </c>
      <c r="E453" s="306" t="s">
        <v>2791</v>
      </c>
      <c r="F453" s="306" t="s">
        <v>1303</v>
      </c>
      <c r="G453" s="306" t="s">
        <v>1307</v>
      </c>
      <c r="H453" s="306" t="s">
        <v>1207</v>
      </c>
      <c r="I453" s="305" t="s">
        <v>1395</v>
      </c>
      <c r="J453" s="306">
        <v>12</v>
      </c>
      <c r="K453" s="306" t="s">
        <v>1397</v>
      </c>
      <c r="L453" s="306" t="s">
        <v>3420</v>
      </c>
      <c r="M453" s="307"/>
      <c r="N453" s="307"/>
      <c r="O453" s="306"/>
      <c r="P453" s="321"/>
      <c r="Q453" s="307">
        <v>102000000</v>
      </c>
      <c r="R453" s="306" t="s">
        <v>2808</v>
      </c>
      <c r="S453" s="306" t="s">
        <v>1157</v>
      </c>
      <c r="T453" s="306">
        <f>V_PO_IT[[#This Row],[SPK Amount]]*V_PO_IT[[#This Row],[QUANTITY]]</f>
        <v>1224000000</v>
      </c>
    </row>
    <row r="454" spans="1:20" hidden="1" x14ac:dyDescent="0.25">
      <c r="A454" s="306" t="s">
        <v>2832</v>
      </c>
      <c r="B454" s="306" t="s">
        <v>3423</v>
      </c>
      <c r="C454" s="306" t="s">
        <v>1299</v>
      </c>
      <c r="D454" s="320">
        <v>45058</v>
      </c>
      <c r="E454" s="306" t="s">
        <v>2791</v>
      </c>
      <c r="F454" s="306" t="s">
        <v>1303</v>
      </c>
      <c r="G454" s="306" t="s">
        <v>1307</v>
      </c>
      <c r="H454" s="306" t="s">
        <v>1207</v>
      </c>
      <c r="I454" s="305" t="s">
        <v>1395</v>
      </c>
      <c r="J454" s="306">
        <v>1</v>
      </c>
      <c r="K454" s="306" t="s">
        <v>1529</v>
      </c>
      <c r="L454" s="306" t="s">
        <v>3424</v>
      </c>
      <c r="M454" s="307"/>
      <c r="N454" s="307"/>
      <c r="O454" s="306"/>
      <c r="P454" s="321"/>
      <c r="Q454" s="307">
        <v>102000000</v>
      </c>
      <c r="R454" s="306" t="s">
        <v>2808</v>
      </c>
      <c r="S454" s="306" t="s">
        <v>1157</v>
      </c>
      <c r="T454" s="306">
        <f>V_PO_IT[[#This Row],[SPK Amount]]*V_PO_IT[[#This Row],[QUANTITY]]</f>
        <v>102000000</v>
      </c>
    </row>
    <row r="455" spans="1:20" hidden="1" x14ac:dyDescent="0.25">
      <c r="A455" s="306" t="s">
        <v>2832</v>
      </c>
      <c r="B455" s="306" t="s">
        <v>3152</v>
      </c>
      <c r="C455" s="306" t="s">
        <v>1299</v>
      </c>
      <c r="D455" s="320">
        <v>45429</v>
      </c>
      <c r="E455" s="306" t="s">
        <v>2791</v>
      </c>
      <c r="F455" s="306" t="s">
        <v>1303</v>
      </c>
      <c r="G455" s="306" t="s">
        <v>1307</v>
      </c>
      <c r="H455" s="306" t="s">
        <v>1207</v>
      </c>
      <c r="I455" s="305" t="s">
        <v>1395</v>
      </c>
      <c r="J455" s="306">
        <v>1</v>
      </c>
      <c r="K455" s="306" t="s">
        <v>1529</v>
      </c>
      <c r="L455" s="306" t="s">
        <v>3153</v>
      </c>
      <c r="M455" s="307"/>
      <c r="N455" s="307"/>
      <c r="O455" s="306"/>
      <c r="P455" s="321"/>
      <c r="Q455" s="307">
        <v>129522050</v>
      </c>
      <c r="R455" s="306" t="s">
        <v>2808</v>
      </c>
      <c r="S455" s="306" t="s">
        <v>1157</v>
      </c>
      <c r="T455" s="306">
        <f>V_PO_IT[[#This Row],[SPK Amount]]*V_PO_IT[[#This Row],[QUANTITY]]</f>
        <v>129522050</v>
      </c>
    </row>
    <row r="456" spans="1:20" hidden="1" x14ac:dyDescent="0.25">
      <c r="A456" s="306" t="s">
        <v>2832</v>
      </c>
      <c r="B456" s="306" t="s">
        <v>5394</v>
      </c>
      <c r="C456" s="306" t="s">
        <v>1299</v>
      </c>
      <c r="D456" s="320">
        <v>45858</v>
      </c>
      <c r="E456" s="306" t="s">
        <v>2791</v>
      </c>
      <c r="F456" s="306" t="s">
        <v>1303</v>
      </c>
      <c r="G456" s="306" t="s">
        <v>1307</v>
      </c>
      <c r="H456" s="306" t="s">
        <v>1207</v>
      </c>
      <c r="I456" s="305" t="s">
        <v>1395</v>
      </c>
      <c r="J456" s="306">
        <v>1</v>
      </c>
      <c r="K456" s="306" t="s">
        <v>1529</v>
      </c>
      <c r="L456" s="306" t="s">
        <v>5395</v>
      </c>
      <c r="M456" s="307"/>
      <c r="N456" s="307"/>
      <c r="O456" s="306"/>
      <c r="P456" s="321"/>
      <c r="Q456" s="307">
        <v>71060000</v>
      </c>
      <c r="R456" s="306" t="s">
        <v>2808</v>
      </c>
      <c r="S456" s="306" t="s">
        <v>1157</v>
      </c>
      <c r="T456" s="306">
        <f>V_PO_IT[[#This Row],[SPK Amount]]*V_PO_IT[[#This Row],[QUANTITY]]</f>
        <v>71060000</v>
      </c>
    </row>
    <row r="457" spans="1:20" hidden="1" x14ac:dyDescent="0.25">
      <c r="A457" s="306" t="s">
        <v>2915</v>
      </c>
      <c r="B457" s="306" t="s">
        <v>3494</v>
      </c>
      <c r="C457" s="306" t="s">
        <v>2165</v>
      </c>
      <c r="D457" s="320">
        <v>44743</v>
      </c>
      <c r="E457" s="306" t="s">
        <v>2917</v>
      </c>
      <c r="F457" s="306" t="s">
        <v>1303</v>
      </c>
      <c r="G457" s="306" t="s">
        <v>1307</v>
      </c>
      <c r="H457" s="306" t="s">
        <v>1207</v>
      </c>
      <c r="I457" s="305" t="s">
        <v>2216</v>
      </c>
      <c r="J457" s="306">
        <v>1</v>
      </c>
      <c r="K457" s="306" t="s">
        <v>1397</v>
      </c>
      <c r="L457" s="306" t="s">
        <v>2235</v>
      </c>
      <c r="M457" s="307"/>
      <c r="N457" s="307"/>
      <c r="O457" s="306"/>
      <c r="P457" s="321"/>
      <c r="Q457" s="307">
        <v>30000000</v>
      </c>
      <c r="R457" s="306" t="s">
        <v>3155</v>
      </c>
      <c r="S457" s="306" t="s">
        <v>1157</v>
      </c>
      <c r="T457" s="306">
        <f>V_PO_IT[[#This Row],[SPK Amount]]*V_PO_IT[[#This Row],[QUANTITY]]</f>
        <v>30000000</v>
      </c>
    </row>
    <row r="458" spans="1:20" hidden="1" x14ac:dyDescent="0.25">
      <c r="A458" s="306" t="s">
        <v>2915</v>
      </c>
      <c r="B458" s="306" t="s">
        <v>3502</v>
      </c>
      <c r="C458" s="306" t="s">
        <v>2165</v>
      </c>
      <c r="D458" s="320">
        <v>45058</v>
      </c>
      <c r="E458" s="306" t="s">
        <v>2917</v>
      </c>
      <c r="F458" s="306" t="s">
        <v>1303</v>
      </c>
      <c r="G458" s="306" t="s">
        <v>1307</v>
      </c>
      <c r="H458" s="306" t="s">
        <v>1207</v>
      </c>
      <c r="I458" s="305" t="s">
        <v>2216</v>
      </c>
      <c r="J458" s="306">
        <v>1</v>
      </c>
      <c r="K458" s="306" t="s">
        <v>2211</v>
      </c>
      <c r="L458" s="306" t="s">
        <v>2257</v>
      </c>
      <c r="M458" s="307"/>
      <c r="N458" s="307"/>
      <c r="O458" s="306"/>
      <c r="P458" s="321"/>
      <c r="Q458" s="307">
        <v>30000000</v>
      </c>
      <c r="R458" s="306" t="s">
        <v>3155</v>
      </c>
      <c r="S458" s="306" t="s">
        <v>1157</v>
      </c>
      <c r="T458" s="306">
        <f>V_PO_IT[[#This Row],[SPK Amount]]*V_PO_IT[[#This Row],[QUANTITY]]</f>
        <v>30000000</v>
      </c>
    </row>
    <row r="459" spans="1:20" hidden="1" x14ac:dyDescent="0.25">
      <c r="A459" s="306" t="s">
        <v>2915</v>
      </c>
      <c r="B459" s="306" t="s">
        <v>3154</v>
      </c>
      <c r="C459" s="306" t="s">
        <v>2165</v>
      </c>
      <c r="D459" s="320">
        <v>45429</v>
      </c>
      <c r="E459" s="306" t="s">
        <v>2917</v>
      </c>
      <c r="F459" s="306" t="s">
        <v>1303</v>
      </c>
      <c r="G459" s="306" t="s">
        <v>1307</v>
      </c>
      <c r="H459" s="306" t="s">
        <v>1207</v>
      </c>
      <c r="I459" s="305" t="s">
        <v>2216</v>
      </c>
      <c r="J459" s="306">
        <v>1</v>
      </c>
      <c r="K459" s="306" t="s">
        <v>2211</v>
      </c>
      <c r="L459" s="306" t="s">
        <v>2263</v>
      </c>
      <c r="M459" s="307"/>
      <c r="N459" s="307"/>
      <c r="O459" s="306"/>
      <c r="P459" s="321"/>
      <c r="Q459" s="307">
        <v>136339000</v>
      </c>
      <c r="R459" s="306" t="s">
        <v>3155</v>
      </c>
      <c r="S459" s="306" t="s">
        <v>1157</v>
      </c>
      <c r="T459" s="306">
        <f>V_PO_IT[[#This Row],[SPK Amount]]*V_PO_IT[[#This Row],[QUANTITY]]</f>
        <v>136339000</v>
      </c>
    </row>
    <row r="460" spans="1:20" hidden="1" x14ac:dyDescent="0.25">
      <c r="A460" s="306" t="s">
        <v>2915</v>
      </c>
      <c r="B460" s="306" t="s">
        <v>3154</v>
      </c>
      <c r="C460" s="306" t="s">
        <v>2165</v>
      </c>
      <c r="D460" s="320">
        <v>45429</v>
      </c>
      <c r="E460" s="306" t="s">
        <v>2917</v>
      </c>
      <c r="F460" s="306" t="s">
        <v>1303</v>
      </c>
      <c r="G460" s="306" t="s">
        <v>1307</v>
      </c>
      <c r="H460" s="306" t="s">
        <v>1207</v>
      </c>
      <c r="I460" s="305" t="s">
        <v>2216</v>
      </c>
      <c r="J460" s="306">
        <v>1</v>
      </c>
      <c r="K460" s="306" t="s">
        <v>2211</v>
      </c>
      <c r="L460" s="306" t="s">
        <v>2264</v>
      </c>
      <c r="M460" s="307"/>
      <c r="N460" s="307"/>
      <c r="O460" s="306"/>
      <c r="P460" s="321"/>
      <c r="Q460" s="307">
        <v>129522000</v>
      </c>
      <c r="R460" s="306" t="s">
        <v>3155</v>
      </c>
      <c r="S460" s="306" t="s">
        <v>1157</v>
      </c>
      <c r="T460" s="306">
        <f>V_PO_IT[[#This Row],[SPK Amount]]*V_PO_IT[[#This Row],[QUANTITY]]</f>
        <v>129522000</v>
      </c>
    </row>
    <row r="461" spans="1:20" hidden="1" x14ac:dyDescent="0.25">
      <c r="A461" s="306" t="s">
        <v>2832</v>
      </c>
      <c r="B461" s="306" t="s">
        <v>3463</v>
      </c>
      <c r="C461" s="306" t="s">
        <v>1299</v>
      </c>
      <c r="D461" s="320">
        <v>44826</v>
      </c>
      <c r="E461" s="306" t="s">
        <v>2791</v>
      </c>
      <c r="F461" s="306" t="s">
        <v>1594</v>
      </c>
      <c r="G461" s="306" t="s">
        <v>1595</v>
      </c>
      <c r="H461" s="306" t="s">
        <v>1208</v>
      </c>
      <c r="I461" s="305" t="s">
        <v>1306</v>
      </c>
      <c r="J461" s="306">
        <v>1</v>
      </c>
      <c r="K461" s="306" t="s">
        <v>1329</v>
      </c>
      <c r="L461" s="306" t="s">
        <v>3465</v>
      </c>
      <c r="M461" s="307">
        <v>16000000</v>
      </c>
      <c r="N461" s="307">
        <v>16000000</v>
      </c>
      <c r="O461" s="306" t="s">
        <v>2845</v>
      </c>
      <c r="P461" s="321">
        <v>44868</v>
      </c>
      <c r="Q461" s="307">
        <v>0</v>
      </c>
      <c r="R461" s="306" t="s">
        <v>3466</v>
      </c>
      <c r="S461" s="306" t="s">
        <v>3467</v>
      </c>
      <c r="T461" s="306">
        <f>V_PO_IT[[#This Row],[SPK Amount]]*V_PO_IT[[#This Row],[QUANTITY]]</f>
        <v>0</v>
      </c>
    </row>
    <row r="462" spans="1:20" ht="30" hidden="1" x14ac:dyDescent="0.25">
      <c r="A462" s="306" t="s">
        <v>2789</v>
      </c>
      <c r="B462" s="306" t="s">
        <v>3158</v>
      </c>
      <c r="C462" s="306" t="s">
        <v>1299</v>
      </c>
      <c r="D462" s="320">
        <v>45625</v>
      </c>
      <c r="E462" s="306" t="s">
        <v>2791</v>
      </c>
      <c r="F462" s="306" t="s">
        <v>1303</v>
      </c>
      <c r="G462" s="306" t="s">
        <v>1307</v>
      </c>
      <c r="H462" s="306" t="s">
        <v>1207</v>
      </c>
      <c r="I462" s="305" t="s">
        <v>1969</v>
      </c>
      <c r="J462" s="306">
        <v>12</v>
      </c>
      <c r="K462" s="306" t="s">
        <v>1429</v>
      </c>
      <c r="L462" s="306" t="s">
        <v>1202</v>
      </c>
      <c r="M462" s="307"/>
      <c r="N462" s="307"/>
      <c r="O462" s="306"/>
      <c r="P462" s="321"/>
      <c r="Q462" s="307">
        <v>7200000</v>
      </c>
      <c r="R462" s="306" t="s">
        <v>3159</v>
      </c>
      <c r="S462" s="306" t="s">
        <v>632</v>
      </c>
      <c r="T462" s="306">
        <f>V_PO_IT[[#This Row],[SPK Amount]]*V_PO_IT[[#This Row],[QUANTITY]]</f>
        <v>86400000</v>
      </c>
    </row>
    <row r="463" spans="1:20" ht="30" hidden="1" x14ac:dyDescent="0.25">
      <c r="A463" s="306" t="s">
        <v>2829</v>
      </c>
      <c r="B463" s="306" t="s">
        <v>3197</v>
      </c>
      <c r="C463" s="306" t="s">
        <v>1299</v>
      </c>
      <c r="D463" s="320">
        <v>45833</v>
      </c>
      <c r="E463" s="306" t="s">
        <v>2791</v>
      </c>
      <c r="F463" s="306" t="s">
        <v>1303</v>
      </c>
      <c r="G463" s="306" t="s">
        <v>1307</v>
      </c>
      <c r="H463" s="306" t="s">
        <v>1207</v>
      </c>
      <c r="I463" s="305" t="s">
        <v>1969</v>
      </c>
      <c r="J463" s="306">
        <v>5</v>
      </c>
      <c r="K463" s="306" t="s">
        <v>3161</v>
      </c>
      <c r="L463" s="306" t="s">
        <v>5346</v>
      </c>
      <c r="M463" s="307"/>
      <c r="N463" s="307"/>
      <c r="O463" s="306"/>
      <c r="P463" s="321"/>
      <c r="Q463" s="307">
        <v>1250000</v>
      </c>
      <c r="R463" s="306" t="s">
        <v>3163</v>
      </c>
      <c r="S463" s="306" t="s">
        <v>632</v>
      </c>
      <c r="T463" s="306">
        <f>V_PO_IT[[#This Row],[SPK Amount]]*V_PO_IT[[#This Row],[QUANTITY]]</f>
        <v>6250000</v>
      </c>
    </row>
    <row r="464" spans="1:20" ht="30" hidden="1" x14ac:dyDescent="0.25">
      <c r="A464" s="306" t="s">
        <v>2829</v>
      </c>
      <c r="B464" s="306" t="s">
        <v>3160</v>
      </c>
      <c r="C464" s="306" t="s">
        <v>1299</v>
      </c>
      <c r="D464" s="320">
        <v>45625</v>
      </c>
      <c r="E464" s="306" t="s">
        <v>2791</v>
      </c>
      <c r="F464" s="306" t="s">
        <v>1303</v>
      </c>
      <c r="G464" s="306" t="s">
        <v>1307</v>
      </c>
      <c r="H464" s="306" t="s">
        <v>1207</v>
      </c>
      <c r="I464" s="305" t="s">
        <v>1969</v>
      </c>
      <c r="J464" s="306">
        <v>12</v>
      </c>
      <c r="K464" s="306" t="s">
        <v>3161</v>
      </c>
      <c r="L464" s="306" t="s">
        <v>3162</v>
      </c>
      <c r="M464" s="307"/>
      <c r="N464" s="307"/>
      <c r="O464" s="306"/>
      <c r="P464" s="321"/>
      <c r="Q464" s="307">
        <v>60000000</v>
      </c>
      <c r="R464" s="306" t="s">
        <v>3163</v>
      </c>
      <c r="S464" s="306" t="s">
        <v>632</v>
      </c>
      <c r="T464" s="306">
        <f>V_PO_IT[[#This Row],[SPK Amount]]*V_PO_IT[[#This Row],[QUANTITY]]</f>
        <v>720000000</v>
      </c>
    </row>
    <row r="465" spans="1:20" hidden="1" x14ac:dyDescent="0.25">
      <c r="A465" s="306" t="s">
        <v>2792</v>
      </c>
      <c r="B465" s="306" t="s">
        <v>3164</v>
      </c>
      <c r="C465" s="306" t="s">
        <v>2298</v>
      </c>
      <c r="D465" s="320">
        <v>45295</v>
      </c>
      <c r="E465" s="306" t="s">
        <v>2791</v>
      </c>
      <c r="F465" s="306" t="s">
        <v>1303</v>
      </c>
      <c r="G465" s="306" t="s">
        <v>1307</v>
      </c>
      <c r="H465" s="306" t="s">
        <v>1207</v>
      </c>
      <c r="I465" s="305" t="s">
        <v>2417</v>
      </c>
      <c r="J465" s="306">
        <v>12</v>
      </c>
      <c r="K465" s="306" t="s">
        <v>1397</v>
      </c>
      <c r="L465" s="306" t="s">
        <v>3165</v>
      </c>
      <c r="M465" s="307"/>
      <c r="N465" s="307"/>
      <c r="O465" s="306"/>
      <c r="P465" s="321"/>
      <c r="Q465" s="307">
        <v>96000000</v>
      </c>
      <c r="R465" s="306" t="s">
        <v>2982</v>
      </c>
      <c r="S465" s="306" t="s">
        <v>2983</v>
      </c>
      <c r="T465" s="306">
        <f>V_PO_IT[[#This Row],[SPK Amount]]*V_PO_IT[[#This Row],[QUANTITY]]</f>
        <v>1152000000</v>
      </c>
    </row>
    <row r="466" spans="1:20" hidden="1" x14ac:dyDescent="0.25">
      <c r="A466" s="306" t="s">
        <v>2792</v>
      </c>
      <c r="B466" s="306" t="s">
        <v>3167</v>
      </c>
      <c r="C466" s="306" t="s">
        <v>2298</v>
      </c>
      <c r="D466" s="320">
        <v>45707</v>
      </c>
      <c r="E466" s="306" t="s">
        <v>2791</v>
      </c>
      <c r="F466" s="306" t="s">
        <v>1303</v>
      </c>
      <c r="G466" s="306" t="s">
        <v>1307</v>
      </c>
      <c r="H466" s="306" t="s">
        <v>1207</v>
      </c>
      <c r="I466" s="305" t="s">
        <v>2417</v>
      </c>
      <c r="J466" s="306">
        <v>12</v>
      </c>
      <c r="K466" s="306" t="s">
        <v>1397</v>
      </c>
      <c r="L466" s="306" t="s">
        <v>3168</v>
      </c>
      <c r="M466" s="307"/>
      <c r="N466" s="307"/>
      <c r="O466" s="306"/>
      <c r="P466" s="321"/>
      <c r="Q466" s="307">
        <v>96000000</v>
      </c>
      <c r="R466" s="306" t="s">
        <v>2982</v>
      </c>
      <c r="S466" s="306" t="s">
        <v>2983</v>
      </c>
      <c r="T466" s="306">
        <f>V_PO_IT[[#This Row],[SPK Amount]]*V_PO_IT[[#This Row],[QUANTITY]]</f>
        <v>1152000000</v>
      </c>
    </row>
    <row r="467" spans="1:20" hidden="1" x14ac:dyDescent="0.25">
      <c r="A467" s="306" t="s">
        <v>2792</v>
      </c>
      <c r="B467" s="306" t="s">
        <v>2980</v>
      </c>
      <c r="C467" s="306" t="s">
        <v>2298</v>
      </c>
      <c r="D467" s="320">
        <v>44833</v>
      </c>
      <c r="E467" s="306" t="s">
        <v>2791</v>
      </c>
      <c r="F467" s="306" t="s">
        <v>1303</v>
      </c>
      <c r="G467" s="306" t="s">
        <v>1307</v>
      </c>
      <c r="H467" s="306" t="s">
        <v>1207</v>
      </c>
      <c r="I467" s="305" t="s">
        <v>2417</v>
      </c>
      <c r="J467" s="306">
        <v>14</v>
      </c>
      <c r="K467" s="306" t="s">
        <v>1397</v>
      </c>
      <c r="L467" s="306" t="s">
        <v>2981</v>
      </c>
      <c r="M467" s="307"/>
      <c r="N467" s="307"/>
      <c r="O467" s="306"/>
      <c r="P467" s="321"/>
      <c r="Q467" s="307">
        <v>112000000</v>
      </c>
      <c r="R467" s="306" t="s">
        <v>2982</v>
      </c>
      <c r="S467" s="306" t="s">
        <v>2983</v>
      </c>
      <c r="T467" s="306">
        <f>V_PO_IT[[#This Row],[SPK Amount]]*V_PO_IT[[#This Row],[QUANTITY]]</f>
        <v>1568000000</v>
      </c>
    </row>
    <row r="468" spans="1:20" ht="45" hidden="1" x14ac:dyDescent="0.25">
      <c r="A468" s="306" t="s">
        <v>2789</v>
      </c>
      <c r="B468" s="306" t="s">
        <v>2817</v>
      </c>
      <c r="C468" s="306" t="s">
        <v>1299</v>
      </c>
      <c r="D468" s="320">
        <v>45093</v>
      </c>
      <c r="E468" s="306" t="s">
        <v>2791</v>
      </c>
      <c r="F468" s="306" t="s">
        <v>1303</v>
      </c>
      <c r="G468" s="306" t="s">
        <v>1307</v>
      </c>
      <c r="H468" s="306" t="s">
        <v>1207</v>
      </c>
      <c r="I468" s="305" t="s">
        <v>1450</v>
      </c>
      <c r="J468" s="306">
        <v>1</v>
      </c>
      <c r="K468" s="306" t="s">
        <v>1443</v>
      </c>
      <c r="L468" s="306" t="s">
        <v>2818</v>
      </c>
      <c r="M468" s="307"/>
      <c r="N468" s="307"/>
      <c r="O468" s="306"/>
      <c r="P468" s="321"/>
      <c r="Q468" s="307">
        <v>4500000</v>
      </c>
      <c r="R468" s="306" t="s">
        <v>2819</v>
      </c>
      <c r="S468" s="306" t="s">
        <v>2820</v>
      </c>
      <c r="T468" s="306">
        <f>V_PO_IT[[#This Row],[SPK Amount]]*V_PO_IT[[#This Row],[QUANTITY]]</f>
        <v>4500000</v>
      </c>
    </row>
    <row r="469" spans="1:20" hidden="1" x14ac:dyDescent="0.25">
      <c r="A469" s="306" t="s">
        <v>2789</v>
      </c>
      <c r="B469" s="306" t="s">
        <v>2843</v>
      </c>
      <c r="C469" s="306" t="s">
        <v>1299</v>
      </c>
      <c r="D469" s="320">
        <v>45168</v>
      </c>
      <c r="E469" s="306" t="s">
        <v>2791</v>
      </c>
      <c r="F469" s="306" t="s">
        <v>1489</v>
      </c>
      <c r="G469" s="306" t="s">
        <v>1357</v>
      </c>
      <c r="H469" s="306" t="s">
        <v>1208</v>
      </c>
      <c r="I469" s="305" t="s">
        <v>1306</v>
      </c>
      <c r="J469" s="306">
        <v>1</v>
      </c>
      <c r="K469" s="306" t="s">
        <v>1358</v>
      </c>
      <c r="L469" s="306" t="s">
        <v>2850</v>
      </c>
      <c r="M469" s="307">
        <v>1875000</v>
      </c>
      <c r="N469" s="307">
        <v>1875000</v>
      </c>
      <c r="O469" s="306" t="s">
        <v>2845</v>
      </c>
      <c r="P469" s="321">
        <v>45287</v>
      </c>
      <c r="Q469" s="307">
        <v>0</v>
      </c>
      <c r="R469" s="306" t="s">
        <v>2856</v>
      </c>
      <c r="S469" s="306" t="s">
        <v>2857</v>
      </c>
      <c r="T469" s="306">
        <f>V_PO_IT[[#This Row],[SPK Amount]]*V_PO_IT[[#This Row],[QUANTITY]]</f>
        <v>0</v>
      </c>
    </row>
    <row r="470" spans="1:20" hidden="1" x14ac:dyDescent="0.25">
      <c r="A470" s="306" t="s">
        <v>2829</v>
      </c>
      <c r="B470" s="306" t="s">
        <v>3231</v>
      </c>
      <c r="C470" s="306" t="s">
        <v>1299</v>
      </c>
      <c r="D470" s="320">
        <v>45210</v>
      </c>
      <c r="E470" s="306" t="s">
        <v>2791</v>
      </c>
      <c r="F470" s="306" t="s">
        <v>2580</v>
      </c>
      <c r="G470" s="306" t="s">
        <v>2581</v>
      </c>
      <c r="H470" s="306" t="s">
        <v>1208</v>
      </c>
      <c r="I470" s="305" t="s">
        <v>1306</v>
      </c>
      <c r="J470" s="306">
        <v>1</v>
      </c>
      <c r="K470" s="306" t="s">
        <v>1391</v>
      </c>
      <c r="L470" s="306" t="s">
        <v>3233</v>
      </c>
      <c r="M470" s="307">
        <v>1650000</v>
      </c>
      <c r="N470" s="307">
        <v>0</v>
      </c>
      <c r="O470" s="306" t="s">
        <v>1713</v>
      </c>
      <c r="P470" s="321">
        <v>1</v>
      </c>
      <c r="Q470" s="307">
        <v>0</v>
      </c>
      <c r="R470" s="306" t="s">
        <v>2856</v>
      </c>
      <c r="S470" s="306" t="s">
        <v>2857</v>
      </c>
      <c r="T470" s="306">
        <f>V_PO_IT[[#This Row],[SPK Amount]]*V_PO_IT[[#This Row],[QUANTITY]]</f>
        <v>0</v>
      </c>
    </row>
    <row r="471" spans="1:20" hidden="1" x14ac:dyDescent="0.25">
      <c r="A471" s="306" t="s">
        <v>2909</v>
      </c>
      <c r="B471" s="306" t="s">
        <v>3335</v>
      </c>
      <c r="C471" s="306" t="s">
        <v>1299</v>
      </c>
      <c r="D471" s="320">
        <v>45168</v>
      </c>
      <c r="E471" s="306" t="s">
        <v>2791</v>
      </c>
      <c r="F471" s="306" t="s">
        <v>1356</v>
      </c>
      <c r="G471" s="306" t="s">
        <v>1357</v>
      </c>
      <c r="H471" s="306" t="s">
        <v>1208</v>
      </c>
      <c r="I471" s="305" t="s">
        <v>1306</v>
      </c>
      <c r="J471" s="306">
        <v>1</v>
      </c>
      <c r="K471" s="306" t="s">
        <v>1358</v>
      </c>
      <c r="L471" s="306" t="s">
        <v>3336</v>
      </c>
      <c r="M471" s="307">
        <v>1875000</v>
      </c>
      <c r="N471" s="307">
        <v>1875000</v>
      </c>
      <c r="O471" s="306" t="s">
        <v>2845</v>
      </c>
      <c r="P471" s="321">
        <v>45225</v>
      </c>
      <c r="Q471" s="307">
        <v>0</v>
      </c>
      <c r="R471" s="306" t="s">
        <v>2856</v>
      </c>
      <c r="S471" s="306" t="s">
        <v>2857</v>
      </c>
      <c r="T471" s="306">
        <f>V_PO_IT[[#This Row],[SPK Amount]]*V_PO_IT[[#This Row],[QUANTITY]]</f>
        <v>0</v>
      </c>
    </row>
    <row r="472" spans="1:20" ht="30" hidden="1" x14ac:dyDescent="0.25">
      <c r="A472" s="306" t="s">
        <v>2789</v>
      </c>
      <c r="B472" s="306" t="s">
        <v>2822</v>
      </c>
      <c r="C472" s="306" t="s">
        <v>1299</v>
      </c>
      <c r="D472" s="320">
        <v>45124</v>
      </c>
      <c r="E472" s="306" t="s">
        <v>2791</v>
      </c>
      <c r="F472" s="306" t="s">
        <v>1303</v>
      </c>
      <c r="G472" s="306" t="s">
        <v>1307</v>
      </c>
      <c r="H472" s="306" t="s">
        <v>1207</v>
      </c>
      <c r="I472" s="305" t="s">
        <v>1402</v>
      </c>
      <c r="J472" s="306">
        <v>1</v>
      </c>
      <c r="K472" s="306" t="s">
        <v>1529</v>
      </c>
      <c r="L472" s="306" t="s">
        <v>2823</v>
      </c>
      <c r="M472" s="307"/>
      <c r="N472" s="307"/>
      <c r="O472" s="306"/>
      <c r="P472" s="321"/>
      <c r="Q472" s="307">
        <v>28005000</v>
      </c>
      <c r="R472" s="306" t="s">
        <v>2824</v>
      </c>
      <c r="S472" s="306" t="s">
        <v>742</v>
      </c>
      <c r="T472" s="306">
        <f>V_PO_IT[[#This Row],[SPK Amount]]*V_PO_IT[[#This Row],[QUANTITY]]</f>
        <v>28005000</v>
      </c>
    </row>
    <row r="473" spans="1:20" hidden="1" x14ac:dyDescent="0.25">
      <c r="A473" s="306" t="s">
        <v>2789</v>
      </c>
      <c r="B473" s="306" t="s">
        <v>3169</v>
      </c>
      <c r="C473" s="306" t="s">
        <v>1299</v>
      </c>
      <c r="D473" s="320">
        <v>45489</v>
      </c>
      <c r="E473" s="306" t="s">
        <v>2791</v>
      </c>
      <c r="F473" s="306" t="s">
        <v>1489</v>
      </c>
      <c r="G473" s="306" t="s">
        <v>1357</v>
      </c>
      <c r="H473" s="306" t="s">
        <v>1208</v>
      </c>
      <c r="I473" s="305" t="s">
        <v>1306</v>
      </c>
      <c r="J473" s="306">
        <v>1</v>
      </c>
      <c r="K473" s="306" t="s">
        <v>1358</v>
      </c>
      <c r="L473" s="306" t="s">
        <v>3170</v>
      </c>
      <c r="M473" s="307">
        <v>1935000</v>
      </c>
      <c r="N473" s="307">
        <v>1935000</v>
      </c>
      <c r="O473" s="306" t="s">
        <v>2845</v>
      </c>
      <c r="P473" s="321">
        <v>45518</v>
      </c>
      <c r="Q473" s="307">
        <v>0</v>
      </c>
      <c r="R473" s="306" t="s">
        <v>2824</v>
      </c>
      <c r="S473" s="306" t="s">
        <v>742</v>
      </c>
      <c r="T473" s="306">
        <f>V_PO_IT[[#This Row],[SPK Amount]]*V_PO_IT[[#This Row],[QUANTITY]]</f>
        <v>0</v>
      </c>
    </row>
    <row r="474" spans="1:20" hidden="1" x14ac:dyDescent="0.25">
      <c r="A474" s="306" t="s">
        <v>2789</v>
      </c>
      <c r="B474" s="306" t="s">
        <v>2843</v>
      </c>
      <c r="C474" s="306" t="s">
        <v>1299</v>
      </c>
      <c r="D474" s="320">
        <v>45168</v>
      </c>
      <c r="E474" s="306" t="s">
        <v>2791</v>
      </c>
      <c r="F474" s="306" t="s">
        <v>1356</v>
      </c>
      <c r="G474" s="306" t="s">
        <v>1353</v>
      </c>
      <c r="H474" s="306" t="s">
        <v>1208</v>
      </c>
      <c r="I474" s="305" t="s">
        <v>1306</v>
      </c>
      <c r="J474" s="306">
        <v>1</v>
      </c>
      <c r="K474" s="306" t="s">
        <v>1329</v>
      </c>
      <c r="L474" s="306" t="s">
        <v>2848</v>
      </c>
      <c r="M474" s="307">
        <v>250000</v>
      </c>
      <c r="N474" s="307">
        <v>250000</v>
      </c>
      <c r="O474" s="306" t="s">
        <v>2845</v>
      </c>
      <c r="P474" s="321">
        <v>45342</v>
      </c>
      <c r="Q474" s="307">
        <v>0</v>
      </c>
      <c r="R474" s="306" t="s">
        <v>2824</v>
      </c>
      <c r="S474" s="306" t="s">
        <v>742</v>
      </c>
      <c r="T474" s="306">
        <f>V_PO_IT[[#This Row],[SPK Amount]]*V_PO_IT[[#This Row],[QUANTITY]]</f>
        <v>0</v>
      </c>
    </row>
    <row r="475" spans="1:20" hidden="1" x14ac:dyDescent="0.25">
      <c r="A475" s="306" t="s">
        <v>2789</v>
      </c>
      <c r="B475" s="306" t="s">
        <v>2843</v>
      </c>
      <c r="C475" s="306" t="s">
        <v>1299</v>
      </c>
      <c r="D475" s="320">
        <v>45168</v>
      </c>
      <c r="E475" s="306" t="s">
        <v>2791</v>
      </c>
      <c r="F475" s="306" t="s">
        <v>1874</v>
      </c>
      <c r="G475" s="306" t="s">
        <v>1355</v>
      </c>
      <c r="H475" s="306" t="s">
        <v>1208</v>
      </c>
      <c r="I475" s="305" t="s">
        <v>1306</v>
      </c>
      <c r="J475" s="306">
        <v>1</v>
      </c>
      <c r="K475" s="306" t="s">
        <v>1341</v>
      </c>
      <c r="L475" s="306" t="s">
        <v>2848</v>
      </c>
      <c r="M475" s="307">
        <v>45000</v>
      </c>
      <c r="N475" s="307">
        <v>45000</v>
      </c>
      <c r="O475" s="306" t="s">
        <v>2845</v>
      </c>
      <c r="P475" s="321">
        <v>45342</v>
      </c>
      <c r="Q475" s="307">
        <v>0</v>
      </c>
      <c r="R475" s="306" t="s">
        <v>2824</v>
      </c>
      <c r="S475" s="306" t="s">
        <v>742</v>
      </c>
      <c r="T475" s="306">
        <f>V_PO_IT[[#This Row],[SPK Amount]]*V_PO_IT[[#This Row],[QUANTITY]]</f>
        <v>0</v>
      </c>
    </row>
    <row r="476" spans="1:20" hidden="1" x14ac:dyDescent="0.25">
      <c r="A476" s="306" t="s">
        <v>2789</v>
      </c>
      <c r="B476" s="306" t="s">
        <v>2843</v>
      </c>
      <c r="C476" s="306" t="s">
        <v>1299</v>
      </c>
      <c r="D476" s="320">
        <v>45168</v>
      </c>
      <c r="E476" s="306" t="s">
        <v>2791</v>
      </c>
      <c r="F476" s="306" t="s">
        <v>1484</v>
      </c>
      <c r="G476" s="306" t="s">
        <v>1474</v>
      </c>
      <c r="H476" s="306" t="s">
        <v>1208</v>
      </c>
      <c r="I476" s="305" t="s">
        <v>1306</v>
      </c>
      <c r="J476" s="306">
        <v>1</v>
      </c>
      <c r="K476" s="306" t="s">
        <v>1308</v>
      </c>
      <c r="L476" s="306" t="s">
        <v>2848</v>
      </c>
      <c r="M476" s="307">
        <v>40000</v>
      </c>
      <c r="N476" s="307">
        <v>40000</v>
      </c>
      <c r="O476" s="306" t="s">
        <v>2845</v>
      </c>
      <c r="P476" s="321">
        <v>45342</v>
      </c>
      <c r="Q476" s="307">
        <v>0</v>
      </c>
      <c r="R476" s="306" t="s">
        <v>2824</v>
      </c>
      <c r="S476" s="306" t="s">
        <v>742</v>
      </c>
      <c r="T476" s="306">
        <f>V_PO_IT[[#This Row],[SPK Amount]]*V_PO_IT[[#This Row],[QUANTITY]]</f>
        <v>0</v>
      </c>
    </row>
    <row r="477" spans="1:20" hidden="1" x14ac:dyDescent="0.25">
      <c r="A477" s="306" t="s">
        <v>2789</v>
      </c>
      <c r="B477" s="306" t="s">
        <v>3171</v>
      </c>
      <c r="C477" s="306" t="s">
        <v>1299</v>
      </c>
      <c r="D477" s="320">
        <v>45617</v>
      </c>
      <c r="E477" s="306" t="s">
        <v>2791</v>
      </c>
      <c r="F477" s="306" t="s">
        <v>1489</v>
      </c>
      <c r="G477" s="306" t="s">
        <v>1357</v>
      </c>
      <c r="H477" s="306" t="s">
        <v>1208</v>
      </c>
      <c r="I477" s="305" t="s">
        <v>1306</v>
      </c>
      <c r="J477" s="306">
        <v>2</v>
      </c>
      <c r="K477" s="306" t="s">
        <v>1358</v>
      </c>
      <c r="L477" s="306" t="s">
        <v>3172</v>
      </c>
      <c r="M477" s="307">
        <v>1935000</v>
      </c>
      <c r="N477" s="307">
        <v>3870000</v>
      </c>
      <c r="O477" s="306" t="s">
        <v>2845</v>
      </c>
      <c r="P477" s="321">
        <v>45660</v>
      </c>
      <c r="Q477" s="307">
        <v>0</v>
      </c>
      <c r="R477" s="306" t="s">
        <v>2824</v>
      </c>
      <c r="S477" s="306" t="s">
        <v>742</v>
      </c>
      <c r="T477" s="306">
        <f>V_PO_IT[[#This Row],[SPK Amount]]*V_PO_IT[[#This Row],[QUANTITY]]</f>
        <v>0</v>
      </c>
    </row>
    <row r="478" spans="1:20" ht="45" x14ac:dyDescent="0.25">
      <c r="A478" s="306" t="s">
        <v>2792</v>
      </c>
      <c r="B478" s="306" t="s">
        <v>3173</v>
      </c>
      <c r="C478" s="306" t="s">
        <v>1299</v>
      </c>
      <c r="D478" s="320">
        <v>45560</v>
      </c>
      <c r="E478" s="306" t="s">
        <v>2791</v>
      </c>
      <c r="F478" s="306" t="s">
        <v>1303</v>
      </c>
      <c r="G478" s="306" t="s">
        <v>1307</v>
      </c>
      <c r="H478" s="306" t="s">
        <v>1207</v>
      </c>
      <c r="I478" s="305" t="s">
        <v>1678</v>
      </c>
      <c r="J478" s="306">
        <v>12</v>
      </c>
      <c r="K478" s="306" t="s">
        <v>1391</v>
      </c>
      <c r="L478" s="306" t="s">
        <v>3174</v>
      </c>
      <c r="M478" s="307"/>
      <c r="N478" s="307"/>
      <c r="O478" s="306"/>
      <c r="P478" s="321"/>
      <c r="Q478" s="307">
        <v>72000000</v>
      </c>
      <c r="R478" s="306" t="s">
        <v>2824</v>
      </c>
      <c r="S478" s="306" t="s">
        <v>742</v>
      </c>
      <c r="T478" s="306">
        <f>V_PO_IT[[#This Row],[SPK Amount]]*V_PO_IT[[#This Row],[QUANTITY]]</f>
        <v>864000000</v>
      </c>
    </row>
    <row r="479" spans="1:20" ht="30" hidden="1" x14ac:dyDescent="0.25">
      <c r="A479" s="306" t="s">
        <v>2792</v>
      </c>
      <c r="B479" s="306" t="s">
        <v>2993</v>
      </c>
      <c r="C479" s="306" t="s">
        <v>2298</v>
      </c>
      <c r="D479" s="320">
        <v>45205</v>
      </c>
      <c r="E479" s="306" t="s">
        <v>2791</v>
      </c>
      <c r="F479" s="306" t="s">
        <v>1303</v>
      </c>
      <c r="G479" s="306" t="s">
        <v>1307</v>
      </c>
      <c r="H479" s="306" t="s">
        <v>1207</v>
      </c>
      <c r="I479" s="305" t="s">
        <v>2422</v>
      </c>
      <c r="J479" s="306">
        <v>1</v>
      </c>
      <c r="K479" s="306" t="s">
        <v>1529</v>
      </c>
      <c r="L479" s="306" t="s">
        <v>2994</v>
      </c>
      <c r="M479" s="307"/>
      <c r="N479" s="307"/>
      <c r="O479" s="306"/>
      <c r="P479" s="321"/>
      <c r="Q479" s="307">
        <v>43720000</v>
      </c>
      <c r="R479" s="306" t="s">
        <v>2824</v>
      </c>
      <c r="S479" s="306" t="s">
        <v>742</v>
      </c>
      <c r="T479" s="306">
        <f>V_PO_IT[[#This Row],[SPK Amount]]*V_PO_IT[[#This Row],[QUANTITY]]</f>
        <v>43720000</v>
      </c>
    </row>
    <row r="480" spans="1:20" ht="30" hidden="1" x14ac:dyDescent="0.25">
      <c r="A480" s="306" t="s">
        <v>2883</v>
      </c>
      <c r="B480" s="306" t="s">
        <v>3011</v>
      </c>
      <c r="C480" s="306" t="s">
        <v>1299</v>
      </c>
      <c r="D480" s="320">
        <v>45002</v>
      </c>
      <c r="E480" s="306" t="s">
        <v>2791</v>
      </c>
      <c r="F480" s="306" t="s">
        <v>1303</v>
      </c>
      <c r="G480" s="306" t="s">
        <v>1307</v>
      </c>
      <c r="H480" s="306" t="s">
        <v>1207</v>
      </c>
      <c r="I480" s="305" t="s">
        <v>1402</v>
      </c>
      <c r="J480" s="306">
        <v>12</v>
      </c>
      <c r="K480" s="306" t="s">
        <v>1397</v>
      </c>
      <c r="L480" s="306" t="s">
        <v>3012</v>
      </c>
      <c r="M480" s="307"/>
      <c r="N480" s="307"/>
      <c r="O480" s="306"/>
      <c r="P480" s="321"/>
      <c r="Q480" s="307">
        <v>16740000</v>
      </c>
      <c r="R480" s="306" t="s">
        <v>2824</v>
      </c>
      <c r="S480" s="306" t="s">
        <v>742</v>
      </c>
      <c r="T480" s="306">
        <f>V_PO_IT[[#This Row],[SPK Amount]]*V_PO_IT[[#This Row],[QUANTITY]]</f>
        <v>200880000</v>
      </c>
    </row>
    <row r="481" spans="1:20" ht="30" hidden="1" x14ac:dyDescent="0.25">
      <c r="A481" s="306" t="s">
        <v>2883</v>
      </c>
      <c r="B481" s="306" t="s">
        <v>3177</v>
      </c>
      <c r="C481" s="306" t="s">
        <v>1299</v>
      </c>
      <c r="D481" s="320">
        <v>45364</v>
      </c>
      <c r="E481" s="306" t="s">
        <v>2791</v>
      </c>
      <c r="F481" s="306" t="s">
        <v>1303</v>
      </c>
      <c r="G481" s="306" t="s">
        <v>1307</v>
      </c>
      <c r="H481" s="306" t="s">
        <v>1207</v>
      </c>
      <c r="I481" s="305" t="s">
        <v>1402</v>
      </c>
      <c r="J481" s="306">
        <v>1</v>
      </c>
      <c r="K481" s="306" t="s">
        <v>1391</v>
      </c>
      <c r="L481" s="306" t="s">
        <v>3178</v>
      </c>
      <c r="M481" s="307"/>
      <c r="N481" s="307"/>
      <c r="O481" s="306"/>
      <c r="P481" s="321"/>
      <c r="Q481" s="307">
        <v>43720000</v>
      </c>
      <c r="R481" s="306" t="s">
        <v>2824</v>
      </c>
      <c r="S481" s="306" t="s">
        <v>742</v>
      </c>
      <c r="T481" s="306">
        <f>V_PO_IT[[#This Row],[SPK Amount]]*V_PO_IT[[#This Row],[QUANTITY]]</f>
        <v>43720000</v>
      </c>
    </row>
    <row r="482" spans="1:20" hidden="1" x14ac:dyDescent="0.25">
      <c r="A482" s="306" t="s">
        <v>2883</v>
      </c>
      <c r="B482" s="306" t="s">
        <v>3179</v>
      </c>
      <c r="C482" s="306" t="s">
        <v>1299</v>
      </c>
      <c r="D482" s="320">
        <v>45442</v>
      </c>
      <c r="E482" s="306" t="s">
        <v>2791</v>
      </c>
      <c r="F482" s="306" t="s">
        <v>1790</v>
      </c>
      <c r="G482" s="306" t="s">
        <v>2130</v>
      </c>
      <c r="H482" s="306" t="s">
        <v>1208</v>
      </c>
      <c r="I482" s="305" t="s">
        <v>1306</v>
      </c>
      <c r="J482" s="306">
        <v>1</v>
      </c>
      <c r="K482" s="306" t="s">
        <v>1358</v>
      </c>
      <c r="L482" s="306" t="s">
        <v>3180</v>
      </c>
      <c r="M482" s="307">
        <v>1900000</v>
      </c>
      <c r="N482" s="307">
        <v>1900000</v>
      </c>
      <c r="O482" s="306" t="s">
        <v>2845</v>
      </c>
      <c r="P482" s="321">
        <v>45475</v>
      </c>
      <c r="Q482" s="307">
        <v>0</v>
      </c>
      <c r="R482" s="306" t="s">
        <v>2824</v>
      </c>
      <c r="S482" s="306" t="s">
        <v>742</v>
      </c>
      <c r="T482" s="306">
        <f>V_PO_IT[[#This Row],[SPK Amount]]*V_PO_IT[[#This Row],[QUANTITY]]</f>
        <v>0</v>
      </c>
    </row>
    <row r="483" spans="1:20" hidden="1" x14ac:dyDescent="0.25">
      <c r="A483" s="306" t="s">
        <v>2883</v>
      </c>
      <c r="B483" s="306" t="s">
        <v>3179</v>
      </c>
      <c r="C483" s="306" t="s">
        <v>1299</v>
      </c>
      <c r="D483" s="320">
        <v>45442</v>
      </c>
      <c r="E483" s="306" t="s">
        <v>2791</v>
      </c>
      <c r="F483" s="306" t="s">
        <v>1322</v>
      </c>
      <c r="G483" s="306" t="s">
        <v>2135</v>
      </c>
      <c r="H483" s="306" t="s">
        <v>1208</v>
      </c>
      <c r="I483" s="305" t="s">
        <v>1306</v>
      </c>
      <c r="J483" s="306">
        <v>12</v>
      </c>
      <c r="K483" s="306" t="s">
        <v>1308</v>
      </c>
      <c r="L483" s="306" t="s">
        <v>3180</v>
      </c>
      <c r="M483" s="307">
        <v>40000</v>
      </c>
      <c r="N483" s="307">
        <v>480000</v>
      </c>
      <c r="O483" s="306" t="s">
        <v>2845</v>
      </c>
      <c r="P483" s="321">
        <v>45475</v>
      </c>
      <c r="Q483" s="307">
        <v>0</v>
      </c>
      <c r="R483" s="306" t="s">
        <v>2824</v>
      </c>
      <c r="S483" s="306" t="s">
        <v>742</v>
      </c>
      <c r="T483" s="306">
        <f>V_PO_IT[[#This Row],[SPK Amount]]*V_PO_IT[[#This Row],[QUANTITY]]</f>
        <v>0</v>
      </c>
    </row>
    <row r="484" spans="1:20" ht="30" hidden="1" x14ac:dyDescent="0.25">
      <c r="A484" s="306" t="s">
        <v>2883</v>
      </c>
      <c r="B484" s="306" t="s">
        <v>3181</v>
      </c>
      <c r="C484" s="306" t="s">
        <v>1299</v>
      </c>
      <c r="D484" s="320">
        <v>45456</v>
      </c>
      <c r="E484" s="306" t="s">
        <v>2791</v>
      </c>
      <c r="F484" s="306" t="s">
        <v>1303</v>
      </c>
      <c r="G484" s="306" t="s">
        <v>1307</v>
      </c>
      <c r="H484" s="306" t="s">
        <v>1207</v>
      </c>
      <c r="I484" s="305" t="s">
        <v>1402</v>
      </c>
      <c r="J484" s="306">
        <v>1</v>
      </c>
      <c r="K484" s="306" t="s">
        <v>1391</v>
      </c>
      <c r="L484" s="306" t="s">
        <v>3182</v>
      </c>
      <c r="M484" s="307"/>
      <c r="N484" s="307"/>
      <c r="O484" s="306"/>
      <c r="P484" s="321"/>
      <c r="Q484" s="307">
        <v>3200000</v>
      </c>
      <c r="R484" s="306" t="s">
        <v>2824</v>
      </c>
      <c r="S484" s="306" t="s">
        <v>742</v>
      </c>
      <c r="T484" s="306">
        <f>V_PO_IT[[#This Row],[SPK Amount]]*V_PO_IT[[#This Row],[QUANTITY]]</f>
        <v>3200000</v>
      </c>
    </row>
    <row r="485" spans="1:20" hidden="1" x14ac:dyDescent="0.25">
      <c r="A485" s="306" t="s">
        <v>2883</v>
      </c>
      <c r="B485" s="306" t="s">
        <v>3048</v>
      </c>
      <c r="C485" s="306" t="s">
        <v>1299</v>
      </c>
      <c r="D485" s="320">
        <v>45168</v>
      </c>
      <c r="E485" s="306" t="s">
        <v>2791</v>
      </c>
      <c r="F485" s="306" t="s">
        <v>2103</v>
      </c>
      <c r="G485" s="306" t="s">
        <v>1353</v>
      </c>
      <c r="H485" s="306" t="s">
        <v>1208</v>
      </c>
      <c r="I485" s="305" t="s">
        <v>1306</v>
      </c>
      <c r="J485" s="306">
        <v>1</v>
      </c>
      <c r="K485" s="306" t="s">
        <v>1329</v>
      </c>
      <c r="L485" s="306" t="s">
        <v>3050</v>
      </c>
      <c r="M485" s="307">
        <v>250000</v>
      </c>
      <c r="N485" s="307">
        <v>250000</v>
      </c>
      <c r="O485" s="306" t="s">
        <v>2845</v>
      </c>
      <c r="P485" s="321">
        <v>45275</v>
      </c>
      <c r="Q485" s="307">
        <v>0</v>
      </c>
      <c r="R485" s="306" t="s">
        <v>2824</v>
      </c>
      <c r="S485" s="306" t="s">
        <v>742</v>
      </c>
      <c r="T485" s="306">
        <f>V_PO_IT[[#This Row],[SPK Amount]]*V_PO_IT[[#This Row],[QUANTITY]]</f>
        <v>0</v>
      </c>
    </row>
    <row r="486" spans="1:20" hidden="1" x14ac:dyDescent="0.25">
      <c r="A486" s="306" t="s">
        <v>2883</v>
      </c>
      <c r="B486" s="306" t="s">
        <v>3048</v>
      </c>
      <c r="C486" s="306" t="s">
        <v>1299</v>
      </c>
      <c r="D486" s="320">
        <v>45168</v>
      </c>
      <c r="E486" s="306" t="s">
        <v>2791</v>
      </c>
      <c r="F486" s="306" t="s">
        <v>2108</v>
      </c>
      <c r="G486" s="306" t="s">
        <v>1355</v>
      </c>
      <c r="H486" s="306" t="s">
        <v>1208</v>
      </c>
      <c r="I486" s="305" t="s">
        <v>1306</v>
      </c>
      <c r="J486" s="306">
        <v>1</v>
      </c>
      <c r="K486" s="306" t="s">
        <v>1341</v>
      </c>
      <c r="L486" s="306" t="s">
        <v>3050</v>
      </c>
      <c r="M486" s="307">
        <v>45000</v>
      </c>
      <c r="N486" s="307">
        <v>45000</v>
      </c>
      <c r="O486" s="306" t="s">
        <v>2845</v>
      </c>
      <c r="P486" s="321">
        <v>45275</v>
      </c>
      <c r="Q486" s="307">
        <v>0</v>
      </c>
      <c r="R486" s="306" t="s">
        <v>2824</v>
      </c>
      <c r="S486" s="306" t="s">
        <v>742</v>
      </c>
      <c r="T486" s="306">
        <f>V_PO_IT[[#This Row],[SPK Amount]]*V_PO_IT[[#This Row],[QUANTITY]]</f>
        <v>0</v>
      </c>
    </row>
    <row r="487" spans="1:20" hidden="1" x14ac:dyDescent="0.25">
      <c r="A487" s="306" t="s">
        <v>2883</v>
      </c>
      <c r="B487" s="306" t="s">
        <v>3057</v>
      </c>
      <c r="C487" s="306" t="s">
        <v>1299</v>
      </c>
      <c r="D487" s="320">
        <v>45260</v>
      </c>
      <c r="E487" s="306" t="s">
        <v>2791</v>
      </c>
      <c r="F487" s="306" t="s">
        <v>2076</v>
      </c>
      <c r="G487" s="306" t="s">
        <v>2077</v>
      </c>
      <c r="H487" s="306" t="s">
        <v>1208</v>
      </c>
      <c r="I487" s="305" t="s">
        <v>1306</v>
      </c>
      <c r="J487" s="306">
        <v>1</v>
      </c>
      <c r="K487" s="306" t="s">
        <v>1329</v>
      </c>
      <c r="L487" s="306" t="s">
        <v>3058</v>
      </c>
      <c r="M487" s="307">
        <v>2225000</v>
      </c>
      <c r="N487" s="307">
        <v>0</v>
      </c>
      <c r="O487" s="306" t="s">
        <v>1713</v>
      </c>
      <c r="P487" s="321">
        <v>1</v>
      </c>
      <c r="Q487" s="307">
        <v>0</v>
      </c>
      <c r="R487" s="306" t="s">
        <v>2824</v>
      </c>
      <c r="S487" s="306" t="s">
        <v>742</v>
      </c>
      <c r="T487" s="306">
        <f>V_PO_IT[[#This Row],[SPK Amount]]*V_PO_IT[[#This Row],[QUANTITY]]</f>
        <v>0</v>
      </c>
    </row>
    <row r="488" spans="1:20" hidden="1" x14ac:dyDescent="0.25">
      <c r="A488" s="306" t="s">
        <v>2883</v>
      </c>
      <c r="B488" s="306" t="s">
        <v>3063</v>
      </c>
      <c r="C488" s="306" t="s">
        <v>1299</v>
      </c>
      <c r="D488" s="320">
        <v>45617</v>
      </c>
      <c r="E488" s="306" t="s">
        <v>2791</v>
      </c>
      <c r="F488" s="306" t="s">
        <v>1790</v>
      </c>
      <c r="G488" s="306" t="s">
        <v>2130</v>
      </c>
      <c r="H488" s="306" t="s">
        <v>1208</v>
      </c>
      <c r="I488" s="305" t="s">
        <v>1306</v>
      </c>
      <c r="J488" s="306">
        <v>2</v>
      </c>
      <c r="K488" s="306" t="s">
        <v>1358</v>
      </c>
      <c r="L488" s="306" t="s">
        <v>3064</v>
      </c>
      <c r="M488" s="307">
        <v>1935000</v>
      </c>
      <c r="N488" s="307">
        <v>3870000</v>
      </c>
      <c r="O488" s="306" t="s">
        <v>2845</v>
      </c>
      <c r="P488" s="321">
        <v>45678</v>
      </c>
      <c r="Q488" s="307">
        <v>0</v>
      </c>
      <c r="R488" s="306" t="s">
        <v>2824</v>
      </c>
      <c r="S488" s="306" t="s">
        <v>742</v>
      </c>
      <c r="T488" s="306">
        <f>V_PO_IT[[#This Row],[SPK Amount]]*V_PO_IT[[#This Row],[QUANTITY]]</f>
        <v>0</v>
      </c>
    </row>
    <row r="489" spans="1:20" hidden="1" x14ac:dyDescent="0.25">
      <c r="A489" s="306" t="s">
        <v>2811</v>
      </c>
      <c r="B489" s="306" t="s">
        <v>3183</v>
      </c>
      <c r="C489" s="306" t="s">
        <v>1299</v>
      </c>
      <c r="D489" s="320">
        <v>45489</v>
      </c>
      <c r="E489" s="306" t="s">
        <v>2791</v>
      </c>
      <c r="F489" s="306" t="s">
        <v>1777</v>
      </c>
      <c r="G489" s="306" t="s">
        <v>1778</v>
      </c>
      <c r="H489" s="306" t="s">
        <v>1208</v>
      </c>
      <c r="I489" s="305" t="s">
        <v>1306</v>
      </c>
      <c r="J489" s="306">
        <v>1</v>
      </c>
      <c r="K489" s="306" t="s">
        <v>1358</v>
      </c>
      <c r="L489" s="306" t="s">
        <v>3184</v>
      </c>
      <c r="M489" s="307">
        <v>1935000</v>
      </c>
      <c r="N489" s="307">
        <v>1935000</v>
      </c>
      <c r="O489" s="306" t="s">
        <v>2845</v>
      </c>
      <c r="P489" s="321">
        <v>45523</v>
      </c>
      <c r="Q489" s="307">
        <v>0</v>
      </c>
      <c r="R489" s="306" t="s">
        <v>2824</v>
      </c>
      <c r="S489" s="306" t="s">
        <v>742</v>
      </c>
      <c r="T489" s="306">
        <f>V_PO_IT[[#This Row],[SPK Amount]]*V_PO_IT[[#This Row],[QUANTITY]]</f>
        <v>0</v>
      </c>
    </row>
    <row r="490" spans="1:20" ht="30" hidden="1" x14ac:dyDescent="0.25">
      <c r="A490" s="306" t="s">
        <v>2811</v>
      </c>
      <c r="B490" s="306" t="s">
        <v>3083</v>
      </c>
      <c r="C490" s="306" t="s">
        <v>1299</v>
      </c>
      <c r="D490" s="320">
        <v>45167</v>
      </c>
      <c r="E490" s="306" t="s">
        <v>2791</v>
      </c>
      <c r="F490" s="306" t="s">
        <v>1303</v>
      </c>
      <c r="G490" s="306" t="s">
        <v>1307</v>
      </c>
      <c r="H490" s="306" t="s">
        <v>1207</v>
      </c>
      <c r="I490" s="305" t="s">
        <v>1402</v>
      </c>
      <c r="J490" s="306">
        <v>1</v>
      </c>
      <c r="K490" s="306" t="s">
        <v>1529</v>
      </c>
      <c r="L490" s="306" t="s">
        <v>3084</v>
      </c>
      <c r="M490" s="307"/>
      <c r="N490" s="307"/>
      <c r="O490" s="306"/>
      <c r="P490" s="321"/>
      <c r="Q490" s="307">
        <v>35580000</v>
      </c>
      <c r="R490" s="306" t="s">
        <v>2824</v>
      </c>
      <c r="S490" s="306" t="s">
        <v>742</v>
      </c>
      <c r="T490" s="306">
        <f>V_PO_IT[[#This Row],[SPK Amount]]*V_PO_IT[[#This Row],[QUANTITY]]</f>
        <v>35580000</v>
      </c>
    </row>
    <row r="491" spans="1:20" hidden="1" x14ac:dyDescent="0.25">
      <c r="A491" s="306" t="s">
        <v>2811</v>
      </c>
      <c r="B491" s="306" t="s">
        <v>3085</v>
      </c>
      <c r="C491" s="306" t="s">
        <v>1299</v>
      </c>
      <c r="D491" s="320">
        <v>45168</v>
      </c>
      <c r="E491" s="306" t="s">
        <v>2791</v>
      </c>
      <c r="F491" s="306" t="s">
        <v>1790</v>
      </c>
      <c r="G491" s="306" t="s">
        <v>1353</v>
      </c>
      <c r="H491" s="306" t="s">
        <v>1208</v>
      </c>
      <c r="I491" s="305" t="s">
        <v>1306</v>
      </c>
      <c r="J491" s="306">
        <v>1</v>
      </c>
      <c r="K491" s="306" t="s">
        <v>1329</v>
      </c>
      <c r="L491" s="306" t="s">
        <v>3086</v>
      </c>
      <c r="M491" s="307">
        <v>250000</v>
      </c>
      <c r="N491" s="307">
        <v>250000</v>
      </c>
      <c r="O491" s="306" t="s">
        <v>2845</v>
      </c>
      <c r="P491" s="321">
        <v>45275</v>
      </c>
      <c r="Q491" s="307">
        <v>0</v>
      </c>
      <c r="R491" s="306" t="s">
        <v>2824</v>
      </c>
      <c r="S491" s="306" t="s">
        <v>742</v>
      </c>
      <c r="T491" s="306">
        <f>V_PO_IT[[#This Row],[SPK Amount]]*V_PO_IT[[#This Row],[QUANTITY]]</f>
        <v>0</v>
      </c>
    </row>
    <row r="492" spans="1:20" hidden="1" x14ac:dyDescent="0.25">
      <c r="A492" s="306" t="s">
        <v>2811</v>
      </c>
      <c r="B492" s="306" t="s">
        <v>3085</v>
      </c>
      <c r="C492" s="306" t="s">
        <v>1299</v>
      </c>
      <c r="D492" s="320">
        <v>45168</v>
      </c>
      <c r="E492" s="306" t="s">
        <v>2791</v>
      </c>
      <c r="F492" s="306" t="s">
        <v>1322</v>
      </c>
      <c r="G492" s="306" t="s">
        <v>1355</v>
      </c>
      <c r="H492" s="306" t="s">
        <v>1208</v>
      </c>
      <c r="I492" s="305" t="s">
        <v>1306</v>
      </c>
      <c r="J492" s="306">
        <v>1</v>
      </c>
      <c r="K492" s="306" t="s">
        <v>1341</v>
      </c>
      <c r="L492" s="306" t="s">
        <v>3086</v>
      </c>
      <c r="M492" s="307">
        <v>45000</v>
      </c>
      <c r="N492" s="307">
        <v>45000</v>
      </c>
      <c r="O492" s="306" t="s">
        <v>2845</v>
      </c>
      <c r="P492" s="321">
        <v>45275</v>
      </c>
      <c r="Q492" s="307">
        <v>0</v>
      </c>
      <c r="R492" s="306" t="s">
        <v>2824</v>
      </c>
      <c r="S492" s="306" t="s">
        <v>742</v>
      </c>
      <c r="T492" s="306">
        <f>V_PO_IT[[#This Row],[SPK Amount]]*V_PO_IT[[#This Row],[QUANTITY]]</f>
        <v>0</v>
      </c>
    </row>
    <row r="493" spans="1:20" ht="30" hidden="1" x14ac:dyDescent="0.25">
      <c r="A493" s="306" t="s">
        <v>2829</v>
      </c>
      <c r="B493" s="306" t="s">
        <v>3190</v>
      </c>
      <c r="C493" s="306" t="s">
        <v>1299</v>
      </c>
      <c r="D493" s="320">
        <v>45317</v>
      </c>
      <c r="E493" s="306" t="s">
        <v>2791</v>
      </c>
      <c r="F493" s="306" t="s">
        <v>1303</v>
      </c>
      <c r="G493" s="306" t="s">
        <v>1307</v>
      </c>
      <c r="H493" s="306" t="s">
        <v>1207</v>
      </c>
      <c r="I493" s="305" t="s">
        <v>1402</v>
      </c>
      <c r="J493" s="306">
        <v>12</v>
      </c>
      <c r="K493" s="306" t="s">
        <v>3161</v>
      </c>
      <c r="L493" s="306" t="s">
        <v>3191</v>
      </c>
      <c r="M493" s="307"/>
      <c r="N493" s="307"/>
      <c r="O493" s="306"/>
      <c r="P493" s="321"/>
      <c r="Q493" s="307">
        <v>149805000</v>
      </c>
      <c r="R493" s="306" t="s">
        <v>2824</v>
      </c>
      <c r="S493" s="306" t="s">
        <v>742</v>
      </c>
      <c r="T493" s="306">
        <f>V_PO_IT[[#This Row],[SPK Amount]]*V_PO_IT[[#This Row],[QUANTITY]]</f>
        <v>1797660000</v>
      </c>
    </row>
    <row r="494" spans="1:20" ht="30" hidden="1" x14ac:dyDescent="0.25">
      <c r="A494" s="306" t="s">
        <v>2829</v>
      </c>
      <c r="B494" s="306" t="s">
        <v>3148</v>
      </c>
      <c r="C494" s="306" t="s">
        <v>1299</v>
      </c>
      <c r="D494" s="320">
        <v>45002</v>
      </c>
      <c r="E494" s="306" t="s">
        <v>2791</v>
      </c>
      <c r="F494" s="306" t="s">
        <v>1303</v>
      </c>
      <c r="G494" s="306" t="s">
        <v>1307</v>
      </c>
      <c r="H494" s="306" t="s">
        <v>1207</v>
      </c>
      <c r="I494" s="305" t="s">
        <v>1402</v>
      </c>
      <c r="J494" s="306">
        <v>12</v>
      </c>
      <c r="K494" s="306" t="s">
        <v>1397</v>
      </c>
      <c r="L494" s="306" t="s">
        <v>3149</v>
      </c>
      <c r="M494" s="307"/>
      <c r="N494" s="307"/>
      <c r="O494" s="306"/>
      <c r="P494" s="321"/>
      <c r="Q494" s="307">
        <v>111600000</v>
      </c>
      <c r="R494" s="306" t="s">
        <v>2824</v>
      </c>
      <c r="S494" s="306" t="s">
        <v>742</v>
      </c>
      <c r="T494" s="306">
        <f>V_PO_IT[[#This Row],[SPK Amount]]*V_PO_IT[[#This Row],[QUANTITY]]</f>
        <v>1339200000</v>
      </c>
    </row>
    <row r="495" spans="1:20" ht="30" hidden="1" x14ac:dyDescent="0.25">
      <c r="A495" s="306" t="s">
        <v>2829</v>
      </c>
      <c r="B495" s="306" t="s">
        <v>3150</v>
      </c>
      <c r="C495" s="306" t="s">
        <v>1299</v>
      </c>
      <c r="D495" s="320">
        <v>45002</v>
      </c>
      <c r="E495" s="306" t="s">
        <v>2791</v>
      </c>
      <c r="F495" s="306" t="s">
        <v>1303</v>
      </c>
      <c r="G495" s="306" t="s">
        <v>1307</v>
      </c>
      <c r="H495" s="306" t="s">
        <v>1207</v>
      </c>
      <c r="I495" s="305" t="s">
        <v>1402</v>
      </c>
      <c r="J495" s="306">
        <v>12</v>
      </c>
      <c r="K495" s="306" t="s">
        <v>1397</v>
      </c>
      <c r="L495" s="306" t="s">
        <v>3151</v>
      </c>
      <c r="M495" s="307"/>
      <c r="N495" s="307"/>
      <c r="O495" s="306"/>
      <c r="P495" s="321"/>
      <c r="Q495" s="307">
        <v>29900000.039999999</v>
      </c>
      <c r="R495" s="306" t="s">
        <v>2824</v>
      </c>
      <c r="S495" s="306" t="s">
        <v>742</v>
      </c>
      <c r="T495" s="306">
        <f>V_PO_IT[[#This Row],[SPK Amount]]*V_PO_IT[[#This Row],[QUANTITY]]</f>
        <v>358800000.48000002</v>
      </c>
    </row>
    <row r="496" spans="1:20" ht="30" hidden="1" x14ac:dyDescent="0.25">
      <c r="A496" s="306" t="s">
        <v>2829</v>
      </c>
      <c r="B496" s="306" t="s">
        <v>3192</v>
      </c>
      <c r="C496" s="306" t="s">
        <v>1299</v>
      </c>
      <c r="D496" s="320">
        <v>45358</v>
      </c>
      <c r="E496" s="306" t="s">
        <v>2791</v>
      </c>
      <c r="F496" s="306" t="s">
        <v>1303</v>
      </c>
      <c r="G496" s="306" t="s">
        <v>1307</v>
      </c>
      <c r="H496" s="306" t="s">
        <v>1207</v>
      </c>
      <c r="I496" s="305" t="s">
        <v>1402</v>
      </c>
      <c r="J496" s="306">
        <v>1</v>
      </c>
      <c r="K496" s="306" t="s">
        <v>1443</v>
      </c>
      <c r="L496" s="306" t="s">
        <v>3193</v>
      </c>
      <c r="M496" s="307"/>
      <c r="N496" s="307"/>
      <c r="O496" s="306"/>
      <c r="P496" s="321"/>
      <c r="Q496" s="307">
        <v>29600000</v>
      </c>
      <c r="R496" s="306" t="s">
        <v>2824</v>
      </c>
      <c r="S496" s="306" t="s">
        <v>742</v>
      </c>
      <c r="T496" s="306">
        <f>V_PO_IT[[#This Row],[SPK Amount]]*V_PO_IT[[#This Row],[QUANTITY]]</f>
        <v>29600000</v>
      </c>
    </row>
    <row r="497" spans="1:20" hidden="1" x14ac:dyDescent="0.25">
      <c r="A497" s="306" t="s">
        <v>2829</v>
      </c>
      <c r="B497" s="306" t="s">
        <v>2967</v>
      </c>
      <c r="C497" s="306" t="s">
        <v>1299</v>
      </c>
      <c r="D497" s="320">
        <v>45763</v>
      </c>
      <c r="E497" s="306" t="s">
        <v>2791</v>
      </c>
      <c r="F497" s="306" t="s">
        <v>2726</v>
      </c>
      <c r="G497" s="306" t="s">
        <v>2727</v>
      </c>
      <c r="H497" s="306" t="s">
        <v>1208</v>
      </c>
      <c r="I497" s="305" t="s">
        <v>1306</v>
      </c>
      <c r="J497" s="306">
        <v>1</v>
      </c>
      <c r="K497" s="306" t="s">
        <v>1329</v>
      </c>
      <c r="L497" s="306" t="s">
        <v>759</v>
      </c>
      <c r="M497" s="307">
        <v>215000</v>
      </c>
      <c r="N497" s="307">
        <v>215000</v>
      </c>
      <c r="O497" s="306" t="s">
        <v>2845</v>
      </c>
      <c r="P497" s="321">
        <v>45770</v>
      </c>
      <c r="Q497" s="307">
        <v>0</v>
      </c>
      <c r="R497" s="306" t="s">
        <v>2824</v>
      </c>
      <c r="S497" s="306" t="s">
        <v>742</v>
      </c>
      <c r="T497" s="306">
        <f>V_PO_IT[[#This Row],[SPK Amount]]*V_PO_IT[[#This Row],[QUANTITY]]</f>
        <v>0</v>
      </c>
    </row>
    <row r="498" spans="1:20" hidden="1" x14ac:dyDescent="0.25">
      <c r="A498" s="306" t="s">
        <v>2829</v>
      </c>
      <c r="B498" s="306" t="s">
        <v>3194</v>
      </c>
      <c r="C498" s="306" t="s">
        <v>1299</v>
      </c>
      <c r="D498" s="320">
        <v>45432</v>
      </c>
      <c r="E498" s="306" t="s">
        <v>2791</v>
      </c>
      <c r="F498" s="306" t="s">
        <v>2646</v>
      </c>
      <c r="G498" s="306" t="s">
        <v>2647</v>
      </c>
      <c r="H498" s="306" t="s">
        <v>1208</v>
      </c>
      <c r="I498" s="305" t="s">
        <v>1306</v>
      </c>
      <c r="J498" s="306">
        <v>1</v>
      </c>
      <c r="K498" s="306" t="s">
        <v>1329</v>
      </c>
      <c r="L498" s="306" t="s">
        <v>3195</v>
      </c>
      <c r="M498" s="307">
        <v>5200000</v>
      </c>
      <c r="N498" s="307">
        <v>5200000</v>
      </c>
      <c r="O498" s="306" t="s">
        <v>2845</v>
      </c>
      <c r="P498" s="321">
        <v>45469</v>
      </c>
      <c r="Q498" s="307">
        <v>0</v>
      </c>
      <c r="R498" s="306" t="s">
        <v>2824</v>
      </c>
      <c r="S498" s="306" t="s">
        <v>742</v>
      </c>
      <c r="T498" s="306">
        <f>V_PO_IT[[#This Row],[SPK Amount]]*V_PO_IT[[#This Row],[QUANTITY]]</f>
        <v>0</v>
      </c>
    </row>
    <row r="499" spans="1:20" hidden="1" x14ac:dyDescent="0.25">
      <c r="A499" s="306" t="s">
        <v>2829</v>
      </c>
      <c r="B499" s="306" t="s">
        <v>3216</v>
      </c>
      <c r="C499" s="306" t="s">
        <v>1299</v>
      </c>
      <c r="D499" s="320">
        <v>45432</v>
      </c>
      <c r="E499" s="306" t="s">
        <v>2791</v>
      </c>
      <c r="F499" s="306" t="s">
        <v>2652</v>
      </c>
      <c r="G499" s="306" t="s">
        <v>2653</v>
      </c>
      <c r="H499" s="306" t="s">
        <v>1208</v>
      </c>
      <c r="I499" s="305" t="s">
        <v>1306</v>
      </c>
      <c r="J499" s="306">
        <v>2</v>
      </c>
      <c r="K499" s="306" t="s">
        <v>1329</v>
      </c>
      <c r="L499" s="306" t="s">
        <v>3217</v>
      </c>
      <c r="M499" s="307">
        <v>1450000</v>
      </c>
      <c r="N499" s="307">
        <v>2900000</v>
      </c>
      <c r="O499" s="306" t="s">
        <v>2845</v>
      </c>
      <c r="P499" s="321">
        <v>45474</v>
      </c>
      <c r="Q499" s="307">
        <v>0</v>
      </c>
      <c r="R499" s="306" t="s">
        <v>2824</v>
      </c>
      <c r="S499" s="306" t="s">
        <v>742</v>
      </c>
      <c r="T499" s="306">
        <f>V_PO_IT[[#This Row],[SPK Amount]]*V_PO_IT[[#This Row],[QUANTITY]]</f>
        <v>0</v>
      </c>
    </row>
    <row r="500" spans="1:20" ht="30" hidden="1" x14ac:dyDescent="0.25">
      <c r="A500" s="306" t="s">
        <v>2829</v>
      </c>
      <c r="B500" s="306" t="s">
        <v>3188</v>
      </c>
      <c r="C500" s="306" t="s">
        <v>1299</v>
      </c>
      <c r="D500" s="320">
        <v>45092</v>
      </c>
      <c r="E500" s="306" t="s">
        <v>2791</v>
      </c>
      <c r="F500" s="306" t="s">
        <v>1303</v>
      </c>
      <c r="G500" s="306" t="s">
        <v>1307</v>
      </c>
      <c r="H500" s="306" t="s">
        <v>1207</v>
      </c>
      <c r="I500" s="305" t="s">
        <v>1402</v>
      </c>
      <c r="J500" s="306">
        <v>1</v>
      </c>
      <c r="K500" s="306" t="s">
        <v>1391</v>
      </c>
      <c r="L500" s="306" t="s">
        <v>3189</v>
      </c>
      <c r="M500" s="307"/>
      <c r="N500" s="307"/>
      <c r="O500" s="306"/>
      <c r="P500" s="321"/>
      <c r="Q500" s="307">
        <v>1320000</v>
      </c>
      <c r="R500" s="306" t="s">
        <v>2824</v>
      </c>
      <c r="S500" s="306" t="s">
        <v>742</v>
      </c>
      <c r="T500" s="306">
        <f>V_PO_IT[[#This Row],[SPK Amount]]*V_PO_IT[[#This Row],[QUANTITY]]</f>
        <v>1320000</v>
      </c>
    </row>
    <row r="501" spans="1:20" ht="30" hidden="1" x14ac:dyDescent="0.25">
      <c r="A501" s="306" t="s">
        <v>2829</v>
      </c>
      <c r="B501" s="306" t="s">
        <v>3199</v>
      </c>
      <c r="C501" s="306" t="s">
        <v>1299</v>
      </c>
      <c r="D501" s="320">
        <v>45124</v>
      </c>
      <c r="E501" s="306" t="s">
        <v>2791</v>
      </c>
      <c r="F501" s="306" t="s">
        <v>1303</v>
      </c>
      <c r="G501" s="306" t="s">
        <v>1307</v>
      </c>
      <c r="H501" s="306" t="s">
        <v>1207</v>
      </c>
      <c r="I501" s="305" t="s">
        <v>1402</v>
      </c>
      <c r="J501" s="306">
        <v>1</v>
      </c>
      <c r="K501" s="306" t="s">
        <v>1529</v>
      </c>
      <c r="L501" s="306" t="s">
        <v>3200</v>
      </c>
      <c r="M501" s="307"/>
      <c r="N501" s="307"/>
      <c r="O501" s="306"/>
      <c r="P501" s="321"/>
      <c r="Q501" s="307">
        <v>11625000</v>
      </c>
      <c r="R501" s="306" t="s">
        <v>2824</v>
      </c>
      <c r="S501" s="306" t="s">
        <v>742</v>
      </c>
      <c r="T501" s="306">
        <f>V_PO_IT[[#This Row],[SPK Amount]]*V_PO_IT[[#This Row],[QUANTITY]]</f>
        <v>11625000</v>
      </c>
    </row>
    <row r="502" spans="1:20" hidden="1" x14ac:dyDescent="0.25">
      <c r="A502" s="306" t="s">
        <v>2829</v>
      </c>
      <c r="B502" s="306" t="s">
        <v>3206</v>
      </c>
      <c r="C502" s="306" t="s">
        <v>1299</v>
      </c>
      <c r="D502" s="320">
        <v>45847</v>
      </c>
      <c r="E502" s="306" t="s">
        <v>2791</v>
      </c>
      <c r="F502" s="306" t="s">
        <v>3207</v>
      </c>
      <c r="G502" s="306" t="s">
        <v>3208</v>
      </c>
      <c r="H502" s="306" t="s">
        <v>1208</v>
      </c>
      <c r="I502" s="305" t="s">
        <v>1306</v>
      </c>
      <c r="J502" s="306">
        <v>1</v>
      </c>
      <c r="K502" s="306" t="s">
        <v>1329</v>
      </c>
      <c r="L502" s="306" t="s">
        <v>5347</v>
      </c>
      <c r="M502" s="307">
        <v>695000</v>
      </c>
      <c r="N502" s="307">
        <v>695000</v>
      </c>
      <c r="O502" s="306" t="s">
        <v>2845</v>
      </c>
      <c r="P502" s="321">
        <v>45895</v>
      </c>
      <c r="Q502" s="307">
        <v>0</v>
      </c>
      <c r="R502" s="306" t="s">
        <v>2824</v>
      </c>
      <c r="S502" s="306" t="s">
        <v>742</v>
      </c>
      <c r="T502" s="306">
        <f>V_PO_IT[[#This Row],[SPK Amount]]*V_PO_IT[[#This Row],[QUANTITY]]</f>
        <v>0</v>
      </c>
    </row>
    <row r="503" spans="1:20" ht="30" hidden="1" x14ac:dyDescent="0.25">
      <c r="A503" s="306" t="s">
        <v>2829</v>
      </c>
      <c r="B503" s="306" t="s">
        <v>3213</v>
      </c>
      <c r="C503" s="306" t="s">
        <v>1299</v>
      </c>
      <c r="D503" s="320">
        <v>45187</v>
      </c>
      <c r="E503" s="306" t="s">
        <v>2791</v>
      </c>
      <c r="F503" s="306" t="s">
        <v>1303</v>
      </c>
      <c r="G503" s="306" t="s">
        <v>1307</v>
      </c>
      <c r="H503" s="306" t="s">
        <v>1207</v>
      </c>
      <c r="I503" s="305" t="s">
        <v>1402</v>
      </c>
      <c r="J503" s="306">
        <v>2</v>
      </c>
      <c r="K503" s="306" t="s">
        <v>1391</v>
      </c>
      <c r="L503" s="306" t="s">
        <v>3214</v>
      </c>
      <c r="M503" s="307"/>
      <c r="N503" s="307"/>
      <c r="O503" s="306"/>
      <c r="P503" s="321"/>
      <c r="Q503" s="307">
        <v>4600000</v>
      </c>
      <c r="R503" s="306" t="s">
        <v>2824</v>
      </c>
      <c r="S503" s="306" t="s">
        <v>742</v>
      </c>
      <c r="T503" s="306">
        <f>V_PO_IT[[#This Row],[SPK Amount]]*V_PO_IT[[#This Row],[QUANTITY]]</f>
        <v>9200000</v>
      </c>
    </row>
    <row r="504" spans="1:20" ht="45" hidden="1" x14ac:dyDescent="0.25">
      <c r="A504" s="306" t="s">
        <v>2829</v>
      </c>
      <c r="B504" s="306" t="s">
        <v>3218</v>
      </c>
      <c r="C504" s="306" t="s">
        <v>1299</v>
      </c>
      <c r="D504" s="320">
        <v>45560</v>
      </c>
      <c r="E504" s="306" t="s">
        <v>2791</v>
      </c>
      <c r="F504" s="306" t="s">
        <v>1303</v>
      </c>
      <c r="G504" s="306" t="s">
        <v>1307</v>
      </c>
      <c r="H504" s="306" t="s">
        <v>1207</v>
      </c>
      <c r="I504" s="305" t="s">
        <v>1678</v>
      </c>
      <c r="J504" s="306">
        <v>12</v>
      </c>
      <c r="K504" s="306" t="s">
        <v>1443</v>
      </c>
      <c r="L504" s="306" t="s">
        <v>3219</v>
      </c>
      <c r="M504" s="307"/>
      <c r="N504" s="307"/>
      <c r="O504" s="306"/>
      <c r="P504" s="321"/>
      <c r="Q504" s="307">
        <v>72000000</v>
      </c>
      <c r="R504" s="306" t="s">
        <v>2824</v>
      </c>
      <c r="S504" s="306" t="s">
        <v>742</v>
      </c>
      <c r="T504" s="306">
        <f>V_PO_IT[[#This Row],[SPK Amount]]*V_PO_IT[[#This Row],[QUANTITY]]</f>
        <v>864000000</v>
      </c>
    </row>
    <row r="505" spans="1:20" hidden="1" x14ac:dyDescent="0.25">
      <c r="A505" s="306" t="s">
        <v>2829</v>
      </c>
      <c r="B505" s="306" t="s">
        <v>3229</v>
      </c>
      <c r="C505" s="306" t="s">
        <v>1299</v>
      </c>
      <c r="D505" s="320">
        <v>45205</v>
      </c>
      <c r="E505" s="306" t="s">
        <v>2791</v>
      </c>
      <c r="F505" s="306" t="s">
        <v>1354</v>
      </c>
      <c r="G505" s="306" t="s">
        <v>2587</v>
      </c>
      <c r="H505" s="306" t="s">
        <v>1208</v>
      </c>
      <c r="I505" s="305" t="s">
        <v>1306</v>
      </c>
      <c r="J505" s="306">
        <v>1</v>
      </c>
      <c r="K505" s="306" t="s">
        <v>1391</v>
      </c>
      <c r="L505" s="306" t="s">
        <v>3230</v>
      </c>
      <c r="M505" s="307">
        <v>1400000</v>
      </c>
      <c r="N505" s="307">
        <v>1400000</v>
      </c>
      <c r="O505" s="306" t="s">
        <v>2845</v>
      </c>
      <c r="P505" s="321">
        <v>45274</v>
      </c>
      <c r="Q505" s="307">
        <v>0</v>
      </c>
      <c r="R505" s="306" t="s">
        <v>2824</v>
      </c>
      <c r="S505" s="306" t="s">
        <v>742</v>
      </c>
      <c r="T505" s="306">
        <f>V_PO_IT[[#This Row],[SPK Amount]]*V_PO_IT[[#This Row],[QUANTITY]]</f>
        <v>0</v>
      </c>
    </row>
    <row r="506" spans="1:20" hidden="1" x14ac:dyDescent="0.25">
      <c r="A506" s="306" t="s">
        <v>2829</v>
      </c>
      <c r="B506" s="306" t="s">
        <v>3236</v>
      </c>
      <c r="C506" s="306" t="s">
        <v>1299</v>
      </c>
      <c r="D506" s="320">
        <v>45229</v>
      </c>
      <c r="E506" s="306" t="s">
        <v>2791</v>
      </c>
      <c r="F506" s="306" t="s">
        <v>2607</v>
      </c>
      <c r="G506" s="306" t="s">
        <v>2608</v>
      </c>
      <c r="H506" s="306" t="s">
        <v>1208</v>
      </c>
      <c r="I506" s="305" t="s">
        <v>1306</v>
      </c>
      <c r="J506" s="306">
        <v>1</v>
      </c>
      <c r="K506" s="306" t="s">
        <v>1329</v>
      </c>
      <c r="L506" s="306" t="s">
        <v>3237</v>
      </c>
      <c r="M506" s="307">
        <v>500000</v>
      </c>
      <c r="N506" s="307">
        <v>500000</v>
      </c>
      <c r="O506" s="306" t="s">
        <v>2845</v>
      </c>
      <c r="P506" s="321">
        <v>45350</v>
      </c>
      <c r="Q506" s="307">
        <v>0</v>
      </c>
      <c r="R506" s="306" t="s">
        <v>2824</v>
      </c>
      <c r="S506" s="306" t="s">
        <v>742</v>
      </c>
      <c r="T506" s="306">
        <f>V_PO_IT[[#This Row],[SPK Amount]]*V_PO_IT[[#This Row],[QUANTITY]]</f>
        <v>0</v>
      </c>
    </row>
    <row r="507" spans="1:20" ht="30" hidden="1" x14ac:dyDescent="0.25">
      <c r="A507" s="306" t="s">
        <v>2909</v>
      </c>
      <c r="B507" s="306" t="s">
        <v>3311</v>
      </c>
      <c r="C507" s="306" t="s">
        <v>1299</v>
      </c>
      <c r="D507" s="320">
        <v>45002</v>
      </c>
      <c r="E507" s="306" t="s">
        <v>2791</v>
      </c>
      <c r="F507" s="306" t="s">
        <v>1303</v>
      </c>
      <c r="G507" s="306" t="s">
        <v>1307</v>
      </c>
      <c r="H507" s="306" t="s">
        <v>1207</v>
      </c>
      <c r="I507" s="305" t="s">
        <v>1402</v>
      </c>
      <c r="J507" s="306">
        <v>12</v>
      </c>
      <c r="K507" s="306" t="s">
        <v>1397</v>
      </c>
      <c r="L507" s="306" t="s">
        <v>3312</v>
      </c>
      <c r="M507" s="307"/>
      <c r="N507" s="307"/>
      <c r="O507" s="306"/>
      <c r="P507" s="321"/>
      <c r="Q507" s="307">
        <v>33015000</v>
      </c>
      <c r="R507" s="306" t="s">
        <v>2824</v>
      </c>
      <c r="S507" s="306" t="s">
        <v>742</v>
      </c>
      <c r="T507" s="306">
        <f>V_PO_IT[[#This Row],[SPK Amount]]*V_PO_IT[[#This Row],[QUANTITY]]</f>
        <v>396180000</v>
      </c>
    </row>
    <row r="508" spans="1:20" ht="30" hidden="1" x14ac:dyDescent="0.25">
      <c r="A508" s="306" t="s">
        <v>2909</v>
      </c>
      <c r="B508" s="306" t="s">
        <v>3220</v>
      </c>
      <c r="C508" s="306" t="s">
        <v>1299</v>
      </c>
      <c r="D508" s="320">
        <v>45364</v>
      </c>
      <c r="E508" s="306" t="s">
        <v>2791</v>
      </c>
      <c r="F508" s="306" t="s">
        <v>1303</v>
      </c>
      <c r="G508" s="306" t="s">
        <v>1307</v>
      </c>
      <c r="H508" s="306" t="s">
        <v>1207</v>
      </c>
      <c r="I508" s="305" t="s">
        <v>1402</v>
      </c>
      <c r="J508" s="306">
        <v>1</v>
      </c>
      <c r="K508" s="306" t="s">
        <v>1391</v>
      </c>
      <c r="L508" s="306" t="s">
        <v>1409</v>
      </c>
      <c r="M508" s="307"/>
      <c r="N508" s="307"/>
      <c r="O508" s="306"/>
      <c r="P508" s="321"/>
      <c r="Q508" s="307">
        <v>95480000</v>
      </c>
      <c r="R508" s="306" t="s">
        <v>2824</v>
      </c>
      <c r="S508" s="306" t="s">
        <v>742</v>
      </c>
      <c r="T508" s="306">
        <f>V_PO_IT[[#This Row],[SPK Amount]]*V_PO_IT[[#This Row],[QUANTITY]]</f>
        <v>95480000</v>
      </c>
    </row>
    <row r="509" spans="1:20" ht="30" hidden="1" x14ac:dyDescent="0.25">
      <c r="A509" s="306" t="s">
        <v>2909</v>
      </c>
      <c r="B509" s="306" t="s">
        <v>3221</v>
      </c>
      <c r="C509" s="306" t="s">
        <v>1299</v>
      </c>
      <c r="D509" s="320">
        <v>45456</v>
      </c>
      <c r="E509" s="306" t="s">
        <v>2791</v>
      </c>
      <c r="F509" s="306" t="s">
        <v>1303</v>
      </c>
      <c r="G509" s="306" t="s">
        <v>1307</v>
      </c>
      <c r="H509" s="306" t="s">
        <v>1207</v>
      </c>
      <c r="I509" s="305" t="s">
        <v>1402</v>
      </c>
      <c r="J509" s="306">
        <v>1</v>
      </c>
      <c r="K509" s="306" t="s">
        <v>1391</v>
      </c>
      <c r="L509" s="306" t="s">
        <v>1457</v>
      </c>
      <c r="M509" s="307"/>
      <c r="N509" s="307"/>
      <c r="O509" s="306"/>
      <c r="P509" s="321"/>
      <c r="Q509" s="307">
        <v>7020000</v>
      </c>
      <c r="R509" s="306" t="s">
        <v>2824</v>
      </c>
      <c r="S509" s="306" t="s">
        <v>742</v>
      </c>
      <c r="T509" s="306">
        <f>V_PO_IT[[#This Row],[SPK Amount]]*V_PO_IT[[#This Row],[QUANTITY]]</f>
        <v>7020000</v>
      </c>
    </row>
    <row r="510" spans="1:20" hidden="1" x14ac:dyDescent="0.25">
      <c r="A510" s="306" t="s">
        <v>2909</v>
      </c>
      <c r="B510" s="306" t="s">
        <v>3222</v>
      </c>
      <c r="C510" s="306" t="s">
        <v>1299</v>
      </c>
      <c r="D510" s="320">
        <v>45470</v>
      </c>
      <c r="E510" s="306" t="s">
        <v>2791</v>
      </c>
      <c r="F510" s="306" t="s">
        <v>1356</v>
      </c>
      <c r="G510" s="306" t="s">
        <v>1357</v>
      </c>
      <c r="H510" s="306" t="s">
        <v>1208</v>
      </c>
      <c r="I510" s="305" t="s">
        <v>1306</v>
      </c>
      <c r="J510" s="306">
        <v>1</v>
      </c>
      <c r="K510" s="306" t="s">
        <v>1358</v>
      </c>
      <c r="L510" s="306" t="s">
        <v>3223</v>
      </c>
      <c r="M510" s="307">
        <v>1935000</v>
      </c>
      <c r="N510" s="307">
        <v>1935000</v>
      </c>
      <c r="O510" s="306" t="s">
        <v>2845</v>
      </c>
      <c r="P510" s="321">
        <v>45506</v>
      </c>
      <c r="Q510" s="307">
        <v>0</v>
      </c>
      <c r="R510" s="306" t="s">
        <v>2824</v>
      </c>
      <c r="S510" s="306" t="s">
        <v>742</v>
      </c>
      <c r="T510" s="306">
        <f>V_PO_IT[[#This Row],[SPK Amount]]*V_PO_IT[[#This Row],[QUANTITY]]</f>
        <v>0</v>
      </c>
    </row>
    <row r="511" spans="1:20" hidden="1" x14ac:dyDescent="0.25">
      <c r="A511" s="306" t="s">
        <v>2909</v>
      </c>
      <c r="B511" s="306" t="s">
        <v>3335</v>
      </c>
      <c r="C511" s="306" t="s">
        <v>1299</v>
      </c>
      <c r="D511" s="320">
        <v>45168</v>
      </c>
      <c r="E511" s="306" t="s">
        <v>2791</v>
      </c>
      <c r="F511" s="306" t="s">
        <v>1339</v>
      </c>
      <c r="G511" s="306" t="s">
        <v>1340</v>
      </c>
      <c r="H511" s="306" t="s">
        <v>1208</v>
      </c>
      <c r="I511" s="305" t="s">
        <v>1306</v>
      </c>
      <c r="J511" s="306">
        <v>2</v>
      </c>
      <c r="K511" s="306" t="s">
        <v>1341</v>
      </c>
      <c r="L511" s="306" t="s">
        <v>3340</v>
      </c>
      <c r="M511" s="307">
        <v>320000</v>
      </c>
      <c r="N511" s="307">
        <v>640000</v>
      </c>
      <c r="O511" s="306" t="s">
        <v>2845</v>
      </c>
      <c r="P511" s="321">
        <v>45274</v>
      </c>
      <c r="Q511" s="307">
        <v>0</v>
      </c>
      <c r="R511" s="306" t="s">
        <v>2824</v>
      </c>
      <c r="S511" s="306" t="s">
        <v>742</v>
      </c>
      <c r="T511" s="306">
        <f>V_PO_IT[[#This Row],[SPK Amount]]*V_PO_IT[[#This Row],[QUANTITY]]</f>
        <v>0</v>
      </c>
    </row>
    <row r="512" spans="1:20" hidden="1" x14ac:dyDescent="0.25">
      <c r="A512" s="306" t="s">
        <v>2909</v>
      </c>
      <c r="B512" s="306" t="s">
        <v>3335</v>
      </c>
      <c r="C512" s="306" t="s">
        <v>1299</v>
      </c>
      <c r="D512" s="320">
        <v>45168</v>
      </c>
      <c r="E512" s="306" t="s">
        <v>2791</v>
      </c>
      <c r="F512" s="306" t="s">
        <v>1347</v>
      </c>
      <c r="G512" s="306" t="s">
        <v>1348</v>
      </c>
      <c r="H512" s="306" t="s">
        <v>1208</v>
      </c>
      <c r="I512" s="305" t="s">
        <v>1306</v>
      </c>
      <c r="J512" s="306">
        <v>1</v>
      </c>
      <c r="K512" s="306" t="s">
        <v>1329</v>
      </c>
      <c r="L512" s="306" t="s">
        <v>3339</v>
      </c>
      <c r="M512" s="307">
        <v>1200000</v>
      </c>
      <c r="N512" s="307">
        <v>1200000</v>
      </c>
      <c r="O512" s="306" t="s">
        <v>2845</v>
      </c>
      <c r="P512" s="321">
        <v>45275</v>
      </c>
      <c r="Q512" s="307">
        <v>0</v>
      </c>
      <c r="R512" s="306" t="s">
        <v>2824</v>
      </c>
      <c r="S512" s="306" t="s">
        <v>742</v>
      </c>
      <c r="T512" s="306">
        <f>V_PO_IT[[#This Row],[SPK Amount]]*V_PO_IT[[#This Row],[QUANTITY]]</f>
        <v>0</v>
      </c>
    </row>
    <row r="513" spans="1:20" hidden="1" x14ac:dyDescent="0.25">
      <c r="A513" s="306" t="s">
        <v>2909</v>
      </c>
      <c r="B513" s="306" t="s">
        <v>3335</v>
      </c>
      <c r="C513" s="306" t="s">
        <v>1299</v>
      </c>
      <c r="D513" s="320">
        <v>45168</v>
      </c>
      <c r="E513" s="306" t="s">
        <v>2791</v>
      </c>
      <c r="F513" s="306" t="s">
        <v>1352</v>
      </c>
      <c r="G513" s="306" t="s">
        <v>1353</v>
      </c>
      <c r="H513" s="306" t="s">
        <v>1208</v>
      </c>
      <c r="I513" s="305" t="s">
        <v>1306</v>
      </c>
      <c r="J513" s="306">
        <v>1</v>
      </c>
      <c r="K513" s="306" t="s">
        <v>1329</v>
      </c>
      <c r="L513" s="306" t="s">
        <v>3339</v>
      </c>
      <c r="M513" s="307">
        <v>250000</v>
      </c>
      <c r="N513" s="307">
        <v>250000</v>
      </c>
      <c r="O513" s="306" t="s">
        <v>2845</v>
      </c>
      <c r="P513" s="321">
        <v>45275</v>
      </c>
      <c r="Q513" s="307">
        <v>0</v>
      </c>
      <c r="R513" s="306" t="s">
        <v>2824</v>
      </c>
      <c r="S513" s="306" t="s">
        <v>742</v>
      </c>
      <c r="T513" s="306">
        <f>V_PO_IT[[#This Row],[SPK Amount]]*V_PO_IT[[#This Row],[QUANTITY]]</f>
        <v>0</v>
      </c>
    </row>
    <row r="514" spans="1:20" hidden="1" x14ac:dyDescent="0.25">
      <c r="A514" s="306" t="s">
        <v>2909</v>
      </c>
      <c r="B514" s="306" t="s">
        <v>3335</v>
      </c>
      <c r="C514" s="306" t="s">
        <v>1299</v>
      </c>
      <c r="D514" s="320">
        <v>45168</v>
      </c>
      <c r="E514" s="306" t="s">
        <v>2791</v>
      </c>
      <c r="F514" s="306" t="s">
        <v>1354</v>
      </c>
      <c r="G514" s="306" t="s">
        <v>1355</v>
      </c>
      <c r="H514" s="306" t="s">
        <v>1208</v>
      </c>
      <c r="I514" s="305" t="s">
        <v>1306</v>
      </c>
      <c r="J514" s="306">
        <v>1</v>
      </c>
      <c r="K514" s="306" t="s">
        <v>1341</v>
      </c>
      <c r="L514" s="306" t="s">
        <v>3339</v>
      </c>
      <c r="M514" s="307">
        <v>45000</v>
      </c>
      <c r="N514" s="307">
        <v>45000</v>
      </c>
      <c r="O514" s="306" t="s">
        <v>2845</v>
      </c>
      <c r="P514" s="321">
        <v>45275</v>
      </c>
      <c r="Q514" s="307">
        <v>0</v>
      </c>
      <c r="R514" s="306" t="s">
        <v>2824</v>
      </c>
      <c r="S514" s="306" t="s">
        <v>742</v>
      </c>
      <c r="T514" s="306">
        <f>V_PO_IT[[#This Row],[SPK Amount]]*V_PO_IT[[#This Row],[QUANTITY]]</f>
        <v>0</v>
      </c>
    </row>
    <row r="515" spans="1:20" hidden="1" x14ac:dyDescent="0.25">
      <c r="A515" s="306" t="s">
        <v>2909</v>
      </c>
      <c r="B515" s="306" t="s">
        <v>3335</v>
      </c>
      <c r="C515" s="306" t="s">
        <v>1299</v>
      </c>
      <c r="D515" s="320">
        <v>45168</v>
      </c>
      <c r="E515" s="306" t="s">
        <v>2791</v>
      </c>
      <c r="F515" s="306" t="s">
        <v>1473</v>
      </c>
      <c r="G515" s="306" t="s">
        <v>1474</v>
      </c>
      <c r="H515" s="306" t="s">
        <v>1208</v>
      </c>
      <c r="I515" s="305" t="s">
        <v>1306</v>
      </c>
      <c r="J515" s="306">
        <v>1</v>
      </c>
      <c r="K515" s="306" t="s">
        <v>1308</v>
      </c>
      <c r="L515" s="306" t="s">
        <v>3339</v>
      </c>
      <c r="M515" s="307">
        <v>40000</v>
      </c>
      <c r="N515" s="307">
        <v>40000</v>
      </c>
      <c r="O515" s="306" t="s">
        <v>2845</v>
      </c>
      <c r="P515" s="321">
        <v>45275</v>
      </c>
      <c r="Q515" s="307">
        <v>0</v>
      </c>
      <c r="R515" s="306" t="s">
        <v>2824</v>
      </c>
      <c r="S515" s="306" t="s">
        <v>742</v>
      </c>
      <c r="T515" s="306">
        <f>V_PO_IT[[#This Row],[SPK Amount]]*V_PO_IT[[#This Row],[QUANTITY]]</f>
        <v>0</v>
      </c>
    </row>
    <row r="516" spans="1:20" hidden="1" x14ac:dyDescent="0.25">
      <c r="A516" s="306" t="s">
        <v>2909</v>
      </c>
      <c r="B516" s="306" t="s">
        <v>3224</v>
      </c>
      <c r="C516" s="306" t="s">
        <v>1299</v>
      </c>
      <c r="D516" s="320">
        <v>45617</v>
      </c>
      <c r="E516" s="306" t="s">
        <v>2791</v>
      </c>
      <c r="F516" s="306" t="s">
        <v>1379</v>
      </c>
      <c r="G516" s="306" t="s">
        <v>1380</v>
      </c>
      <c r="H516" s="306" t="s">
        <v>1208</v>
      </c>
      <c r="I516" s="305" t="s">
        <v>1306</v>
      </c>
      <c r="J516" s="306">
        <v>4</v>
      </c>
      <c r="K516" s="306" t="s">
        <v>1308</v>
      </c>
      <c r="L516" s="306" t="s">
        <v>3225</v>
      </c>
      <c r="M516" s="307">
        <v>305000</v>
      </c>
      <c r="N516" s="307">
        <v>1220000</v>
      </c>
      <c r="O516" s="306" t="s">
        <v>2845</v>
      </c>
      <c r="P516" s="321">
        <v>45678</v>
      </c>
      <c r="Q516" s="307">
        <v>0</v>
      </c>
      <c r="R516" s="306" t="s">
        <v>2824</v>
      </c>
      <c r="S516" s="306" t="s">
        <v>742</v>
      </c>
      <c r="T516" s="306">
        <f>V_PO_IT[[#This Row],[SPK Amount]]*V_PO_IT[[#This Row],[QUANTITY]]</f>
        <v>0</v>
      </c>
    </row>
    <row r="517" spans="1:20" hidden="1" x14ac:dyDescent="0.25">
      <c r="A517" s="306" t="s">
        <v>2909</v>
      </c>
      <c r="B517" s="306" t="s">
        <v>3224</v>
      </c>
      <c r="C517" s="306" t="s">
        <v>1299</v>
      </c>
      <c r="D517" s="320">
        <v>45617</v>
      </c>
      <c r="E517" s="306" t="s">
        <v>2791</v>
      </c>
      <c r="F517" s="306" t="s">
        <v>1356</v>
      </c>
      <c r="G517" s="306" t="s">
        <v>1357</v>
      </c>
      <c r="H517" s="306" t="s">
        <v>1208</v>
      </c>
      <c r="I517" s="305" t="s">
        <v>1306</v>
      </c>
      <c r="J517" s="306">
        <v>2</v>
      </c>
      <c r="K517" s="306" t="s">
        <v>1358</v>
      </c>
      <c r="L517" s="306" t="s">
        <v>3225</v>
      </c>
      <c r="M517" s="307">
        <v>1935000</v>
      </c>
      <c r="N517" s="307">
        <v>3870000</v>
      </c>
      <c r="O517" s="306" t="s">
        <v>2845</v>
      </c>
      <c r="P517" s="321">
        <v>45678</v>
      </c>
      <c r="Q517" s="307">
        <v>0</v>
      </c>
      <c r="R517" s="306" t="s">
        <v>2824</v>
      </c>
      <c r="S517" s="306" t="s">
        <v>742</v>
      </c>
      <c r="T517" s="306">
        <f>V_PO_IT[[#This Row],[SPK Amount]]*V_PO_IT[[#This Row],[QUANTITY]]</f>
        <v>0</v>
      </c>
    </row>
    <row r="518" spans="1:20" hidden="1" x14ac:dyDescent="0.25">
      <c r="A518" s="306" t="s">
        <v>2832</v>
      </c>
      <c r="B518" s="306" t="s">
        <v>3380</v>
      </c>
      <c r="C518" s="306" t="s">
        <v>1299</v>
      </c>
      <c r="D518" s="320">
        <v>44587</v>
      </c>
      <c r="E518" s="306" t="s">
        <v>2791</v>
      </c>
      <c r="F518" s="306" t="s">
        <v>1556</v>
      </c>
      <c r="G518" s="306" t="s">
        <v>1557</v>
      </c>
      <c r="H518" s="306" t="s">
        <v>1208</v>
      </c>
      <c r="I518" s="305" t="s">
        <v>1306</v>
      </c>
      <c r="J518" s="306">
        <v>1</v>
      </c>
      <c r="K518" s="306" t="s">
        <v>1308</v>
      </c>
      <c r="L518" s="306" t="s">
        <v>3381</v>
      </c>
      <c r="M518" s="307">
        <v>1820000</v>
      </c>
      <c r="N518" s="307">
        <v>1820000</v>
      </c>
      <c r="O518" s="306" t="s">
        <v>2845</v>
      </c>
      <c r="P518" s="321">
        <v>44607</v>
      </c>
      <c r="Q518" s="307">
        <v>0</v>
      </c>
      <c r="R518" s="306" t="s">
        <v>2824</v>
      </c>
      <c r="S518" s="306" t="s">
        <v>742</v>
      </c>
      <c r="T518" s="306">
        <f>V_PO_IT[[#This Row],[SPK Amount]]*V_PO_IT[[#This Row],[QUANTITY]]</f>
        <v>0</v>
      </c>
    </row>
    <row r="519" spans="1:20" ht="30" hidden="1" x14ac:dyDescent="0.25">
      <c r="A519" s="306" t="s">
        <v>2832</v>
      </c>
      <c r="B519" s="306" t="s">
        <v>3238</v>
      </c>
      <c r="C519" s="306" t="s">
        <v>1299</v>
      </c>
      <c r="D519" s="320">
        <v>45317</v>
      </c>
      <c r="E519" s="306" t="s">
        <v>2791</v>
      </c>
      <c r="F519" s="306" t="s">
        <v>1303</v>
      </c>
      <c r="G519" s="306" t="s">
        <v>1307</v>
      </c>
      <c r="H519" s="306" t="s">
        <v>1207</v>
      </c>
      <c r="I519" s="305" t="s">
        <v>1402</v>
      </c>
      <c r="J519" s="306">
        <v>12</v>
      </c>
      <c r="K519" s="306" t="s">
        <v>1397</v>
      </c>
      <c r="L519" s="306" t="s">
        <v>3239</v>
      </c>
      <c r="M519" s="307"/>
      <c r="N519" s="307"/>
      <c r="O519" s="306"/>
      <c r="P519" s="321"/>
      <c r="Q519" s="307">
        <v>57640000.079999998</v>
      </c>
      <c r="R519" s="306" t="s">
        <v>2824</v>
      </c>
      <c r="S519" s="306" t="s">
        <v>742</v>
      </c>
      <c r="T519" s="306">
        <f>V_PO_IT[[#This Row],[SPK Amount]]*V_PO_IT[[#This Row],[QUANTITY]]</f>
        <v>691680000.96000004</v>
      </c>
    </row>
    <row r="520" spans="1:20" ht="30" hidden="1" x14ac:dyDescent="0.25">
      <c r="A520" s="306" t="s">
        <v>2832</v>
      </c>
      <c r="B520" s="306" t="s">
        <v>3403</v>
      </c>
      <c r="C520" s="306" t="s">
        <v>1299</v>
      </c>
      <c r="D520" s="320">
        <v>45002</v>
      </c>
      <c r="E520" s="306" t="s">
        <v>2791</v>
      </c>
      <c r="F520" s="306" t="s">
        <v>1303</v>
      </c>
      <c r="G520" s="306" t="s">
        <v>1307</v>
      </c>
      <c r="H520" s="306" t="s">
        <v>1207</v>
      </c>
      <c r="I520" s="305" t="s">
        <v>1402</v>
      </c>
      <c r="J520" s="306">
        <v>12</v>
      </c>
      <c r="K520" s="306" t="s">
        <v>1397</v>
      </c>
      <c r="L520" s="306" t="s">
        <v>3404</v>
      </c>
      <c r="M520" s="307"/>
      <c r="N520" s="307"/>
      <c r="O520" s="306"/>
      <c r="P520" s="321"/>
      <c r="Q520" s="307">
        <v>20925000</v>
      </c>
      <c r="R520" s="306" t="s">
        <v>2824</v>
      </c>
      <c r="S520" s="306" t="s">
        <v>742</v>
      </c>
      <c r="T520" s="306">
        <f>V_PO_IT[[#This Row],[SPK Amount]]*V_PO_IT[[#This Row],[QUANTITY]]</f>
        <v>251100000</v>
      </c>
    </row>
    <row r="521" spans="1:20" hidden="1" x14ac:dyDescent="0.25">
      <c r="A521" s="306" t="s">
        <v>2832</v>
      </c>
      <c r="B521" s="306" t="s">
        <v>3240</v>
      </c>
      <c r="C521" s="306" t="s">
        <v>1299</v>
      </c>
      <c r="D521" s="320">
        <v>45474</v>
      </c>
      <c r="E521" s="306" t="s">
        <v>2791</v>
      </c>
      <c r="F521" s="306" t="s">
        <v>1579</v>
      </c>
      <c r="G521" s="306" t="s">
        <v>1580</v>
      </c>
      <c r="H521" s="306" t="s">
        <v>1208</v>
      </c>
      <c r="I521" s="305" t="s">
        <v>1306</v>
      </c>
      <c r="J521" s="306">
        <v>1</v>
      </c>
      <c r="K521" s="306" t="s">
        <v>1358</v>
      </c>
      <c r="L521" s="306" t="s">
        <v>3241</v>
      </c>
      <c r="M521" s="307">
        <v>1935000</v>
      </c>
      <c r="N521" s="307">
        <v>1935000</v>
      </c>
      <c r="O521" s="306" t="s">
        <v>2845</v>
      </c>
      <c r="P521" s="321">
        <v>45498</v>
      </c>
      <c r="Q521" s="307">
        <v>0</v>
      </c>
      <c r="R521" s="306" t="s">
        <v>2824</v>
      </c>
      <c r="S521" s="306" t="s">
        <v>742</v>
      </c>
      <c r="T521" s="306">
        <f>V_PO_IT[[#This Row],[SPK Amount]]*V_PO_IT[[#This Row],[QUANTITY]]</f>
        <v>0</v>
      </c>
    </row>
    <row r="522" spans="1:20" hidden="1" x14ac:dyDescent="0.25">
      <c r="A522" s="306" t="s">
        <v>2832</v>
      </c>
      <c r="B522" s="306" t="s">
        <v>3455</v>
      </c>
      <c r="C522" s="306" t="s">
        <v>1299</v>
      </c>
      <c r="D522" s="320">
        <v>45167</v>
      </c>
      <c r="E522" s="306" t="s">
        <v>2791</v>
      </c>
      <c r="F522" s="306" t="s">
        <v>1631</v>
      </c>
      <c r="G522" s="306" t="s">
        <v>1340</v>
      </c>
      <c r="H522" s="306" t="s">
        <v>1208</v>
      </c>
      <c r="I522" s="305" t="s">
        <v>1306</v>
      </c>
      <c r="J522" s="306">
        <v>2</v>
      </c>
      <c r="K522" s="306" t="s">
        <v>1632</v>
      </c>
      <c r="L522" s="306" t="s">
        <v>3456</v>
      </c>
      <c r="M522" s="307">
        <v>320000</v>
      </c>
      <c r="N522" s="307">
        <v>640000</v>
      </c>
      <c r="O522" s="306" t="s">
        <v>2845</v>
      </c>
      <c r="P522" s="321">
        <v>45274</v>
      </c>
      <c r="Q522" s="307">
        <v>0</v>
      </c>
      <c r="R522" s="306" t="s">
        <v>2824</v>
      </c>
      <c r="S522" s="306" t="s">
        <v>742</v>
      </c>
      <c r="T522" s="306">
        <f>V_PO_IT[[#This Row],[SPK Amount]]*V_PO_IT[[#This Row],[QUANTITY]]</f>
        <v>0</v>
      </c>
    </row>
    <row r="523" spans="1:20" hidden="1" x14ac:dyDescent="0.25">
      <c r="A523" s="306" t="s">
        <v>2832</v>
      </c>
      <c r="B523" s="306" t="s">
        <v>3461</v>
      </c>
      <c r="C523" s="306" t="s">
        <v>1299</v>
      </c>
      <c r="D523" s="320">
        <v>44810</v>
      </c>
      <c r="E523" s="306" t="s">
        <v>2791</v>
      </c>
      <c r="F523" s="306" t="s">
        <v>1588</v>
      </c>
      <c r="G523" s="306" t="s">
        <v>1589</v>
      </c>
      <c r="H523" s="306" t="s">
        <v>1208</v>
      </c>
      <c r="I523" s="305" t="s">
        <v>1306</v>
      </c>
      <c r="J523" s="306">
        <v>1</v>
      </c>
      <c r="K523" s="306" t="s">
        <v>1329</v>
      </c>
      <c r="L523" s="306" t="s">
        <v>3462</v>
      </c>
      <c r="M523" s="307">
        <v>670000</v>
      </c>
      <c r="N523" s="307">
        <v>670000</v>
      </c>
      <c r="O523" s="306" t="s">
        <v>2845</v>
      </c>
      <c r="P523" s="321">
        <v>44837</v>
      </c>
      <c r="Q523" s="307">
        <v>0</v>
      </c>
      <c r="R523" s="306" t="s">
        <v>2824</v>
      </c>
      <c r="S523" s="306" t="s">
        <v>742</v>
      </c>
      <c r="T523" s="306">
        <f>V_PO_IT[[#This Row],[SPK Amount]]*V_PO_IT[[#This Row],[QUANTITY]]</f>
        <v>0</v>
      </c>
    </row>
    <row r="524" spans="1:20" ht="45" hidden="1" x14ac:dyDescent="0.25">
      <c r="A524" s="306" t="s">
        <v>2832</v>
      </c>
      <c r="B524" s="306" t="s">
        <v>3262</v>
      </c>
      <c r="C524" s="306" t="s">
        <v>1299</v>
      </c>
      <c r="D524" s="320">
        <v>45560</v>
      </c>
      <c r="E524" s="306" t="s">
        <v>2791</v>
      </c>
      <c r="F524" s="306" t="s">
        <v>1303</v>
      </c>
      <c r="G524" s="306" t="s">
        <v>1307</v>
      </c>
      <c r="H524" s="306" t="s">
        <v>1207</v>
      </c>
      <c r="I524" s="305" t="s">
        <v>1678</v>
      </c>
      <c r="J524" s="306">
        <v>12</v>
      </c>
      <c r="K524" s="306" t="s">
        <v>1519</v>
      </c>
      <c r="L524" s="306" t="s">
        <v>3263</v>
      </c>
      <c r="M524" s="307"/>
      <c r="N524" s="307"/>
      <c r="O524" s="306"/>
      <c r="P524" s="321"/>
      <c r="Q524" s="307">
        <v>72000000</v>
      </c>
      <c r="R524" s="306" t="s">
        <v>2824</v>
      </c>
      <c r="S524" s="306" t="s">
        <v>742</v>
      </c>
      <c r="T524" s="306">
        <f>V_PO_IT[[#This Row],[SPK Amount]]*V_PO_IT[[#This Row],[QUANTITY]]</f>
        <v>864000000</v>
      </c>
    </row>
    <row r="525" spans="1:20" hidden="1" x14ac:dyDescent="0.25">
      <c r="A525" s="306" t="s">
        <v>2915</v>
      </c>
      <c r="B525" s="306" t="s">
        <v>3508</v>
      </c>
      <c r="C525" s="306" t="s">
        <v>2165</v>
      </c>
      <c r="D525" s="320">
        <v>45194</v>
      </c>
      <c r="E525" s="306" t="s">
        <v>2917</v>
      </c>
      <c r="F525" s="306" t="s">
        <v>2168</v>
      </c>
      <c r="G525" s="306" t="s">
        <v>2169</v>
      </c>
      <c r="H525" s="306" t="s">
        <v>1208</v>
      </c>
      <c r="I525" s="305" t="s">
        <v>1306</v>
      </c>
      <c r="J525" s="306">
        <v>44</v>
      </c>
      <c r="K525" s="306" t="s">
        <v>2170</v>
      </c>
      <c r="L525" s="306" t="s">
        <v>2184</v>
      </c>
      <c r="M525" s="307">
        <v>1495000</v>
      </c>
      <c r="N525" s="307">
        <v>65780000</v>
      </c>
      <c r="O525" s="306" t="s">
        <v>2845</v>
      </c>
      <c r="P525" s="321">
        <v>45267</v>
      </c>
      <c r="Q525" s="307">
        <v>0</v>
      </c>
      <c r="R525" s="306" t="s">
        <v>3265</v>
      </c>
      <c r="S525" s="306" t="s">
        <v>742</v>
      </c>
      <c r="T525" s="306">
        <f>V_PO_IT[[#This Row],[SPK Amount]]*V_PO_IT[[#This Row],[QUANTITY]]</f>
        <v>0</v>
      </c>
    </row>
    <row r="526" spans="1:20" hidden="1" x14ac:dyDescent="0.25">
      <c r="A526" s="306" t="s">
        <v>2915</v>
      </c>
      <c r="B526" s="306" t="s">
        <v>3264</v>
      </c>
      <c r="C526" s="306" t="s">
        <v>2165</v>
      </c>
      <c r="D526" s="320">
        <v>45706</v>
      </c>
      <c r="E526" s="306" t="s">
        <v>2917</v>
      </c>
      <c r="F526" s="306" t="s">
        <v>2202</v>
      </c>
      <c r="G526" s="306" t="s">
        <v>2203</v>
      </c>
      <c r="H526" s="306" t="s">
        <v>1208</v>
      </c>
      <c r="I526" s="305" t="s">
        <v>1306</v>
      </c>
      <c r="J526" s="306">
        <v>1</v>
      </c>
      <c r="K526" s="306" t="s">
        <v>2188</v>
      </c>
      <c r="L526" s="306" t="s">
        <v>1173</v>
      </c>
      <c r="M526" s="307">
        <v>777000</v>
      </c>
      <c r="N526" s="307">
        <v>777000</v>
      </c>
      <c r="O526" s="306" t="s">
        <v>2845</v>
      </c>
      <c r="P526" s="321">
        <v>45743</v>
      </c>
      <c r="Q526" s="307">
        <v>0</v>
      </c>
      <c r="R526" s="306" t="s">
        <v>3265</v>
      </c>
      <c r="S526" s="306" t="s">
        <v>742</v>
      </c>
      <c r="T526" s="306">
        <f>V_PO_IT[[#This Row],[SPK Amount]]*V_PO_IT[[#This Row],[QUANTITY]]</f>
        <v>0</v>
      </c>
    </row>
    <row r="527" spans="1:20" hidden="1" x14ac:dyDescent="0.25">
      <c r="A527" s="306" t="s">
        <v>2909</v>
      </c>
      <c r="B527" s="306" t="s">
        <v>3267</v>
      </c>
      <c r="C527" s="306" t="s">
        <v>1299</v>
      </c>
      <c r="D527" s="320">
        <v>45527</v>
      </c>
      <c r="E527" s="306" t="s">
        <v>2791</v>
      </c>
      <c r="F527" s="306" t="s">
        <v>1303</v>
      </c>
      <c r="G527" s="306" t="s">
        <v>1307</v>
      </c>
      <c r="H527" s="306" t="s">
        <v>1207</v>
      </c>
      <c r="I527" s="305" t="s">
        <v>1441</v>
      </c>
      <c r="J527" s="306">
        <v>1</v>
      </c>
      <c r="K527" s="306" t="s">
        <v>1443</v>
      </c>
      <c r="L527" s="306" t="s">
        <v>1448</v>
      </c>
      <c r="M527" s="307"/>
      <c r="N527" s="307"/>
      <c r="O527" s="306"/>
      <c r="P527" s="321"/>
      <c r="Q527" s="307">
        <v>11000000</v>
      </c>
      <c r="R527" s="306" t="s">
        <v>3268</v>
      </c>
      <c r="S527" s="306" t="s">
        <v>3269</v>
      </c>
      <c r="T527" s="306">
        <f>V_PO_IT[[#This Row],[SPK Amount]]*V_PO_IT[[#This Row],[QUANTITY]]</f>
        <v>11000000</v>
      </c>
    </row>
    <row r="528" spans="1:20" hidden="1" x14ac:dyDescent="0.25">
      <c r="A528" s="306" t="s">
        <v>2915</v>
      </c>
      <c r="B528" s="306" t="s">
        <v>3503</v>
      </c>
      <c r="C528" s="306" t="s">
        <v>2165</v>
      </c>
      <c r="D528" s="320">
        <v>45075</v>
      </c>
      <c r="E528" s="306" t="s">
        <v>2917</v>
      </c>
      <c r="F528" s="306" t="s">
        <v>1303</v>
      </c>
      <c r="G528" s="306" t="s">
        <v>1307</v>
      </c>
      <c r="H528" s="306" t="s">
        <v>1207</v>
      </c>
      <c r="I528" s="305" t="s">
        <v>1565</v>
      </c>
      <c r="J528" s="306">
        <v>12</v>
      </c>
      <c r="K528" s="306" t="s">
        <v>1397</v>
      </c>
      <c r="L528" s="306" t="s">
        <v>2260</v>
      </c>
      <c r="M528" s="307"/>
      <c r="N528" s="307"/>
      <c r="O528" s="306"/>
      <c r="P528" s="321"/>
      <c r="Q528" s="307">
        <v>39660000</v>
      </c>
      <c r="R528" s="306" t="s">
        <v>3504</v>
      </c>
      <c r="S528" s="306" t="s">
        <v>3505</v>
      </c>
      <c r="T528" s="306">
        <f>V_PO_IT[[#This Row],[SPK Amount]]*V_PO_IT[[#This Row],[QUANTITY]]</f>
        <v>475920000</v>
      </c>
    </row>
    <row r="529" spans="1:20" hidden="1" x14ac:dyDescent="0.25">
      <c r="A529" s="306" t="s">
        <v>2915</v>
      </c>
      <c r="B529" s="306" t="s">
        <v>3510</v>
      </c>
      <c r="C529" s="306" t="s">
        <v>2165</v>
      </c>
      <c r="D529" s="320">
        <v>45257</v>
      </c>
      <c r="E529" s="306" t="s">
        <v>2917</v>
      </c>
      <c r="F529" s="306" t="s">
        <v>1303</v>
      </c>
      <c r="G529" s="306" t="s">
        <v>1307</v>
      </c>
      <c r="H529" s="306" t="s">
        <v>1207</v>
      </c>
      <c r="I529" s="305" t="s">
        <v>1565</v>
      </c>
      <c r="J529" s="306">
        <v>12</v>
      </c>
      <c r="K529" s="306" t="s">
        <v>1397</v>
      </c>
      <c r="L529" s="306" t="s">
        <v>1143</v>
      </c>
      <c r="M529" s="307"/>
      <c r="N529" s="307"/>
      <c r="O529" s="306"/>
      <c r="P529" s="321"/>
      <c r="Q529" s="307">
        <v>39660000</v>
      </c>
      <c r="R529" s="306" t="s">
        <v>3504</v>
      </c>
      <c r="S529" s="306" t="s">
        <v>3505</v>
      </c>
      <c r="T529" s="306">
        <f>V_PO_IT[[#This Row],[SPK Amount]]*V_PO_IT[[#This Row],[QUANTITY]]</f>
        <v>475920000</v>
      </c>
    </row>
    <row r="530" spans="1:20" hidden="1" x14ac:dyDescent="0.25">
      <c r="A530" s="306" t="s">
        <v>2883</v>
      </c>
      <c r="B530" s="306" t="s">
        <v>3270</v>
      </c>
      <c r="C530" s="306" t="s">
        <v>1299</v>
      </c>
      <c r="D530" s="320">
        <v>45387</v>
      </c>
      <c r="E530" s="306" t="s">
        <v>2791</v>
      </c>
      <c r="F530" s="306" t="s">
        <v>1303</v>
      </c>
      <c r="G530" s="306" t="s">
        <v>1307</v>
      </c>
      <c r="H530" s="306" t="s">
        <v>1207</v>
      </c>
      <c r="I530" s="305" t="s">
        <v>2027</v>
      </c>
      <c r="J530" s="306">
        <v>12</v>
      </c>
      <c r="K530" s="306" t="s">
        <v>1429</v>
      </c>
      <c r="L530" s="306" t="s">
        <v>3271</v>
      </c>
      <c r="M530" s="307"/>
      <c r="N530" s="307"/>
      <c r="O530" s="306"/>
      <c r="P530" s="321"/>
      <c r="Q530" s="307">
        <v>57660000</v>
      </c>
      <c r="R530" s="306" t="s">
        <v>3025</v>
      </c>
      <c r="S530" s="306" t="s">
        <v>3026</v>
      </c>
      <c r="T530" s="306">
        <f>V_PO_IT[[#This Row],[SPK Amount]]*V_PO_IT[[#This Row],[QUANTITY]]</f>
        <v>691920000</v>
      </c>
    </row>
    <row r="531" spans="1:20" ht="30" hidden="1" x14ac:dyDescent="0.25">
      <c r="A531" s="306" t="s">
        <v>2883</v>
      </c>
      <c r="B531" s="306" t="s">
        <v>3023</v>
      </c>
      <c r="C531" s="306" t="s">
        <v>1299</v>
      </c>
      <c r="D531" s="320">
        <v>45063</v>
      </c>
      <c r="E531" s="306" t="s">
        <v>2791</v>
      </c>
      <c r="F531" s="306" t="s">
        <v>1303</v>
      </c>
      <c r="G531" s="306" t="s">
        <v>1307</v>
      </c>
      <c r="H531" s="306" t="s">
        <v>1207</v>
      </c>
      <c r="I531" s="305" t="s">
        <v>2046</v>
      </c>
      <c r="J531" s="306">
        <v>6</v>
      </c>
      <c r="K531" s="306" t="s">
        <v>1429</v>
      </c>
      <c r="L531" s="306" t="s">
        <v>3024</v>
      </c>
      <c r="M531" s="307"/>
      <c r="N531" s="307"/>
      <c r="O531" s="306"/>
      <c r="P531" s="321"/>
      <c r="Q531" s="307">
        <v>19830000</v>
      </c>
      <c r="R531" s="306" t="s">
        <v>3025</v>
      </c>
      <c r="S531" s="306" t="s">
        <v>3026</v>
      </c>
      <c r="T531" s="306">
        <f>V_PO_IT[[#This Row],[SPK Amount]]*V_PO_IT[[#This Row],[QUANTITY]]</f>
        <v>118980000</v>
      </c>
    </row>
    <row r="532" spans="1:20" hidden="1" x14ac:dyDescent="0.25">
      <c r="A532" s="306" t="s">
        <v>2883</v>
      </c>
      <c r="B532" s="306" t="s">
        <v>3034</v>
      </c>
      <c r="C532" s="306" t="s">
        <v>1299</v>
      </c>
      <c r="D532" s="320">
        <v>45084</v>
      </c>
      <c r="E532" s="306" t="s">
        <v>2791</v>
      </c>
      <c r="F532" s="306" t="s">
        <v>1303</v>
      </c>
      <c r="G532" s="306" t="s">
        <v>1307</v>
      </c>
      <c r="H532" s="306" t="s">
        <v>1207</v>
      </c>
      <c r="I532" s="305" t="s">
        <v>2027</v>
      </c>
      <c r="J532" s="306">
        <v>12</v>
      </c>
      <c r="K532" s="306" t="s">
        <v>1429</v>
      </c>
      <c r="L532" s="306" t="s">
        <v>3035</v>
      </c>
      <c r="M532" s="307"/>
      <c r="N532" s="307"/>
      <c r="O532" s="306"/>
      <c r="P532" s="321"/>
      <c r="Q532" s="307">
        <v>57660000</v>
      </c>
      <c r="R532" s="306" t="s">
        <v>3025</v>
      </c>
      <c r="S532" s="306" t="s">
        <v>3026</v>
      </c>
      <c r="T532" s="306">
        <f>V_PO_IT[[#This Row],[SPK Amount]]*V_PO_IT[[#This Row],[QUANTITY]]</f>
        <v>691920000</v>
      </c>
    </row>
    <row r="533" spans="1:20" hidden="1" x14ac:dyDescent="0.25">
      <c r="A533" s="306" t="s">
        <v>2883</v>
      </c>
      <c r="B533" s="306" t="s">
        <v>3036</v>
      </c>
      <c r="C533" s="306" t="s">
        <v>1299</v>
      </c>
      <c r="D533" s="320">
        <v>44743</v>
      </c>
      <c r="E533" s="306" t="s">
        <v>2791</v>
      </c>
      <c r="F533" s="306" t="s">
        <v>1303</v>
      </c>
      <c r="G533" s="306" t="s">
        <v>1307</v>
      </c>
      <c r="H533" s="306" t="s">
        <v>1207</v>
      </c>
      <c r="I533" s="305" t="s">
        <v>2027</v>
      </c>
      <c r="J533" s="306">
        <v>12</v>
      </c>
      <c r="K533" s="306" t="s">
        <v>1397</v>
      </c>
      <c r="L533" s="306" t="s">
        <v>3037</v>
      </c>
      <c r="M533" s="307"/>
      <c r="N533" s="307"/>
      <c r="O533" s="306"/>
      <c r="P533" s="321"/>
      <c r="Q533" s="307">
        <v>57660000</v>
      </c>
      <c r="R533" s="306" t="s">
        <v>3025</v>
      </c>
      <c r="S533" s="306" t="s">
        <v>3026</v>
      </c>
      <c r="T533" s="306">
        <f>V_PO_IT[[#This Row],[SPK Amount]]*V_PO_IT[[#This Row],[QUANTITY]]</f>
        <v>691920000</v>
      </c>
    </row>
    <row r="534" spans="1:20" hidden="1" x14ac:dyDescent="0.25">
      <c r="A534" s="306" t="s">
        <v>2829</v>
      </c>
      <c r="B534" s="306" t="s">
        <v>3272</v>
      </c>
      <c r="C534" s="306" t="s">
        <v>1299</v>
      </c>
      <c r="D534" s="320">
        <v>45301</v>
      </c>
      <c r="E534" s="306" t="s">
        <v>2791</v>
      </c>
      <c r="F534" s="306" t="s">
        <v>2619</v>
      </c>
      <c r="G534" s="306" t="s">
        <v>2620</v>
      </c>
      <c r="H534" s="306" t="s">
        <v>1208</v>
      </c>
      <c r="I534" s="305" t="s">
        <v>1306</v>
      </c>
      <c r="J534" s="306">
        <v>1</v>
      </c>
      <c r="K534" s="306" t="s">
        <v>1329</v>
      </c>
      <c r="L534" s="306" t="s">
        <v>3273</v>
      </c>
      <c r="M534" s="307">
        <v>24650000</v>
      </c>
      <c r="N534" s="307">
        <v>24650000</v>
      </c>
      <c r="O534" s="306" t="s">
        <v>2845</v>
      </c>
      <c r="P534" s="321">
        <v>45344</v>
      </c>
      <c r="Q534" s="307">
        <v>0</v>
      </c>
      <c r="R534" s="306" t="s">
        <v>3274</v>
      </c>
      <c r="S534" s="306" t="s">
        <v>3275</v>
      </c>
      <c r="T534" s="306">
        <f>V_PO_IT[[#This Row],[SPK Amount]]*V_PO_IT[[#This Row],[QUANTITY]]</f>
        <v>0</v>
      </c>
    </row>
    <row r="535" spans="1:20" hidden="1" x14ac:dyDescent="0.25">
      <c r="A535" s="306" t="s">
        <v>2829</v>
      </c>
      <c r="B535" s="306" t="s">
        <v>3276</v>
      </c>
      <c r="C535" s="306" t="s">
        <v>1299</v>
      </c>
      <c r="D535" s="320">
        <v>45763</v>
      </c>
      <c r="E535" s="306" t="s">
        <v>2791</v>
      </c>
      <c r="F535" s="306" t="s">
        <v>2738</v>
      </c>
      <c r="G535" s="306" t="s">
        <v>2739</v>
      </c>
      <c r="H535" s="306" t="s">
        <v>1208</v>
      </c>
      <c r="I535" s="305" t="s">
        <v>1306</v>
      </c>
      <c r="J535" s="306">
        <v>1</v>
      </c>
      <c r="K535" s="306" t="s">
        <v>1329</v>
      </c>
      <c r="L535" s="306" t="s">
        <v>3277</v>
      </c>
      <c r="M535" s="307">
        <v>21500000</v>
      </c>
      <c r="N535" s="307">
        <v>21500000</v>
      </c>
      <c r="O535" s="306" t="s">
        <v>2845</v>
      </c>
      <c r="P535" s="321">
        <v>45770</v>
      </c>
      <c r="Q535" s="307">
        <v>0</v>
      </c>
      <c r="R535" s="306" t="s">
        <v>3278</v>
      </c>
      <c r="S535" s="306" t="s">
        <v>3279</v>
      </c>
      <c r="T535" s="306">
        <f>V_PO_IT[[#This Row],[SPK Amount]]*V_PO_IT[[#This Row],[QUANTITY]]</f>
        <v>0</v>
      </c>
    </row>
    <row r="536" spans="1:20" ht="30" hidden="1" x14ac:dyDescent="0.25">
      <c r="A536" s="306" t="s">
        <v>2832</v>
      </c>
      <c r="B536" s="306" t="s">
        <v>3415</v>
      </c>
      <c r="C536" s="306" t="s">
        <v>1299</v>
      </c>
      <c r="D536" s="320">
        <v>44691</v>
      </c>
      <c r="E536" s="306" t="s">
        <v>2791</v>
      </c>
      <c r="F536" s="306" t="s">
        <v>1303</v>
      </c>
      <c r="G536" s="306" t="s">
        <v>1307</v>
      </c>
      <c r="H536" s="306" t="s">
        <v>1207</v>
      </c>
      <c r="I536" s="305" t="s">
        <v>1506</v>
      </c>
      <c r="J536" s="306">
        <v>12</v>
      </c>
      <c r="K536" s="306" t="s">
        <v>1397</v>
      </c>
      <c r="L536" s="306" t="s">
        <v>3416</v>
      </c>
      <c r="M536" s="307"/>
      <c r="N536" s="307"/>
      <c r="O536" s="306"/>
      <c r="P536" s="321"/>
      <c r="Q536" s="307">
        <v>90000000</v>
      </c>
      <c r="R536" s="306" t="s">
        <v>3417</v>
      </c>
      <c r="S536" s="306" t="s">
        <v>3418</v>
      </c>
      <c r="T536" s="306">
        <f>V_PO_IT[[#This Row],[SPK Amount]]*V_PO_IT[[#This Row],[QUANTITY]]</f>
        <v>1080000000</v>
      </c>
    </row>
    <row r="537" spans="1:20" ht="30" hidden="1" x14ac:dyDescent="0.25">
      <c r="A537" s="306" t="s">
        <v>2829</v>
      </c>
      <c r="B537" s="306" t="s">
        <v>3242</v>
      </c>
      <c r="C537" s="306" t="s">
        <v>1299</v>
      </c>
      <c r="D537" s="320">
        <v>44867</v>
      </c>
      <c r="E537" s="306" t="s">
        <v>2791</v>
      </c>
      <c r="F537" s="306" t="s">
        <v>1303</v>
      </c>
      <c r="G537" s="306" t="s">
        <v>1307</v>
      </c>
      <c r="H537" s="306" t="s">
        <v>1207</v>
      </c>
      <c r="I537" s="305" t="s">
        <v>1402</v>
      </c>
      <c r="J537" s="306">
        <v>1</v>
      </c>
      <c r="K537" s="306" t="s">
        <v>1529</v>
      </c>
      <c r="L537" s="306" t="s">
        <v>3243</v>
      </c>
      <c r="M537" s="307"/>
      <c r="N537" s="307"/>
      <c r="O537" s="306"/>
      <c r="P537" s="321"/>
      <c r="Q537" s="307">
        <v>52000000</v>
      </c>
      <c r="R537" s="306" t="s">
        <v>3244</v>
      </c>
      <c r="S537" s="306" t="s">
        <v>3245</v>
      </c>
      <c r="T537" s="306">
        <f>V_PO_IT[[#This Row],[SPK Amount]]*V_PO_IT[[#This Row],[QUANTITY]]</f>
        <v>52000000</v>
      </c>
    </row>
    <row r="538" spans="1:20" ht="30" hidden="1" x14ac:dyDescent="0.25">
      <c r="A538" s="306" t="s">
        <v>2829</v>
      </c>
      <c r="B538" s="306" t="s">
        <v>3246</v>
      </c>
      <c r="C538" s="306" t="s">
        <v>1299</v>
      </c>
      <c r="D538" s="320">
        <v>45232</v>
      </c>
      <c r="E538" s="306" t="s">
        <v>2791</v>
      </c>
      <c r="F538" s="306" t="s">
        <v>1303</v>
      </c>
      <c r="G538" s="306" t="s">
        <v>1307</v>
      </c>
      <c r="H538" s="306" t="s">
        <v>1207</v>
      </c>
      <c r="I538" s="305" t="s">
        <v>1402</v>
      </c>
      <c r="J538" s="306">
        <v>1</v>
      </c>
      <c r="K538" s="306" t="s">
        <v>1391</v>
      </c>
      <c r="L538" s="306" t="s">
        <v>3247</v>
      </c>
      <c r="M538" s="307"/>
      <c r="N538" s="307"/>
      <c r="O538" s="306"/>
      <c r="P538" s="321"/>
      <c r="Q538" s="307">
        <v>136000000</v>
      </c>
      <c r="R538" s="306" t="s">
        <v>3244</v>
      </c>
      <c r="S538" s="306" t="s">
        <v>3245</v>
      </c>
      <c r="T538" s="306">
        <f>V_PO_IT[[#This Row],[SPK Amount]]*V_PO_IT[[#This Row],[QUANTITY]]</f>
        <v>136000000</v>
      </c>
    </row>
    <row r="539" spans="1:20" hidden="1" x14ac:dyDescent="0.25">
      <c r="A539" s="306" t="s">
        <v>2920</v>
      </c>
      <c r="B539" s="306" t="s">
        <v>5312</v>
      </c>
      <c r="C539" s="306" t="s">
        <v>2165</v>
      </c>
      <c r="D539" s="320">
        <v>45866</v>
      </c>
      <c r="E539" s="306" t="s">
        <v>2791</v>
      </c>
      <c r="F539" s="306" t="s">
        <v>1303</v>
      </c>
      <c r="G539" s="306" t="s">
        <v>1307</v>
      </c>
      <c r="H539" s="306" t="s">
        <v>1207</v>
      </c>
      <c r="I539" s="305" t="s">
        <v>1565</v>
      </c>
      <c r="J539" s="306">
        <v>12</v>
      </c>
      <c r="K539" s="306" t="s">
        <v>1397</v>
      </c>
      <c r="L539" s="306" t="s">
        <v>5313</v>
      </c>
      <c r="M539" s="307"/>
      <c r="N539" s="307"/>
      <c r="O539" s="306"/>
      <c r="P539" s="321"/>
      <c r="Q539" s="307">
        <v>108000000</v>
      </c>
      <c r="R539" s="306" t="s">
        <v>5314</v>
      </c>
      <c r="S539" s="306" t="s">
        <v>5315</v>
      </c>
      <c r="T539" s="306">
        <f>V_PO_IT[[#This Row],[SPK Amount]]*V_PO_IT[[#This Row],[QUANTITY]]</f>
        <v>1296000000</v>
      </c>
    </row>
    <row r="540" spans="1:20" hidden="1" x14ac:dyDescent="0.25">
      <c r="A540" s="306" t="s">
        <v>2920</v>
      </c>
      <c r="B540" s="306" t="s">
        <v>5312</v>
      </c>
      <c r="C540" s="306" t="s">
        <v>2165</v>
      </c>
      <c r="D540" s="320">
        <v>45866</v>
      </c>
      <c r="E540" s="306" t="s">
        <v>2791</v>
      </c>
      <c r="F540" s="306" t="s">
        <v>1303</v>
      </c>
      <c r="G540" s="306" t="s">
        <v>1307</v>
      </c>
      <c r="H540" s="306" t="s">
        <v>1207</v>
      </c>
      <c r="I540" s="305" t="s">
        <v>2923</v>
      </c>
      <c r="J540" s="306">
        <v>12</v>
      </c>
      <c r="K540" s="306" t="s">
        <v>1397</v>
      </c>
      <c r="L540" s="306" t="s">
        <v>5313</v>
      </c>
      <c r="M540" s="307"/>
      <c r="N540" s="307"/>
      <c r="O540" s="306"/>
      <c r="P540" s="321"/>
      <c r="Q540" s="307">
        <v>108000000</v>
      </c>
      <c r="R540" s="306" t="s">
        <v>5314</v>
      </c>
      <c r="S540" s="306" t="s">
        <v>5315</v>
      </c>
      <c r="T540" s="306">
        <f>V_PO_IT[[#This Row],[SPK Amount]]*V_PO_IT[[#This Row],[QUANTITY]]</f>
        <v>1296000000</v>
      </c>
    </row>
    <row r="541" spans="1:20" hidden="1" x14ac:dyDescent="0.25">
      <c r="A541" s="306" t="s">
        <v>2920</v>
      </c>
      <c r="B541" s="306" t="s">
        <v>3280</v>
      </c>
      <c r="C541" s="306" t="s">
        <v>2165</v>
      </c>
      <c r="D541" s="320">
        <v>45700</v>
      </c>
      <c r="E541" s="306" t="s">
        <v>2791</v>
      </c>
      <c r="F541" s="306" t="s">
        <v>1303</v>
      </c>
      <c r="G541" s="306" t="s">
        <v>1307</v>
      </c>
      <c r="H541" s="306" t="s">
        <v>1207</v>
      </c>
      <c r="I541" s="305" t="s">
        <v>2247</v>
      </c>
      <c r="J541" s="306">
        <v>36</v>
      </c>
      <c r="K541" s="306" t="s">
        <v>1397</v>
      </c>
      <c r="L541" s="306" t="s">
        <v>3281</v>
      </c>
      <c r="M541" s="307"/>
      <c r="N541" s="307"/>
      <c r="O541" s="306"/>
      <c r="P541" s="321"/>
      <c r="Q541" s="307">
        <v>89337600</v>
      </c>
      <c r="R541" s="306" t="s">
        <v>3282</v>
      </c>
      <c r="S541" s="306" t="s">
        <v>3283</v>
      </c>
      <c r="T541" s="306">
        <f>V_PO_IT[[#This Row],[SPK Amount]]*V_PO_IT[[#This Row],[QUANTITY]]</f>
        <v>3216153600</v>
      </c>
    </row>
    <row r="542" spans="1:20" hidden="1" x14ac:dyDescent="0.25">
      <c r="A542" s="306" t="s">
        <v>3140</v>
      </c>
      <c r="B542" s="306" t="s">
        <v>3284</v>
      </c>
      <c r="C542" s="306" t="s">
        <v>2165</v>
      </c>
      <c r="D542" s="320">
        <v>45700</v>
      </c>
      <c r="E542" s="306" t="s">
        <v>2791</v>
      </c>
      <c r="F542" s="306" t="s">
        <v>1303</v>
      </c>
      <c r="G542" s="306" t="s">
        <v>1307</v>
      </c>
      <c r="H542" s="306" t="s">
        <v>1207</v>
      </c>
      <c r="I542" s="305" t="s">
        <v>2247</v>
      </c>
      <c r="J542" s="306">
        <v>36</v>
      </c>
      <c r="K542" s="306" t="s">
        <v>1397</v>
      </c>
      <c r="L542" s="306" t="s">
        <v>1044</v>
      </c>
      <c r="M542" s="307"/>
      <c r="N542" s="307"/>
      <c r="O542" s="306"/>
      <c r="P542" s="321"/>
      <c r="Q542" s="307">
        <v>80082000</v>
      </c>
      <c r="R542" s="306" t="s">
        <v>3282</v>
      </c>
      <c r="S542" s="306" t="s">
        <v>3283</v>
      </c>
      <c r="T542" s="306">
        <f>V_PO_IT[[#This Row],[SPK Amount]]*V_PO_IT[[#This Row],[QUANTITY]]</f>
        <v>2882952000</v>
      </c>
    </row>
    <row r="543" spans="1:20" hidden="1" x14ac:dyDescent="0.25">
      <c r="A543" s="306" t="s">
        <v>2915</v>
      </c>
      <c r="B543" s="306" t="s">
        <v>3285</v>
      </c>
      <c r="C543" s="306" t="s">
        <v>2165</v>
      </c>
      <c r="D543" s="320">
        <v>45625</v>
      </c>
      <c r="E543" s="306" t="s">
        <v>2917</v>
      </c>
      <c r="F543" s="306" t="s">
        <v>1303</v>
      </c>
      <c r="G543" s="306" t="s">
        <v>1307</v>
      </c>
      <c r="H543" s="306" t="s">
        <v>1207</v>
      </c>
      <c r="I543" s="305" t="s">
        <v>2247</v>
      </c>
      <c r="J543" s="306">
        <v>12</v>
      </c>
      <c r="K543" s="306" t="s">
        <v>1397</v>
      </c>
      <c r="L543" s="306" t="s">
        <v>1158</v>
      </c>
      <c r="M543" s="307"/>
      <c r="N543" s="307"/>
      <c r="O543" s="306"/>
      <c r="P543" s="321"/>
      <c r="Q543" s="307">
        <v>9600000</v>
      </c>
      <c r="R543" s="306" t="s">
        <v>3286</v>
      </c>
      <c r="S543" s="306" t="s">
        <v>3287</v>
      </c>
      <c r="T543" s="306">
        <f>V_PO_IT[[#This Row],[SPK Amount]]*V_PO_IT[[#This Row],[QUANTITY]]</f>
        <v>115200000</v>
      </c>
    </row>
    <row r="544" spans="1:20" ht="30" hidden="1" x14ac:dyDescent="0.25">
      <c r="A544" s="306" t="s">
        <v>2883</v>
      </c>
      <c r="B544" s="306" t="s">
        <v>3008</v>
      </c>
      <c r="C544" s="306" t="s">
        <v>1299</v>
      </c>
      <c r="D544" s="320">
        <v>45700</v>
      </c>
      <c r="E544" s="306" t="s">
        <v>2791</v>
      </c>
      <c r="F544" s="306" t="s">
        <v>1303</v>
      </c>
      <c r="G544" s="306" t="s">
        <v>1307</v>
      </c>
      <c r="H544" s="306" t="s">
        <v>1207</v>
      </c>
      <c r="I544" s="305" t="s">
        <v>3009</v>
      </c>
      <c r="J544" s="306">
        <v>12</v>
      </c>
      <c r="K544" s="306" t="s">
        <v>1429</v>
      </c>
      <c r="L544" s="306" t="s">
        <v>5318</v>
      </c>
      <c r="M544" s="307"/>
      <c r="N544" s="307"/>
      <c r="O544" s="306"/>
      <c r="P544" s="321"/>
      <c r="Q544" s="307">
        <v>7200000</v>
      </c>
      <c r="R544" s="306" t="s">
        <v>5319</v>
      </c>
      <c r="S544" s="306" t="s">
        <v>5320</v>
      </c>
      <c r="T544" s="306">
        <f>V_PO_IT[[#This Row],[SPK Amount]]*V_PO_IT[[#This Row],[QUANTITY]]</f>
        <v>86400000</v>
      </c>
    </row>
    <row r="545" spans="1:20" ht="30" hidden="1" x14ac:dyDescent="0.25">
      <c r="A545" s="306" t="s">
        <v>2811</v>
      </c>
      <c r="B545" s="306" t="s">
        <v>3073</v>
      </c>
      <c r="C545" s="306" t="s">
        <v>1299</v>
      </c>
      <c r="D545" s="320">
        <v>45700</v>
      </c>
      <c r="E545" s="306" t="s">
        <v>2791</v>
      </c>
      <c r="F545" s="306" t="s">
        <v>1303</v>
      </c>
      <c r="G545" s="306" t="s">
        <v>1307</v>
      </c>
      <c r="H545" s="306" t="s">
        <v>1207</v>
      </c>
      <c r="I545" s="305" t="s">
        <v>3009</v>
      </c>
      <c r="J545" s="306">
        <v>12</v>
      </c>
      <c r="K545" s="306" t="s">
        <v>1429</v>
      </c>
      <c r="L545" s="306" t="s">
        <v>5332</v>
      </c>
      <c r="M545" s="307"/>
      <c r="N545" s="307"/>
      <c r="O545" s="306"/>
      <c r="P545" s="321"/>
      <c r="Q545" s="307">
        <v>7200000</v>
      </c>
      <c r="R545" s="306" t="s">
        <v>5319</v>
      </c>
      <c r="S545" s="306" t="s">
        <v>5320</v>
      </c>
      <c r="T545" s="306">
        <f>V_PO_IT[[#This Row],[SPK Amount]]*V_PO_IT[[#This Row],[QUANTITY]]</f>
        <v>86400000</v>
      </c>
    </row>
    <row r="546" spans="1:20" ht="30" hidden="1" x14ac:dyDescent="0.25">
      <c r="A546" s="306" t="s">
        <v>3301</v>
      </c>
      <c r="B546" s="306" t="s">
        <v>3303</v>
      </c>
      <c r="C546" s="306" t="s">
        <v>1299</v>
      </c>
      <c r="D546" s="320">
        <v>45807</v>
      </c>
      <c r="E546" s="306" t="s">
        <v>2791</v>
      </c>
      <c r="F546" s="306" t="s">
        <v>1303</v>
      </c>
      <c r="G546" s="306" t="s">
        <v>1307</v>
      </c>
      <c r="H546" s="306" t="s">
        <v>1207</v>
      </c>
      <c r="I546" s="305" t="s">
        <v>3304</v>
      </c>
      <c r="J546" s="306">
        <v>12</v>
      </c>
      <c r="K546" s="306" t="s">
        <v>1397</v>
      </c>
      <c r="L546" s="306" t="s">
        <v>5364</v>
      </c>
      <c r="M546" s="307"/>
      <c r="N546" s="307"/>
      <c r="O546" s="306"/>
      <c r="P546" s="321"/>
      <c r="Q546" s="307">
        <v>36000000</v>
      </c>
      <c r="R546" s="306" t="s">
        <v>5319</v>
      </c>
      <c r="S546" s="306" t="s">
        <v>5320</v>
      </c>
      <c r="T546" s="306">
        <f>V_PO_IT[[#This Row],[SPK Amount]]*V_PO_IT[[#This Row],[QUANTITY]]</f>
        <v>432000000</v>
      </c>
    </row>
    <row r="547" spans="1:20" ht="30" hidden="1" x14ac:dyDescent="0.25">
      <c r="A547" s="306" t="s">
        <v>2909</v>
      </c>
      <c r="B547" s="306" t="s">
        <v>3310</v>
      </c>
      <c r="C547" s="306" t="s">
        <v>1299</v>
      </c>
      <c r="D547" s="320">
        <v>45700</v>
      </c>
      <c r="E547" s="306" t="s">
        <v>2791</v>
      </c>
      <c r="F547" s="306" t="s">
        <v>1303</v>
      </c>
      <c r="G547" s="306" t="s">
        <v>1307</v>
      </c>
      <c r="H547" s="306" t="s">
        <v>1207</v>
      </c>
      <c r="I547" s="305" t="s">
        <v>3009</v>
      </c>
      <c r="J547" s="306">
        <v>12</v>
      </c>
      <c r="K547" s="306" t="s">
        <v>1429</v>
      </c>
      <c r="L547" s="306" t="s">
        <v>5376</v>
      </c>
      <c r="M547" s="307"/>
      <c r="N547" s="307"/>
      <c r="O547" s="306"/>
      <c r="P547" s="321"/>
      <c r="Q547" s="307">
        <v>36000000</v>
      </c>
      <c r="R547" s="306" t="s">
        <v>5319</v>
      </c>
      <c r="S547" s="306" t="s">
        <v>5320</v>
      </c>
      <c r="T547" s="306">
        <f>V_PO_IT[[#This Row],[SPK Amount]]*V_PO_IT[[#This Row],[QUANTITY]]</f>
        <v>432000000</v>
      </c>
    </row>
    <row r="548" spans="1:20" ht="30" hidden="1" x14ac:dyDescent="0.25">
      <c r="A548" s="306" t="s">
        <v>2832</v>
      </c>
      <c r="B548" s="306" t="s">
        <v>3397</v>
      </c>
      <c r="C548" s="306" t="s">
        <v>1299</v>
      </c>
      <c r="D548" s="320">
        <v>45700</v>
      </c>
      <c r="E548" s="306" t="s">
        <v>2791</v>
      </c>
      <c r="F548" s="306" t="s">
        <v>1303</v>
      </c>
      <c r="G548" s="306" t="s">
        <v>1307</v>
      </c>
      <c r="H548" s="306" t="s">
        <v>1207</v>
      </c>
      <c r="I548" s="305" t="s">
        <v>3009</v>
      </c>
      <c r="J548" s="306">
        <v>12</v>
      </c>
      <c r="K548" s="306" t="s">
        <v>1397</v>
      </c>
      <c r="L548" s="306" t="s">
        <v>5388</v>
      </c>
      <c r="M548" s="307"/>
      <c r="N548" s="307"/>
      <c r="O548" s="306"/>
      <c r="P548" s="321"/>
      <c r="Q548" s="307">
        <v>7200000</v>
      </c>
      <c r="R548" s="306" t="s">
        <v>5319</v>
      </c>
      <c r="S548" s="306" t="s">
        <v>5320</v>
      </c>
      <c r="T548" s="306">
        <f>V_PO_IT[[#This Row],[SPK Amount]]*V_PO_IT[[#This Row],[QUANTITY]]</f>
        <v>86400000</v>
      </c>
    </row>
    <row r="549" spans="1:20" hidden="1" x14ac:dyDescent="0.25">
      <c r="A549" s="306" t="s">
        <v>2789</v>
      </c>
      <c r="B549" s="306" t="s">
        <v>5298</v>
      </c>
      <c r="C549" s="306" t="s">
        <v>1299</v>
      </c>
      <c r="D549" s="320">
        <v>45856</v>
      </c>
      <c r="E549" s="306" t="s">
        <v>2791</v>
      </c>
      <c r="F549" s="306" t="s">
        <v>5299</v>
      </c>
      <c r="G549" s="306" t="s">
        <v>5300</v>
      </c>
      <c r="H549" s="306" t="s">
        <v>1208</v>
      </c>
      <c r="I549" s="305" t="s">
        <v>1306</v>
      </c>
      <c r="J549" s="306">
        <v>2</v>
      </c>
      <c r="K549" s="306" t="s">
        <v>1632</v>
      </c>
      <c r="L549" s="306" t="s">
        <v>5301</v>
      </c>
      <c r="M549" s="307">
        <v>6680000</v>
      </c>
      <c r="N549" s="307">
        <v>13360000</v>
      </c>
      <c r="O549" s="306" t="s">
        <v>2845</v>
      </c>
      <c r="P549" s="321">
        <v>45932</v>
      </c>
      <c r="Q549" s="307">
        <v>0</v>
      </c>
      <c r="R549" s="306" t="s">
        <v>5302</v>
      </c>
      <c r="S549" s="306" t="s">
        <v>5303</v>
      </c>
      <c r="T549" s="306">
        <f>V_PO_IT[[#This Row],[SPK Amount]]*V_PO_IT[[#This Row],[QUANTITY]]</f>
        <v>0</v>
      </c>
    </row>
    <row r="550" spans="1:20" hidden="1" x14ac:dyDescent="0.25">
      <c r="A550" s="306" t="s">
        <v>2883</v>
      </c>
      <c r="B550" s="306" t="s">
        <v>5321</v>
      </c>
      <c r="C550" s="306" t="s">
        <v>1299</v>
      </c>
      <c r="D550" s="320">
        <v>45856</v>
      </c>
      <c r="E550" s="306" t="s">
        <v>2791</v>
      </c>
      <c r="F550" s="306" t="s">
        <v>1473</v>
      </c>
      <c r="G550" s="306" t="s">
        <v>5300</v>
      </c>
      <c r="H550" s="306" t="s">
        <v>1208</v>
      </c>
      <c r="I550" s="305" t="s">
        <v>1306</v>
      </c>
      <c r="J550" s="306">
        <v>1</v>
      </c>
      <c r="K550" s="306" t="s">
        <v>1632</v>
      </c>
      <c r="L550" s="306" t="s">
        <v>5322</v>
      </c>
      <c r="M550" s="307">
        <v>6680000</v>
      </c>
      <c r="N550" s="307">
        <v>6680000</v>
      </c>
      <c r="O550" s="306" t="s">
        <v>2845</v>
      </c>
      <c r="P550" s="321">
        <v>45930</v>
      </c>
      <c r="Q550" s="307">
        <v>0</v>
      </c>
      <c r="R550" s="306" t="s">
        <v>5302</v>
      </c>
      <c r="S550" s="306" t="s">
        <v>5303</v>
      </c>
      <c r="T550" s="306">
        <f>V_PO_IT[[#This Row],[SPK Amount]]*V_PO_IT[[#This Row],[QUANTITY]]</f>
        <v>0</v>
      </c>
    </row>
    <row r="551" spans="1:20" hidden="1" x14ac:dyDescent="0.25">
      <c r="A551" s="306" t="s">
        <v>2811</v>
      </c>
      <c r="B551" s="306" t="s">
        <v>5333</v>
      </c>
      <c r="C551" s="306" t="s">
        <v>1299</v>
      </c>
      <c r="D551" s="320">
        <v>45856</v>
      </c>
      <c r="E551" s="306" t="s">
        <v>2791</v>
      </c>
      <c r="F551" s="306" t="s">
        <v>1356</v>
      </c>
      <c r="G551" s="306" t="s">
        <v>5300</v>
      </c>
      <c r="H551" s="306" t="s">
        <v>1208</v>
      </c>
      <c r="I551" s="305" t="s">
        <v>1306</v>
      </c>
      <c r="J551" s="306">
        <v>1</v>
      </c>
      <c r="K551" s="306" t="s">
        <v>1632</v>
      </c>
      <c r="L551" s="306" t="s">
        <v>5334</v>
      </c>
      <c r="M551" s="307">
        <v>6680000</v>
      </c>
      <c r="N551" s="307">
        <v>6680000</v>
      </c>
      <c r="O551" s="306" t="s">
        <v>2845</v>
      </c>
      <c r="P551" s="321">
        <v>45929</v>
      </c>
      <c r="Q551" s="307">
        <v>0</v>
      </c>
      <c r="R551" s="306" t="s">
        <v>5302</v>
      </c>
      <c r="S551" s="306" t="s">
        <v>5303</v>
      </c>
      <c r="T551" s="306">
        <f>V_PO_IT[[#This Row],[SPK Amount]]*V_PO_IT[[#This Row],[QUANTITY]]</f>
        <v>0</v>
      </c>
    </row>
    <row r="552" spans="1:20" hidden="1" x14ac:dyDescent="0.25">
      <c r="A552" s="306" t="s">
        <v>2829</v>
      </c>
      <c r="B552" s="306" t="s">
        <v>5349</v>
      </c>
      <c r="C552" s="306" t="s">
        <v>1299</v>
      </c>
      <c r="D552" s="320">
        <v>45856</v>
      </c>
      <c r="E552" s="306" t="s">
        <v>2791</v>
      </c>
      <c r="F552" s="306" t="s">
        <v>5350</v>
      </c>
      <c r="G552" s="306" t="s">
        <v>5300</v>
      </c>
      <c r="H552" s="306" t="s">
        <v>1208</v>
      </c>
      <c r="I552" s="305" t="s">
        <v>1306</v>
      </c>
      <c r="J552" s="306">
        <v>2</v>
      </c>
      <c r="K552" s="306" t="s">
        <v>1632</v>
      </c>
      <c r="L552" s="306" t="s">
        <v>5351</v>
      </c>
      <c r="M552" s="307">
        <v>6680000</v>
      </c>
      <c r="N552" s="307">
        <v>13360000</v>
      </c>
      <c r="O552" s="306" t="s">
        <v>2845</v>
      </c>
      <c r="P552" s="321">
        <v>45923</v>
      </c>
      <c r="Q552" s="307">
        <v>0</v>
      </c>
      <c r="R552" s="306" t="s">
        <v>5302</v>
      </c>
      <c r="S552" s="306" t="s">
        <v>5303</v>
      </c>
      <c r="T552" s="306">
        <f>V_PO_IT[[#This Row],[SPK Amount]]*V_PO_IT[[#This Row],[QUANTITY]]</f>
        <v>0</v>
      </c>
    </row>
    <row r="553" spans="1:20" hidden="1" x14ac:dyDescent="0.25">
      <c r="A553" s="306" t="s">
        <v>2909</v>
      </c>
      <c r="B553" s="306" t="s">
        <v>5377</v>
      </c>
      <c r="C553" s="306" t="s">
        <v>1299</v>
      </c>
      <c r="D553" s="320">
        <v>45856</v>
      </c>
      <c r="E553" s="306" t="s">
        <v>2791</v>
      </c>
      <c r="F553" s="306" t="s">
        <v>5378</v>
      </c>
      <c r="G553" s="306" t="s">
        <v>5300</v>
      </c>
      <c r="H553" s="306" t="s">
        <v>1208</v>
      </c>
      <c r="I553" s="305" t="s">
        <v>1306</v>
      </c>
      <c r="J553" s="306">
        <v>2</v>
      </c>
      <c r="K553" s="306" t="s">
        <v>1632</v>
      </c>
      <c r="L553" s="306" t="s">
        <v>5379</v>
      </c>
      <c r="M553" s="307">
        <v>6680000</v>
      </c>
      <c r="N553" s="307">
        <v>13360000</v>
      </c>
      <c r="O553" s="306" t="s">
        <v>2845</v>
      </c>
      <c r="P553" s="321">
        <v>45923</v>
      </c>
      <c r="Q553" s="307">
        <v>0</v>
      </c>
      <c r="R553" s="306" t="s">
        <v>5302</v>
      </c>
      <c r="S553" s="306" t="s">
        <v>5303</v>
      </c>
      <c r="T553" s="306">
        <f>V_PO_IT[[#This Row],[SPK Amount]]*V_PO_IT[[#This Row],[QUANTITY]]</f>
        <v>0</v>
      </c>
    </row>
    <row r="554" spans="1:20" hidden="1" x14ac:dyDescent="0.25">
      <c r="A554" s="306" t="s">
        <v>2832</v>
      </c>
      <c r="B554" s="306" t="s">
        <v>5390</v>
      </c>
      <c r="C554" s="306" t="s">
        <v>1299</v>
      </c>
      <c r="D554" s="320">
        <v>45856</v>
      </c>
      <c r="E554" s="306" t="s">
        <v>2791</v>
      </c>
      <c r="F554" s="306" t="s">
        <v>2119</v>
      </c>
      <c r="G554" s="306" t="s">
        <v>5300</v>
      </c>
      <c r="H554" s="306" t="s">
        <v>1208</v>
      </c>
      <c r="I554" s="305" t="s">
        <v>1306</v>
      </c>
      <c r="J554" s="306">
        <v>2</v>
      </c>
      <c r="K554" s="306" t="s">
        <v>1632</v>
      </c>
      <c r="L554" s="306" t="s">
        <v>5391</v>
      </c>
      <c r="M554" s="307">
        <v>6680000</v>
      </c>
      <c r="N554" s="307">
        <v>13360000</v>
      </c>
      <c r="O554" s="306" t="s">
        <v>2845</v>
      </c>
      <c r="P554" s="321">
        <v>45923</v>
      </c>
      <c r="Q554" s="307">
        <v>0</v>
      </c>
      <c r="R554" s="306" t="s">
        <v>5302</v>
      </c>
      <c r="S554" s="306" t="s">
        <v>5303</v>
      </c>
      <c r="T554" s="306">
        <f>V_PO_IT[[#This Row],[SPK Amount]]*V_PO_IT[[#This Row],[QUANTITY]]</f>
        <v>0</v>
      </c>
    </row>
    <row r="555" spans="1:20" hidden="1" x14ac:dyDescent="0.25">
      <c r="A555" s="306" t="s">
        <v>2811</v>
      </c>
      <c r="B555" s="306" t="s">
        <v>3288</v>
      </c>
      <c r="C555" s="306" t="s">
        <v>1299</v>
      </c>
      <c r="D555" s="320">
        <v>45532</v>
      </c>
      <c r="E555" s="306" t="s">
        <v>2791</v>
      </c>
      <c r="F555" s="306" t="s">
        <v>1821</v>
      </c>
      <c r="G555" s="306" t="s">
        <v>1822</v>
      </c>
      <c r="H555" s="306" t="s">
        <v>1208</v>
      </c>
      <c r="I555" s="305" t="s">
        <v>1306</v>
      </c>
      <c r="J555" s="306">
        <v>1</v>
      </c>
      <c r="K555" s="306" t="s">
        <v>1329</v>
      </c>
      <c r="L555" s="306" t="s">
        <v>3289</v>
      </c>
      <c r="M555" s="307">
        <v>5480000</v>
      </c>
      <c r="N555" s="307">
        <v>5480000</v>
      </c>
      <c r="O555" s="306" t="s">
        <v>2845</v>
      </c>
      <c r="P555" s="321">
        <v>45589</v>
      </c>
      <c r="Q555" s="307">
        <v>0</v>
      </c>
      <c r="R555" s="306" t="s">
        <v>3290</v>
      </c>
      <c r="S555" s="306" t="s">
        <v>3291</v>
      </c>
      <c r="T555" s="306">
        <f>V_PO_IT[[#This Row],[SPK Amount]]*V_PO_IT[[#This Row],[QUANTITY]]</f>
        <v>0</v>
      </c>
    </row>
    <row r="556" spans="1:20" hidden="1" x14ac:dyDescent="0.25">
      <c r="A556" s="306" t="s">
        <v>2811</v>
      </c>
      <c r="B556" s="306" t="s">
        <v>3292</v>
      </c>
      <c r="C556" s="306" t="s">
        <v>1299</v>
      </c>
      <c r="D556" s="320">
        <v>45532</v>
      </c>
      <c r="E556" s="306" t="s">
        <v>2791</v>
      </c>
      <c r="F556" s="306" t="s">
        <v>1816</v>
      </c>
      <c r="G556" s="306" t="s">
        <v>1817</v>
      </c>
      <c r="H556" s="306" t="s">
        <v>1208</v>
      </c>
      <c r="I556" s="305" t="s">
        <v>1306</v>
      </c>
      <c r="J556" s="306">
        <v>25</v>
      </c>
      <c r="K556" s="306" t="s">
        <v>1798</v>
      </c>
      <c r="L556" s="306" t="s">
        <v>3293</v>
      </c>
      <c r="M556" s="307">
        <v>100000</v>
      </c>
      <c r="N556" s="307">
        <v>2500000</v>
      </c>
      <c r="O556" s="306" t="s">
        <v>2845</v>
      </c>
      <c r="P556" s="321">
        <v>45589</v>
      </c>
      <c r="Q556" s="307">
        <v>0</v>
      </c>
      <c r="R556" s="306" t="s">
        <v>3290</v>
      </c>
      <c r="S556" s="306" t="s">
        <v>3291</v>
      </c>
      <c r="T556" s="306">
        <f>V_PO_IT[[#This Row],[SPK Amount]]*V_PO_IT[[#This Row],[QUANTITY]]</f>
        <v>0</v>
      </c>
    </row>
    <row r="557" spans="1:20" hidden="1" x14ac:dyDescent="0.25">
      <c r="A557" s="306" t="s">
        <v>2811</v>
      </c>
      <c r="B557" s="306" t="s">
        <v>3292</v>
      </c>
      <c r="C557" s="306" t="s">
        <v>1299</v>
      </c>
      <c r="D557" s="320">
        <v>45532</v>
      </c>
      <c r="E557" s="306" t="s">
        <v>2791</v>
      </c>
      <c r="F557" s="306" t="s">
        <v>1818</v>
      </c>
      <c r="G557" s="306" t="s">
        <v>1819</v>
      </c>
      <c r="H557" s="306" t="s">
        <v>1208</v>
      </c>
      <c r="I557" s="305" t="s">
        <v>1306</v>
      </c>
      <c r="J557" s="306">
        <v>25</v>
      </c>
      <c r="K557" s="306" t="s">
        <v>1798</v>
      </c>
      <c r="L557" s="306" t="s">
        <v>3293</v>
      </c>
      <c r="M557" s="307">
        <v>31200</v>
      </c>
      <c r="N557" s="307">
        <v>780000</v>
      </c>
      <c r="O557" s="306" t="s">
        <v>2845</v>
      </c>
      <c r="P557" s="321">
        <v>45589</v>
      </c>
      <c r="Q557" s="307">
        <v>0</v>
      </c>
      <c r="R557" s="306" t="s">
        <v>3290</v>
      </c>
      <c r="S557" s="306" t="s">
        <v>3291</v>
      </c>
      <c r="T557" s="306">
        <f>V_PO_IT[[#This Row],[SPK Amount]]*V_PO_IT[[#This Row],[QUANTITY]]</f>
        <v>0</v>
      </c>
    </row>
    <row r="558" spans="1:20" hidden="1" x14ac:dyDescent="0.25">
      <c r="A558" s="306" t="s">
        <v>2811</v>
      </c>
      <c r="B558" s="306" t="s">
        <v>3292</v>
      </c>
      <c r="C558" s="306" t="s">
        <v>1299</v>
      </c>
      <c r="D558" s="320">
        <v>45532</v>
      </c>
      <c r="E558" s="306" t="s">
        <v>2791</v>
      </c>
      <c r="F558" s="306" t="s">
        <v>1806</v>
      </c>
      <c r="G558" s="306" t="s">
        <v>1807</v>
      </c>
      <c r="H558" s="306" t="s">
        <v>1208</v>
      </c>
      <c r="I558" s="305" t="s">
        <v>1306</v>
      </c>
      <c r="J558" s="306">
        <v>2</v>
      </c>
      <c r="K558" s="306" t="s">
        <v>1308</v>
      </c>
      <c r="L558" s="306" t="s">
        <v>3293</v>
      </c>
      <c r="M558" s="307">
        <v>96000</v>
      </c>
      <c r="N558" s="307">
        <v>192000</v>
      </c>
      <c r="O558" s="306" t="s">
        <v>2845</v>
      </c>
      <c r="P558" s="321">
        <v>45589</v>
      </c>
      <c r="Q558" s="307">
        <v>0</v>
      </c>
      <c r="R558" s="306" t="s">
        <v>3290</v>
      </c>
      <c r="S558" s="306" t="s">
        <v>3291</v>
      </c>
      <c r="T558" s="306">
        <f>V_PO_IT[[#This Row],[SPK Amount]]*V_PO_IT[[#This Row],[QUANTITY]]</f>
        <v>0</v>
      </c>
    </row>
    <row r="559" spans="1:20" hidden="1" x14ac:dyDescent="0.25">
      <c r="A559" s="306" t="s">
        <v>2811</v>
      </c>
      <c r="B559" s="306" t="s">
        <v>3292</v>
      </c>
      <c r="C559" s="306" t="s">
        <v>1299</v>
      </c>
      <c r="D559" s="320">
        <v>45532</v>
      </c>
      <c r="E559" s="306" t="s">
        <v>2791</v>
      </c>
      <c r="F559" s="306" t="s">
        <v>1808</v>
      </c>
      <c r="G559" s="306" t="s">
        <v>1809</v>
      </c>
      <c r="H559" s="306" t="s">
        <v>1208</v>
      </c>
      <c r="I559" s="305" t="s">
        <v>1306</v>
      </c>
      <c r="J559" s="306">
        <v>2</v>
      </c>
      <c r="K559" s="306" t="s">
        <v>1308</v>
      </c>
      <c r="L559" s="306" t="s">
        <v>3293</v>
      </c>
      <c r="M559" s="307">
        <v>14800</v>
      </c>
      <c r="N559" s="307">
        <v>29600</v>
      </c>
      <c r="O559" s="306" t="s">
        <v>2845</v>
      </c>
      <c r="P559" s="321">
        <v>45589</v>
      </c>
      <c r="Q559" s="307">
        <v>0</v>
      </c>
      <c r="R559" s="306" t="s">
        <v>3290</v>
      </c>
      <c r="S559" s="306" t="s">
        <v>3291</v>
      </c>
      <c r="T559" s="306">
        <f>V_PO_IT[[#This Row],[SPK Amount]]*V_PO_IT[[#This Row],[QUANTITY]]</f>
        <v>0</v>
      </c>
    </row>
    <row r="560" spans="1:20" hidden="1" x14ac:dyDescent="0.25">
      <c r="A560" s="306" t="s">
        <v>2811</v>
      </c>
      <c r="B560" s="306" t="s">
        <v>3292</v>
      </c>
      <c r="C560" s="306" t="s">
        <v>1299</v>
      </c>
      <c r="D560" s="320">
        <v>45532</v>
      </c>
      <c r="E560" s="306" t="s">
        <v>2791</v>
      </c>
      <c r="F560" s="306" t="s">
        <v>1810</v>
      </c>
      <c r="G560" s="306" t="s">
        <v>1811</v>
      </c>
      <c r="H560" s="306" t="s">
        <v>1208</v>
      </c>
      <c r="I560" s="305" t="s">
        <v>1306</v>
      </c>
      <c r="J560" s="306">
        <v>1</v>
      </c>
      <c r="K560" s="306" t="s">
        <v>1308</v>
      </c>
      <c r="L560" s="306" t="s">
        <v>3293</v>
      </c>
      <c r="M560" s="307">
        <v>13200</v>
      </c>
      <c r="N560" s="307">
        <v>13200</v>
      </c>
      <c r="O560" s="306" t="s">
        <v>2845</v>
      </c>
      <c r="P560" s="321">
        <v>45589</v>
      </c>
      <c r="Q560" s="307">
        <v>0</v>
      </c>
      <c r="R560" s="306" t="s">
        <v>3290</v>
      </c>
      <c r="S560" s="306" t="s">
        <v>3291</v>
      </c>
      <c r="T560" s="306">
        <f>V_PO_IT[[#This Row],[SPK Amount]]*V_PO_IT[[#This Row],[QUANTITY]]</f>
        <v>0</v>
      </c>
    </row>
    <row r="561" spans="1:20" hidden="1" x14ac:dyDescent="0.25">
      <c r="A561" s="306" t="s">
        <v>2811</v>
      </c>
      <c r="B561" s="306" t="s">
        <v>3292</v>
      </c>
      <c r="C561" s="306" t="s">
        <v>1299</v>
      </c>
      <c r="D561" s="320">
        <v>45532</v>
      </c>
      <c r="E561" s="306" t="s">
        <v>2791</v>
      </c>
      <c r="F561" s="306" t="s">
        <v>1812</v>
      </c>
      <c r="G561" s="306" t="s">
        <v>1813</v>
      </c>
      <c r="H561" s="306" t="s">
        <v>1208</v>
      </c>
      <c r="I561" s="305" t="s">
        <v>1306</v>
      </c>
      <c r="J561" s="306">
        <v>1</v>
      </c>
      <c r="K561" s="306" t="s">
        <v>1308</v>
      </c>
      <c r="L561" s="306" t="s">
        <v>3293</v>
      </c>
      <c r="M561" s="307">
        <v>14800</v>
      </c>
      <c r="N561" s="307">
        <v>14800</v>
      </c>
      <c r="O561" s="306" t="s">
        <v>2845</v>
      </c>
      <c r="P561" s="321">
        <v>45589</v>
      </c>
      <c r="Q561" s="307">
        <v>0</v>
      </c>
      <c r="R561" s="306" t="s">
        <v>3290</v>
      </c>
      <c r="S561" s="306" t="s">
        <v>3291</v>
      </c>
      <c r="T561" s="306">
        <f>V_PO_IT[[#This Row],[SPK Amount]]*V_PO_IT[[#This Row],[QUANTITY]]</f>
        <v>0</v>
      </c>
    </row>
    <row r="562" spans="1:20" hidden="1" x14ac:dyDescent="0.25">
      <c r="A562" s="306" t="s">
        <v>2811</v>
      </c>
      <c r="B562" s="306" t="s">
        <v>3292</v>
      </c>
      <c r="C562" s="306" t="s">
        <v>1299</v>
      </c>
      <c r="D562" s="320">
        <v>45532</v>
      </c>
      <c r="E562" s="306" t="s">
        <v>2791</v>
      </c>
      <c r="F562" s="306" t="s">
        <v>1814</v>
      </c>
      <c r="G562" s="306" t="s">
        <v>1815</v>
      </c>
      <c r="H562" s="306" t="s">
        <v>1208</v>
      </c>
      <c r="I562" s="305" t="s">
        <v>1306</v>
      </c>
      <c r="J562" s="306">
        <v>1</v>
      </c>
      <c r="K562" s="306" t="s">
        <v>1308</v>
      </c>
      <c r="L562" s="306" t="s">
        <v>3293</v>
      </c>
      <c r="M562" s="307">
        <v>10400</v>
      </c>
      <c r="N562" s="307">
        <v>10400</v>
      </c>
      <c r="O562" s="306" t="s">
        <v>2845</v>
      </c>
      <c r="P562" s="321">
        <v>45589</v>
      </c>
      <c r="Q562" s="307">
        <v>0</v>
      </c>
      <c r="R562" s="306" t="s">
        <v>3290</v>
      </c>
      <c r="S562" s="306" t="s">
        <v>3291</v>
      </c>
      <c r="T562" s="306">
        <f>V_PO_IT[[#This Row],[SPK Amount]]*V_PO_IT[[#This Row],[QUANTITY]]</f>
        <v>0</v>
      </c>
    </row>
    <row r="563" spans="1:20" hidden="1" x14ac:dyDescent="0.25">
      <c r="A563" s="306" t="s">
        <v>2811</v>
      </c>
      <c r="B563" s="306" t="s">
        <v>3292</v>
      </c>
      <c r="C563" s="306" t="s">
        <v>1299</v>
      </c>
      <c r="D563" s="320">
        <v>45532</v>
      </c>
      <c r="E563" s="306" t="s">
        <v>2791</v>
      </c>
      <c r="F563" s="306" t="s">
        <v>1796</v>
      </c>
      <c r="G563" s="306" t="s">
        <v>1797</v>
      </c>
      <c r="H563" s="306" t="s">
        <v>1208</v>
      </c>
      <c r="I563" s="305" t="s">
        <v>1306</v>
      </c>
      <c r="J563" s="306">
        <v>3</v>
      </c>
      <c r="K563" s="306" t="s">
        <v>1798</v>
      </c>
      <c r="L563" s="306" t="s">
        <v>3293</v>
      </c>
      <c r="M563" s="307">
        <v>42000</v>
      </c>
      <c r="N563" s="307">
        <v>126000</v>
      </c>
      <c r="O563" s="306" t="s">
        <v>2845</v>
      </c>
      <c r="P563" s="321">
        <v>45589</v>
      </c>
      <c r="Q563" s="307">
        <v>0</v>
      </c>
      <c r="R563" s="306" t="s">
        <v>3290</v>
      </c>
      <c r="S563" s="306" t="s">
        <v>3291</v>
      </c>
      <c r="T563" s="306">
        <f>V_PO_IT[[#This Row],[SPK Amount]]*V_PO_IT[[#This Row],[QUANTITY]]</f>
        <v>0</v>
      </c>
    </row>
    <row r="564" spans="1:20" hidden="1" x14ac:dyDescent="0.25">
      <c r="A564" s="306" t="s">
        <v>2811</v>
      </c>
      <c r="B564" s="306" t="s">
        <v>3292</v>
      </c>
      <c r="C564" s="306" t="s">
        <v>1299</v>
      </c>
      <c r="D564" s="320">
        <v>45532</v>
      </c>
      <c r="E564" s="306" t="s">
        <v>2791</v>
      </c>
      <c r="F564" s="306" t="s">
        <v>1804</v>
      </c>
      <c r="G564" s="306" t="s">
        <v>1805</v>
      </c>
      <c r="H564" s="306" t="s">
        <v>1208</v>
      </c>
      <c r="I564" s="305" t="s">
        <v>1306</v>
      </c>
      <c r="J564" s="306">
        <v>1</v>
      </c>
      <c r="K564" s="306" t="s">
        <v>1308</v>
      </c>
      <c r="L564" s="306" t="s">
        <v>3293</v>
      </c>
      <c r="M564" s="307">
        <v>100800</v>
      </c>
      <c r="N564" s="307">
        <v>100800</v>
      </c>
      <c r="O564" s="306" t="s">
        <v>2845</v>
      </c>
      <c r="P564" s="321">
        <v>45589</v>
      </c>
      <c r="Q564" s="307">
        <v>0</v>
      </c>
      <c r="R564" s="306" t="s">
        <v>3290</v>
      </c>
      <c r="S564" s="306" t="s">
        <v>3291</v>
      </c>
      <c r="T564" s="306">
        <f>V_PO_IT[[#This Row],[SPK Amount]]*V_PO_IT[[#This Row],[QUANTITY]]</f>
        <v>0</v>
      </c>
    </row>
    <row r="565" spans="1:20" hidden="1" x14ac:dyDescent="0.25">
      <c r="A565" s="306" t="s">
        <v>2829</v>
      </c>
      <c r="B565" s="306" t="s">
        <v>3308</v>
      </c>
      <c r="C565" s="306" t="s">
        <v>1299</v>
      </c>
      <c r="D565" s="320">
        <v>45461</v>
      </c>
      <c r="E565" s="306" t="s">
        <v>2791</v>
      </c>
      <c r="F565" s="306" t="s">
        <v>2668</v>
      </c>
      <c r="G565" s="306" t="s">
        <v>2669</v>
      </c>
      <c r="H565" s="306" t="s">
        <v>1208</v>
      </c>
      <c r="I565" s="305" t="s">
        <v>1306</v>
      </c>
      <c r="J565" s="306">
        <v>1</v>
      </c>
      <c r="K565" s="306" t="s">
        <v>1329</v>
      </c>
      <c r="L565" s="306" t="s">
        <v>3309</v>
      </c>
      <c r="M565" s="307">
        <v>525000</v>
      </c>
      <c r="N565" s="307">
        <v>525000</v>
      </c>
      <c r="O565" s="306" t="s">
        <v>2845</v>
      </c>
      <c r="P565" s="321">
        <v>45573</v>
      </c>
      <c r="Q565" s="307">
        <v>0</v>
      </c>
      <c r="R565" s="306" t="s">
        <v>3290</v>
      </c>
      <c r="S565" s="306" t="s">
        <v>3291</v>
      </c>
      <c r="T565" s="306">
        <f>V_PO_IT[[#This Row],[SPK Amount]]*V_PO_IT[[#This Row],[QUANTITY]]</f>
        <v>0</v>
      </c>
    </row>
    <row r="566" spans="1:20" hidden="1" x14ac:dyDescent="0.25">
      <c r="A566" s="306" t="s">
        <v>2829</v>
      </c>
      <c r="B566" s="306" t="s">
        <v>3308</v>
      </c>
      <c r="C566" s="306" t="s">
        <v>1299</v>
      </c>
      <c r="D566" s="320">
        <v>45461</v>
      </c>
      <c r="E566" s="306" t="s">
        <v>2791</v>
      </c>
      <c r="F566" s="306" t="s">
        <v>2714</v>
      </c>
      <c r="G566" s="306" t="s">
        <v>2715</v>
      </c>
      <c r="H566" s="306" t="s">
        <v>1208</v>
      </c>
      <c r="I566" s="305" t="s">
        <v>1306</v>
      </c>
      <c r="J566" s="306">
        <v>1</v>
      </c>
      <c r="K566" s="306" t="s">
        <v>1329</v>
      </c>
      <c r="L566" s="306" t="s">
        <v>3309</v>
      </c>
      <c r="M566" s="307">
        <v>15000000</v>
      </c>
      <c r="N566" s="307">
        <v>15000000</v>
      </c>
      <c r="O566" s="306" t="s">
        <v>2845</v>
      </c>
      <c r="P566" s="321">
        <v>45573</v>
      </c>
      <c r="Q566" s="307">
        <v>0</v>
      </c>
      <c r="R566" s="306" t="s">
        <v>3290</v>
      </c>
      <c r="S566" s="306" t="s">
        <v>3291</v>
      </c>
      <c r="T566" s="306">
        <f>V_PO_IT[[#This Row],[SPK Amount]]*V_PO_IT[[#This Row],[QUANTITY]]</f>
        <v>0</v>
      </c>
    </row>
    <row r="567" spans="1:20" ht="30" hidden="1" x14ac:dyDescent="0.25">
      <c r="A567" s="306" t="s">
        <v>2829</v>
      </c>
      <c r="B567" s="306" t="s">
        <v>3314</v>
      </c>
      <c r="C567" s="306" t="s">
        <v>1299</v>
      </c>
      <c r="D567" s="320">
        <v>45625</v>
      </c>
      <c r="E567" s="306" t="s">
        <v>2791</v>
      </c>
      <c r="F567" s="306" t="s">
        <v>1303</v>
      </c>
      <c r="G567" s="306" t="s">
        <v>1307</v>
      </c>
      <c r="H567" s="306" t="s">
        <v>1207</v>
      </c>
      <c r="I567" s="305" t="s">
        <v>1402</v>
      </c>
      <c r="J567" s="306">
        <v>1</v>
      </c>
      <c r="K567" s="306" t="s">
        <v>1443</v>
      </c>
      <c r="L567" s="306" t="s">
        <v>3315</v>
      </c>
      <c r="M567" s="307"/>
      <c r="N567" s="307"/>
      <c r="O567" s="306"/>
      <c r="P567" s="321"/>
      <c r="Q567" s="307">
        <v>90000000</v>
      </c>
      <c r="R567" s="306" t="s">
        <v>3316</v>
      </c>
      <c r="S567" s="306" t="s">
        <v>844</v>
      </c>
      <c r="T567" s="306">
        <f>V_PO_IT[[#This Row],[SPK Amount]]*V_PO_IT[[#This Row],[QUANTITY]]</f>
        <v>90000000</v>
      </c>
    </row>
    <row r="568" spans="1:20" ht="30" hidden="1" x14ac:dyDescent="0.25">
      <c r="A568" s="306" t="s">
        <v>2789</v>
      </c>
      <c r="B568" s="306" t="s">
        <v>3317</v>
      </c>
      <c r="C568" s="306" t="s">
        <v>1299</v>
      </c>
      <c r="D568" s="320">
        <v>45696</v>
      </c>
      <c r="E568" s="306" t="s">
        <v>2791</v>
      </c>
      <c r="F568" s="306" t="s">
        <v>1303</v>
      </c>
      <c r="G568" s="306" t="s">
        <v>1307</v>
      </c>
      <c r="H568" s="306" t="s">
        <v>1207</v>
      </c>
      <c r="I568" s="305" t="s">
        <v>1402</v>
      </c>
      <c r="J568" s="306">
        <v>12</v>
      </c>
      <c r="K568" s="306" t="s">
        <v>1443</v>
      </c>
      <c r="L568" s="306" t="s">
        <v>1194</v>
      </c>
      <c r="M568" s="307"/>
      <c r="N568" s="307"/>
      <c r="O568" s="306"/>
      <c r="P568" s="321"/>
      <c r="Q568" s="307">
        <v>20180112</v>
      </c>
      <c r="R568" s="306" t="s">
        <v>3318</v>
      </c>
      <c r="S568" s="306" t="s">
        <v>618</v>
      </c>
      <c r="T568" s="306">
        <f>V_PO_IT[[#This Row],[SPK Amount]]*V_PO_IT[[#This Row],[QUANTITY]]</f>
        <v>242161344</v>
      </c>
    </row>
    <row r="569" spans="1:20" ht="30" hidden="1" x14ac:dyDescent="0.25">
      <c r="A569" s="306" t="s">
        <v>2789</v>
      </c>
      <c r="B569" s="306" t="s">
        <v>3319</v>
      </c>
      <c r="C569" s="306" t="s">
        <v>1299</v>
      </c>
      <c r="D569" s="320">
        <v>45520</v>
      </c>
      <c r="E569" s="306" t="s">
        <v>2791</v>
      </c>
      <c r="F569" s="306" t="s">
        <v>1303</v>
      </c>
      <c r="G569" s="306" t="s">
        <v>1307</v>
      </c>
      <c r="H569" s="306" t="s">
        <v>1207</v>
      </c>
      <c r="I569" s="305" t="s">
        <v>1402</v>
      </c>
      <c r="J569" s="306">
        <v>7</v>
      </c>
      <c r="K569" s="306" t="s">
        <v>1443</v>
      </c>
      <c r="L569" s="306" t="s">
        <v>3320</v>
      </c>
      <c r="M569" s="307"/>
      <c r="N569" s="307"/>
      <c r="O569" s="306"/>
      <c r="P569" s="321"/>
      <c r="Q569" s="307">
        <v>19764000</v>
      </c>
      <c r="R569" s="306" t="s">
        <v>3318</v>
      </c>
      <c r="S569" s="306" t="s">
        <v>618</v>
      </c>
      <c r="T569" s="306">
        <f>V_PO_IT[[#This Row],[SPK Amount]]*V_PO_IT[[#This Row],[QUANTITY]]</f>
        <v>138348000</v>
      </c>
    </row>
    <row r="570" spans="1:20" hidden="1" x14ac:dyDescent="0.25">
      <c r="A570" s="306" t="s">
        <v>2789</v>
      </c>
      <c r="B570" s="306" t="s">
        <v>3326</v>
      </c>
      <c r="C570" s="306" t="s">
        <v>1299</v>
      </c>
      <c r="D570" s="320">
        <v>45615</v>
      </c>
      <c r="E570" s="306" t="s">
        <v>2791</v>
      </c>
      <c r="F570" s="306" t="s">
        <v>1957</v>
      </c>
      <c r="G570" s="306" t="s">
        <v>1958</v>
      </c>
      <c r="H570" s="306" t="s">
        <v>1208</v>
      </c>
      <c r="I570" s="305" t="s">
        <v>1306</v>
      </c>
      <c r="J570" s="306">
        <v>1</v>
      </c>
      <c r="K570" s="306" t="s">
        <v>1391</v>
      </c>
      <c r="L570" s="306" t="s">
        <v>3327</v>
      </c>
      <c r="M570" s="307">
        <v>19764000</v>
      </c>
      <c r="N570" s="307">
        <v>19764000</v>
      </c>
      <c r="O570" s="306" t="s">
        <v>2845</v>
      </c>
      <c r="P570" s="321">
        <v>45720</v>
      </c>
      <c r="Q570" s="307">
        <v>0</v>
      </c>
      <c r="R570" s="306" t="s">
        <v>3318</v>
      </c>
      <c r="S570" s="306" t="s">
        <v>618</v>
      </c>
      <c r="T570" s="306">
        <f>V_PO_IT[[#This Row],[SPK Amount]]*V_PO_IT[[#This Row],[QUANTITY]]</f>
        <v>0</v>
      </c>
    </row>
    <row r="571" spans="1:20" ht="30" hidden="1" x14ac:dyDescent="0.25">
      <c r="A571" s="306" t="s">
        <v>2920</v>
      </c>
      <c r="B571" s="306" t="s">
        <v>3328</v>
      </c>
      <c r="C571" s="306" t="s">
        <v>2165</v>
      </c>
      <c r="D571" s="320">
        <v>45700</v>
      </c>
      <c r="E571" s="306" t="s">
        <v>2791</v>
      </c>
      <c r="F571" s="306" t="s">
        <v>1303</v>
      </c>
      <c r="G571" s="306" t="s">
        <v>1307</v>
      </c>
      <c r="H571" s="306" t="s">
        <v>1207</v>
      </c>
      <c r="I571" s="305" t="s">
        <v>1402</v>
      </c>
      <c r="J571" s="306">
        <v>9</v>
      </c>
      <c r="K571" s="306" t="s">
        <v>1391</v>
      </c>
      <c r="L571" s="306" t="s">
        <v>3329</v>
      </c>
      <c r="M571" s="307"/>
      <c r="N571" s="307"/>
      <c r="O571" s="306"/>
      <c r="P571" s="321"/>
      <c r="Q571" s="307">
        <v>25567371</v>
      </c>
      <c r="R571" s="306" t="s">
        <v>3330</v>
      </c>
      <c r="S571" s="306" t="s">
        <v>618</v>
      </c>
      <c r="T571" s="306">
        <f>V_PO_IT[[#This Row],[SPK Amount]]*V_PO_IT[[#This Row],[QUANTITY]]</f>
        <v>230106339</v>
      </c>
    </row>
    <row r="572" spans="1:20" ht="30" x14ac:dyDescent="0.25">
      <c r="A572" s="306" t="s">
        <v>2792</v>
      </c>
      <c r="B572" s="306" t="s">
        <v>3342</v>
      </c>
      <c r="C572" s="306" t="s">
        <v>1299</v>
      </c>
      <c r="D572" s="320">
        <v>45696</v>
      </c>
      <c r="E572" s="306" t="s">
        <v>2791</v>
      </c>
      <c r="F572" s="306" t="s">
        <v>1303</v>
      </c>
      <c r="G572" s="306" t="s">
        <v>1307</v>
      </c>
      <c r="H572" s="306" t="s">
        <v>1207</v>
      </c>
      <c r="I572" s="305" t="s">
        <v>2422</v>
      </c>
      <c r="J572" s="306">
        <v>12</v>
      </c>
      <c r="K572" s="306" t="s">
        <v>1397</v>
      </c>
      <c r="L572" s="306" t="s">
        <v>877</v>
      </c>
      <c r="M572" s="307"/>
      <c r="N572" s="307"/>
      <c r="O572" s="306"/>
      <c r="P572" s="321"/>
      <c r="Q572" s="307">
        <v>19210104</v>
      </c>
      <c r="R572" s="306" t="s">
        <v>3318</v>
      </c>
      <c r="S572" s="306" t="s">
        <v>618</v>
      </c>
      <c r="T572" s="306">
        <f>V_PO_IT[[#This Row],[SPK Amount]]*V_PO_IT[[#This Row],[QUANTITY]]</f>
        <v>230521248</v>
      </c>
    </row>
    <row r="573" spans="1:20" x14ac:dyDescent="0.25">
      <c r="A573" s="306" t="s">
        <v>2792</v>
      </c>
      <c r="B573" s="306" t="s">
        <v>3343</v>
      </c>
      <c r="C573" s="306" t="s">
        <v>1299</v>
      </c>
      <c r="D573" s="320">
        <v>45594</v>
      </c>
      <c r="E573" s="306" t="s">
        <v>2791</v>
      </c>
      <c r="F573" s="306" t="s">
        <v>1631</v>
      </c>
      <c r="G573" s="306" t="s">
        <v>1842</v>
      </c>
      <c r="H573" s="306" t="s">
        <v>1208</v>
      </c>
      <c r="I573" s="305" t="s">
        <v>1306</v>
      </c>
      <c r="J573" s="306">
        <v>1</v>
      </c>
      <c r="K573" s="306" t="s">
        <v>1391</v>
      </c>
      <c r="L573" s="306" t="s">
        <v>3344</v>
      </c>
      <c r="M573" s="307">
        <v>24980000</v>
      </c>
      <c r="N573" s="307">
        <v>24980000</v>
      </c>
      <c r="O573" s="306" t="s">
        <v>2845</v>
      </c>
      <c r="P573" s="321">
        <v>45768</v>
      </c>
      <c r="Q573" s="307">
        <v>0</v>
      </c>
      <c r="R573" s="306" t="s">
        <v>3318</v>
      </c>
      <c r="S573" s="306" t="s">
        <v>618</v>
      </c>
      <c r="T573" s="306">
        <f>V_PO_IT[[#This Row],[SPK Amount]]*V_PO_IT[[#This Row],[QUANTITY]]</f>
        <v>0</v>
      </c>
    </row>
    <row r="574" spans="1:20" ht="30" hidden="1" x14ac:dyDescent="0.25">
      <c r="A574" s="306" t="s">
        <v>2883</v>
      </c>
      <c r="B574" s="306" t="s">
        <v>3353</v>
      </c>
      <c r="C574" s="306" t="s">
        <v>1299</v>
      </c>
      <c r="D574" s="320">
        <v>45696</v>
      </c>
      <c r="E574" s="306" t="s">
        <v>2791</v>
      </c>
      <c r="F574" s="306" t="s">
        <v>1303</v>
      </c>
      <c r="G574" s="306" t="s">
        <v>1307</v>
      </c>
      <c r="H574" s="306" t="s">
        <v>1207</v>
      </c>
      <c r="I574" s="305" t="s">
        <v>1402</v>
      </c>
      <c r="J574" s="306">
        <v>12</v>
      </c>
      <c r="K574" s="306" t="s">
        <v>1391</v>
      </c>
      <c r="L574" s="306" t="s">
        <v>916</v>
      </c>
      <c r="M574" s="307"/>
      <c r="N574" s="307"/>
      <c r="O574" s="306"/>
      <c r="P574" s="321"/>
      <c r="Q574" s="307">
        <v>26875140</v>
      </c>
      <c r="R574" s="306" t="s">
        <v>3318</v>
      </c>
      <c r="S574" s="306" t="s">
        <v>618</v>
      </c>
      <c r="T574" s="306">
        <f>V_PO_IT[[#This Row],[SPK Amount]]*V_PO_IT[[#This Row],[QUANTITY]]</f>
        <v>322501680</v>
      </c>
    </row>
    <row r="575" spans="1:20" ht="30" hidden="1" x14ac:dyDescent="0.25">
      <c r="A575" s="306" t="s">
        <v>2811</v>
      </c>
      <c r="B575" s="306" t="s">
        <v>3354</v>
      </c>
      <c r="C575" s="306" t="s">
        <v>1299</v>
      </c>
      <c r="D575" s="320">
        <v>45696</v>
      </c>
      <c r="E575" s="306" t="s">
        <v>2791</v>
      </c>
      <c r="F575" s="306" t="s">
        <v>1303</v>
      </c>
      <c r="G575" s="306" t="s">
        <v>1307</v>
      </c>
      <c r="H575" s="306" t="s">
        <v>1207</v>
      </c>
      <c r="I575" s="305" t="s">
        <v>1402</v>
      </c>
      <c r="J575" s="306">
        <v>12</v>
      </c>
      <c r="K575" s="306" t="s">
        <v>1443</v>
      </c>
      <c r="L575" s="306" t="s">
        <v>950</v>
      </c>
      <c r="M575" s="307"/>
      <c r="N575" s="307"/>
      <c r="O575" s="306"/>
      <c r="P575" s="321"/>
      <c r="Q575" s="307">
        <v>22605132</v>
      </c>
      <c r="R575" s="306" t="s">
        <v>3318</v>
      </c>
      <c r="S575" s="306" t="s">
        <v>618</v>
      </c>
      <c r="T575" s="306">
        <f>V_PO_IT[[#This Row],[SPK Amount]]*V_PO_IT[[#This Row],[QUANTITY]]</f>
        <v>271261584</v>
      </c>
    </row>
    <row r="576" spans="1:20" hidden="1" x14ac:dyDescent="0.25">
      <c r="A576" s="306" t="s">
        <v>2811</v>
      </c>
      <c r="B576" s="306" t="s">
        <v>3355</v>
      </c>
      <c r="C576" s="306" t="s">
        <v>1299</v>
      </c>
      <c r="D576" s="320">
        <v>45594</v>
      </c>
      <c r="E576" s="306" t="s">
        <v>2791</v>
      </c>
      <c r="F576" s="306" t="s">
        <v>1347</v>
      </c>
      <c r="G576" s="306" t="s">
        <v>1842</v>
      </c>
      <c r="H576" s="306" t="s">
        <v>1208</v>
      </c>
      <c r="I576" s="305" t="s">
        <v>1306</v>
      </c>
      <c r="J576" s="306">
        <v>1</v>
      </c>
      <c r="K576" s="306" t="s">
        <v>1391</v>
      </c>
      <c r="L576" s="306" t="s">
        <v>3356</v>
      </c>
      <c r="M576" s="307">
        <v>25248000</v>
      </c>
      <c r="N576" s="307">
        <v>25248000</v>
      </c>
      <c r="O576" s="306" t="s">
        <v>2845</v>
      </c>
      <c r="P576" s="321">
        <v>45736</v>
      </c>
      <c r="Q576" s="307">
        <v>0</v>
      </c>
      <c r="R576" s="306" t="s">
        <v>3318</v>
      </c>
      <c r="S576" s="306" t="s">
        <v>618</v>
      </c>
      <c r="T576" s="306">
        <f>V_PO_IT[[#This Row],[SPK Amount]]*V_PO_IT[[#This Row],[QUANTITY]]</f>
        <v>0</v>
      </c>
    </row>
    <row r="577" spans="1:20" ht="30" hidden="1" x14ac:dyDescent="0.25">
      <c r="A577" s="306" t="s">
        <v>2829</v>
      </c>
      <c r="B577" s="306" t="s">
        <v>3357</v>
      </c>
      <c r="C577" s="306" t="s">
        <v>1299</v>
      </c>
      <c r="D577" s="320">
        <v>45696</v>
      </c>
      <c r="E577" s="306" t="s">
        <v>2791</v>
      </c>
      <c r="F577" s="306" t="s">
        <v>1303</v>
      </c>
      <c r="G577" s="306" t="s">
        <v>1307</v>
      </c>
      <c r="H577" s="306" t="s">
        <v>1207</v>
      </c>
      <c r="I577" s="305" t="s">
        <v>1402</v>
      </c>
      <c r="J577" s="306">
        <v>12</v>
      </c>
      <c r="K577" s="306" t="s">
        <v>3161</v>
      </c>
      <c r="L577" s="306" t="s">
        <v>3358</v>
      </c>
      <c r="M577" s="307"/>
      <c r="N577" s="307"/>
      <c r="O577" s="306"/>
      <c r="P577" s="321"/>
      <c r="Q577" s="307">
        <v>213130152</v>
      </c>
      <c r="R577" s="306" t="s">
        <v>3318</v>
      </c>
      <c r="S577" s="306" t="s">
        <v>618</v>
      </c>
      <c r="T577" s="306">
        <f>V_PO_IT[[#This Row],[SPK Amount]]*V_PO_IT[[#This Row],[QUANTITY]]</f>
        <v>2557561824</v>
      </c>
    </row>
    <row r="578" spans="1:20" ht="30" hidden="1" x14ac:dyDescent="0.25">
      <c r="A578" s="306" t="s">
        <v>2829</v>
      </c>
      <c r="B578" s="306" t="s">
        <v>3359</v>
      </c>
      <c r="C578" s="306" t="s">
        <v>1299</v>
      </c>
      <c r="D578" s="320">
        <v>45756</v>
      </c>
      <c r="E578" s="306" t="s">
        <v>2791</v>
      </c>
      <c r="F578" s="306" t="s">
        <v>1303</v>
      </c>
      <c r="G578" s="306" t="s">
        <v>1307</v>
      </c>
      <c r="H578" s="306" t="s">
        <v>1207</v>
      </c>
      <c r="I578" s="305" t="s">
        <v>1402</v>
      </c>
      <c r="J578" s="306">
        <v>12</v>
      </c>
      <c r="K578" s="306" t="s">
        <v>3161</v>
      </c>
      <c r="L578" s="306" t="s">
        <v>3360</v>
      </c>
      <c r="M578" s="307"/>
      <c r="N578" s="307"/>
      <c r="O578" s="306"/>
      <c r="P578" s="321"/>
      <c r="Q578" s="307">
        <v>85790136</v>
      </c>
      <c r="R578" s="306" t="s">
        <v>3318</v>
      </c>
      <c r="S578" s="306" t="s">
        <v>618</v>
      </c>
      <c r="T578" s="306">
        <f>V_PO_IT[[#This Row],[SPK Amount]]*V_PO_IT[[#This Row],[QUANTITY]]</f>
        <v>1029481632</v>
      </c>
    </row>
    <row r="579" spans="1:20" ht="30" hidden="1" x14ac:dyDescent="0.25">
      <c r="A579" s="306" t="s">
        <v>2829</v>
      </c>
      <c r="B579" s="306" t="s">
        <v>3166</v>
      </c>
      <c r="C579" s="306" t="s">
        <v>1299</v>
      </c>
      <c r="D579" s="320">
        <v>45768</v>
      </c>
      <c r="E579" s="306" t="s">
        <v>2791</v>
      </c>
      <c r="F579" s="306" t="s">
        <v>1303</v>
      </c>
      <c r="G579" s="306" t="s">
        <v>1307</v>
      </c>
      <c r="H579" s="306" t="s">
        <v>1207</v>
      </c>
      <c r="I579" s="305" t="s">
        <v>1402</v>
      </c>
      <c r="J579" s="306">
        <v>1</v>
      </c>
      <c r="K579" s="306" t="s">
        <v>1443</v>
      </c>
      <c r="L579" s="306" t="s">
        <v>5342</v>
      </c>
      <c r="M579" s="307"/>
      <c r="N579" s="307"/>
      <c r="O579" s="306"/>
      <c r="P579" s="321"/>
      <c r="Q579" s="307">
        <v>40320000</v>
      </c>
      <c r="R579" s="306" t="s">
        <v>3318</v>
      </c>
      <c r="S579" s="306" t="s">
        <v>618</v>
      </c>
      <c r="T579" s="306">
        <f>V_PO_IT[[#This Row],[SPK Amount]]*V_PO_IT[[#This Row],[QUANTITY]]</f>
        <v>40320000</v>
      </c>
    </row>
    <row r="580" spans="1:20" ht="30" hidden="1" x14ac:dyDescent="0.25">
      <c r="A580" s="306" t="s">
        <v>2829</v>
      </c>
      <c r="B580" s="306" t="s">
        <v>3361</v>
      </c>
      <c r="C580" s="306" t="s">
        <v>1299</v>
      </c>
      <c r="D580" s="320">
        <v>45610</v>
      </c>
      <c r="E580" s="306" t="s">
        <v>2791</v>
      </c>
      <c r="F580" s="306" t="s">
        <v>1303</v>
      </c>
      <c r="G580" s="306" t="s">
        <v>1307</v>
      </c>
      <c r="H580" s="306" t="s">
        <v>1207</v>
      </c>
      <c r="I580" s="305" t="s">
        <v>1402</v>
      </c>
      <c r="J580" s="306">
        <v>1</v>
      </c>
      <c r="K580" s="306" t="s">
        <v>1443</v>
      </c>
      <c r="L580" s="306" t="s">
        <v>3362</v>
      </c>
      <c r="M580" s="307"/>
      <c r="N580" s="307"/>
      <c r="O580" s="306"/>
      <c r="P580" s="321"/>
      <c r="Q580" s="307">
        <v>127971900</v>
      </c>
      <c r="R580" s="306" t="s">
        <v>3318</v>
      </c>
      <c r="S580" s="306" t="s">
        <v>618</v>
      </c>
      <c r="T580" s="306">
        <f>V_PO_IT[[#This Row],[SPK Amount]]*V_PO_IT[[#This Row],[QUANTITY]]</f>
        <v>127971900</v>
      </c>
    </row>
    <row r="581" spans="1:20" hidden="1" x14ac:dyDescent="0.25">
      <c r="A581" s="306" t="s">
        <v>2829</v>
      </c>
      <c r="B581" s="306" t="s">
        <v>3363</v>
      </c>
      <c r="C581" s="306" t="s">
        <v>1299</v>
      </c>
      <c r="D581" s="320">
        <v>45610</v>
      </c>
      <c r="E581" s="306" t="s">
        <v>2791</v>
      </c>
      <c r="F581" s="306" t="s">
        <v>2705</v>
      </c>
      <c r="G581" s="306" t="s">
        <v>2706</v>
      </c>
      <c r="H581" s="306" t="s">
        <v>1208</v>
      </c>
      <c r="I581" s="305" t="s">
        <v>1306</v>
      </c>
      <c r="J581" s="306">
        <v>7</v>
      </c>
      <c r="K581" s="306" t="s">
        <v>1632</v>
      </c>
      <c r="L581" s="306" t="s">
        <v>3364</v>
      </c>
      <c r="M581" s="307">
        <v>2350000</v>
      </c>
      <c r="N581" s="307">
        <v>16450000</v>
      </c>
      <c r="O581" s="306" t="s">
        <v>2845</v>
      </c>
      <c r="P581" s="321">
        <v>45736</v>
      </c>
      <c r="Q581" s="307">
        <v>0</v>
      </c>
      <c r="R581" s="306" t="s">
        <v>3318</v>
      </c>
      <c r="S581" s="306" t="s">
        <v>618</v>
      </c>
      <c r="T581" s="306">
        <f>V_PO_IT[[#This Row],[SPK Amount]]*V_PO_IT[[#This Row],[QUANTITY]]</f>
        <v>0</v>
      </c>
    </row>
    <row r="582" spans="1:20" ht="30" hidden="1" x14ac:dyDescent="0.25">
      <c r="A582" s="306" t="s">
        <v>3140</v>
      </c>
      <c r="B582" s="306" t="s">
        <v>3366</v>
      </c>
      <c r="C582" s="306" t="s">
        <v>2165</v>
      </c>
      <c r="D582" s="320">
        <v>45777</v>
      </c>
      <c r="E582" s="306" t="s">
        <v>2791</v>
      </c>
      <c r="F582" s="306" t="s">
        <v>1303</v>
      </c>
      <c r="G582" s="306" t="s">
        <v>1307</v>
      </c>
      <c r="H582" s="306" t="s">
        <v>1207</v>
      </c>
      <c r="I582" s="305" t="s">
        <v>1402</v>
      </c>
      <c r="J582" s="306">
        <v>10</v>
      </c>
      <c r="K582" s="306" t="s">
        <v>1391</v>
      </c>
      <c r="L582" s="306" t="s">
        <v>1048</v>
      </c>
      <c r="M582" s="307"/>
      <c r="N582" s="307"/>
      <c r="O582" s="306"/>
      <c r="P582" s="321"/>
      <c r="Q582" s="307">
        <v>27610000</v>
      </c>
      <c r="R582" s="306" t="s">
        <v>3330</v>
      </c>
      <c r="S582" s="306" t="s">
        <v>618</v>
      </c>
      <c r="T582" s="306">
        <f>V_PO_IT[[#This Row],[SPK Amount]]*V_PO_IT[[#This Row],[QUANTITY]]</f>
        <v>276100000</v>
      </c>
    </row>
    <row r="583" spans="1:20" ht="30" hidden="1" x14ac:dyDescent="0.25">
      <c r="A583" s="306" t="s">
        <v>3140</v>
      </c>
      <c r="B583" s="306" t="s">
        <v>3366</v>
      </c>
      <c r="C583" s="306" t="s">
        <v>2165</v>
      </c>
      <c r="D583" s="320">
        <v>45777</v>
      </c>
      <c r="E583" s="306" t="s">
        <v>2791</v>
      </c>
      <c r="F583" s="306" t="s">
        <v>1303</v>
      </c>
      <c r="G583" s="306" t="s">
        <v>1307</v>
      </c>
      <c r="H583" s="306" t="s">
        <v>1207</v>
      </c>
      <c r="I583" s="305" t="s">
        <v>1402</v>
      </c>
      <c r="J583" s="306">
        <v>10</v>
      </c>
      <c r="K583" s="306" t="s">
        <v>1391</v>
      </c>
      <c r="L583" s="306" t="s">
        <v>3367</v>
      </c>
      <c r="M583" s="307"/>
      <c r="N583" s="307"/>
      <c r="O583" s="306"/>
      <c r="P583" s="321"/>
      <c r="Q583" s="307">
        <v>27610000</v>
      </c>
      <c r="R583" s="306" t="s">
        <v>3330</v>
      </c>
      <c r="S583" s="306" t="s">
        <v>618</v>
      </c>
      <c r="T583" s="306">
        <f>V_PO_IT[[#This Row],[SPK Amount]]*V_PO_IT[[#This Row],[QUANTITY]]</f>
        <v>276100000</v>
      </c>
    </row>
    <row r="584" spans="1:20" ht="30" hidden="1" x14ac:dyDescent="0.25">
      <c r="A584" s="306" t="s">
        <v>2909</v>
      </c>
      <c r="B584" s="306" t="s">
        <v>3382</v>
      </c>
      <c r="C584" s="306" t="s">
        <v>1299</v>
      </c>
      <c r="D584" s="320">
        <v>45696</v>
      </c>
      <c r="E584" s="306" t="s">
        <v>2791</v>
      </c>
      <c r="F584" s="306" t="s">
        <v>1303</v>
      </c>
      <c r="G584" s="306" t="s">
        <v>1307</v>
      </c>
      <c r="H584" s="306" t="s">
        <v>1207</v>
      </c>
      <c r="I584" s="305" t="s">
        <v>1402</v>
      </c>
      <c r="J584" s="306">
        <v>12</v>
      </c>
      <c r="K584" s="306" t="s">
        <v>1391</v>
      </c>
      <c r="L584" s="306" t="s">
        <v>3383</v>
      </c>
      <c r="M584" s="307"/>
      <c r="N584" s="307"/>
      <c r="O584" s="306"/>
      <c r="P584" s="321"/>
      <c r="Q584" s="307">
        <v>45990216</v>
      </c>
      <c r="R584" s="306" t="s">
        <v>3318</v>
      </c>
      <c r="S584" s="306" t="s">
        <v>618</v>
      </c>
      <c r="T584" s="306">
        <f>V_PO_IT[[#This Row],[SPK Amount]]*V_PO_IT[[#This Row],[QUANTITY]]</f>
        <v>551882592</v>
      </c>
    </row>
    <row r="585" spans="1:20" ht="30" hidden="1" x14ac:dyDescent="0.25">
      <c r="A585" s="306" t="s">
        <v>2909</v>
      </c>
      <c r="B585" s="306" t="s">
        <v>3384</v>
      </c>
      <c r="C585" s="306" t="s">
        <v>1299</v>
      </c>
      <c r="D585" s="320">
        <v>45757</v>
      </c>
      <c r="E585" s="306" t="s">
        <v>2791</v>
      </c>
      <c r="F585" s="306" t="s">
        <v>1303</v>
      </c>
      <c r="G585" s="306" t="s">
        <v>1307</v>
      </c>
      <c r="H585" s="306" t="s">
        <v>1207</v>
      </c>
      <c r="I585" s="305" t="s">
        <v>1402</v>
      </c>
      <c r="J585" s="306">
        <v>12</v>
      </c>
      <c r="K585" s="306" t="s">
        <v>1429</v>
      </c>
      <c r="L585" s="306" t="s">
        <v>1002</v>
      </c>
      <c r="M585" s="307"/>
      <c r="N585" s="307"/>
      <c r="O585" s="306"/>
      <c r="P585" s="321"/>
      <c r="Q585" s="307">
        <v>39890016</v>
      </c>
      <c r="R585" s="306" t="s">
        <v>3318</v>
      </c>
      <c r="S585" s="306" t="s">
        <v>618</v>
      </c>
      <c r="T585" s="306">
        <f>V_PO_IT[[#This Row],[SPK Amount]]*V_PO_IT[[#This Row],[QUANTITY]]</f>
        <v>478680192</v>
      </c>
    </row>
    <row r="586" spans="1:20" ht="30" hidden="1" x14ac:dyDescent="0.25">
      <c r="A586" s="306" t="s">
        <v>2832</v>
      </c>
      <c r="B586" s="306" t="s">
        <v>3386</v>
      </c>
      <c r="C586" s="306" t="s">
        <v>1299</v>
      </c>
      <c r="D586" s="320">
        <v>45696</v>
      </c>
      <c r="E586" s="306" t="s">
        <v>2791</v>
      </c>
      <c r="F586" s="306" t="s">
        <v>1303</v>
      </c>
      <c r="G586" s="306" t="s">
        <v>1307</v>
      </c>
      <c r="H586" s="306" t="s">
        <v>1207</v>
      </c>
      <c r="I586" s="305" t="s">
        <v>1402</v>
      </c>
      <c r="J586" s="306">
        <v>12</v>
      </c>
      <c r="K586" s="306" t="s">
        <v>1397</v>
      </c>
      <c r="L586" s="306" t="s">
        <v>3387</v>
      </c>
      <c r="M586" s="307"/>
      <c r="N586" s="307"/>
      <c r="O586" s="306"/>
      <c r="P586" s="321"/>
      <c r="Q586" s="307">
        <v>31435164</v>
      </c>
      <c r="R586" s="306" t="s">
        <v>3318</v>
      </c>
      <c r="S586" s="306" t="s">
        <v>618</v>
      </c>
      <c r="T586" s="306">
        <f>V_PO_IT[[#This Row],[SPK Amount]]*V_PO_IT[[#This Row],[QUANTITY]]</f>
        <v>377221968</v>
      </c>
    </row>
    <row r="587" spans="1:20" ht="30" hidden="1" x14ac:dyDescent="0.25">
      <c r="A587" s="306" t="s">
        <v>2832</v>
      </c>
      <c r="B587" s="306" t="s">
        <v>3388</v>
      </c>
      <c r="C587" s="306" t="s">
        <v>1299</v>
      </c>
      <c r="D587" s="320">
        <v>45757</v>
      </c>
      <c r="E587" s="306" t="s">
        <v>2791</v>
      </c>
      <c r="F587" s="306" t="s">
        <v>1303</v>
      </c>
      <c r="G587" s="306" t="s">
        <v>1307</v>
      </c>
      <c r="H587" s="306" t="s">
        <v>1207</v>
      </c>
      <c r="I587" s="305" t="s">
        <v>1402</v>
      </c>
      <c r="J587" s="306">
        <v>12</v>
      </c>
      <c r="K587" s="306" t="s">
        <v>1397</v>
      </c>
      <c r="L587" s="306" t="s">
        <v>3389</v>
      </c>
      <c r="M587" s="307"/>
      <c r="N587" s="307"/>
      <c r="O587" s="306"/>
      <c r="P587" s="321"/>
      <c r="Q587" s="307">
        <v>62990016</v>
      </c>
      <c r="R587" s="306" t="s">
        <v>3318</v>
      </c>
      <c r="S587" s="306" t="s">
        <v>618</v>
      </c>
      <c r="T587" s="306">
        <f>V_PO_IT[[#This Row],[SPK Amount]]*V_PO_IT[[#This Row],[QUANTITY]]</f>
        <v>755880192</v>
      </c>
    </row>
    <row r="588" spans="1:20" hidden="1" x14ac:dyDescent="0.25">
      <c r="A588" s="306" t="s">
        <v>2915</v>
      </c>
      <c r="B588" s="306" t="s">
        <v>3395</v>
      </c>
      <c r="C588" s="306" t="s">
        <v>2165</v>
      </c>
      <c r="D588" s="320">
        <v>45594</v>
      </c>
      <c r="E588" s="306" t="s">
        <v>2917</v>
      </c>
      <c r="F588" s="306" t="s">
        <v>2209</v>
      </c>
      <c r="G588" s="306" t="s">
        <v>2210</v>
      </c>
      <c r="H588" s="306" t="s">
        <v>1208</v>
      </c>
      <c r="I588" s="305" t="s">
        <v>1306</v>
      </c>
      <c r="J588" s="306">
        <v>1</v>
      </c>
      <c r="K588" s="306" t="s">
        <v>2211</v>
      </c>
      <c r="L588" s="306" t="s">
        <v>2213</v>
      </c>
      <c r="M588" s="307">
        <v>31360000</v>
      </c>
      <c r="N588" s="307">
        <v>31360000</v>
      </c>
      <c r="O588" s="306" t="s">
        <v>2845</v>
      </c>
      <c r="P588" s="321">
        <v>45761</v>
      </c>
      <c r="Q588" s="307">
        <v>0</v>
      </c>
      <c r="R588" s="306" t="s">
        <v>3396</v>
      </c>
      <c r="S588" s="306" t="s">
        <v>618</v>
      </c>
      <c r="T588" s="306">
        <f>V_PO_IT[[#This Row],[SPK Amount]]*V_PO_IT[[#This Row],[QUANTITY]]</f>
        <v>0</v>
      </c>
    </row>
    <row r="589" spans="1:20" hidden="1" x14ac:dyDescent="0.25">
      <c r="A589" s="306" t="s">
        <v>2915</v>
      </c>
      <c r="B589" s="306" t="s">
        <v>3405</v>
      </c>
      <c r="C589" s="306" t="s">
        <v>2165</v>
      </c>
      <c r="D589" s="320">
        <v>45696</v>
      </c>
      <c r="E589" s="306" t="s">
        <v>2917</v>
      </c>
      <c r="F589" s="306" t="s">
        <v>1303</v>
      </c>
      <c r="G589" s="306" t="s">
        <v>1307</v>
      </c>
      <c r="H589" s="306" t="s">
        <v>1207</v>
      </c>
      <c r="I589" s="305" t="s">
        <v>2265</v>
      </c>
      <c r="J589" s="306">
        <v>12</v>
      </c>
      <c r="K589" s="306" t="s">
        <v>1397</v>
      </c>
      <c r="L589" s="306" t="s">
        <v>1177</v>
      </c>
      <c r="M589" s="307"/>
      <c r="N589" s="307"/>
      <c r="O589" s="306"/>
      <c r="P589" s="321"/>
      <c r="Q589" s="307">
        <v>50460000</v>
      </c>
      <c r="R589" s="306" t="s">
        <v>3396</v>
      </c>
      <c r="S589" s="306" t="s">
        <v>618</v>
      </c>
      <c r="T589" s="306">
        <f>V_PO_IT[[#This Row],[SPK Amount]]*V_PO_IT[[#This Row],[QUANTITY]]</f>
        <v>605520000</v>
      </c>
    </row>
    <row r="590" spans="1:20" hidden="1" x14ac:dyDescent="0.25">
      <c r="A590" s="306" t="s">
        <v>2789</v>
      </c>
      <c r="B590" s="306" t="s">
        <v>2843</v>
      </c>
      <c r="C590" s="306" t="s">
        <v>1299</v>
      </c>
      <c r="D590" s="320">
        <v>45168</v>
      </c>
      <c r="E590" s="306" t="s">
        <v>2791</v>
      </c>
      <c r="F590" s="306" t="s">
        <v>1487</v>
      </c>
      <c r="G590" s="306" t="s">
        <v>1334</v>
      </c>
      <c r="H590" s="306" t="s">
        <v>1208</v>
      </c>
      <c r="I590" s="305" t="s">
        <v>1306</v>
      </c>
      <c r="J590" s="306">
        <v>1</v>
      </c>
      <c r="K590" s="306" t="s">
        <v>1329</v>
      </c>
      <c r="L590" s="306" t="s">
        <v>2851</v>
      </c>
      <c r="M590" s="307">
        <v>450000</v>
      </c>
      <c r="N590" s="307">
        <v>450000</v>
      </c>
      <c r="O590" s="306" t="s">
        <v>2845</v>
      </c>
      <c r="P590" s="321">
        <v>45299</v>
      </c>
      <c r="Q590" s="307">
        <v>0</v>
      </c>
      <c r="R590" s="306" t="s">
        <v>2854</v>
      </c>
      <c r="S590" s="306" t="s">
        <v>2855</v>
      </c>
      <c r="T590" s="306">
        <f>V_PO_IT[[#This Row],[SPK Amount]]*V_PO_IT[[#This Row],[QUANTITY]]</f>
        <v>0</v>
      </c>
    </row>
    <row r="591" spans="1:20" hidden="1" x14ac:dyDescent="0.25">
      <c r="A591" s="306" t="s">
        <v>2883</v>
      </c>
      <c r="B591" s="306" t="s">
        <v>3048</v>
      </c>
      <c r="C591" s="306" t="s">
        <v>1299</v>
      </c>
      <c r="D591" s="320">
        <v>45168</v>
      </c>
      <c r="E591" s="306" t="s">
        <v>2791</v>
      </c>
      <c r="F591" s="306" t="s">
        <v>2111</v>
      </c>
      <c r="G591" s="306" t="s">
        <v>1334</v>
      </c>
      <c r="H591" s="306" t="s">
        <v>1208</v>
      </c>
      <c r="I591" s="305" t="s">
        <v>1306</v>
      </c>
      <c r="J591" s="306">
        <v>1</v>
      </c>
      <c r="K591" s="306" t="s">
        <v>1329</v>
      </c>
      <c r="L591" s="306" t="s">
        <v>3052</v>
      </c>
      <c r="M591" s="307">
        <v>450000</v>
      </c>
      <c r="N591" s="307">
        <v>450000</v>
      </c>
      <c r="O591" s="306" t="s">
        <v>2845</v>
      </c>
      <c r="P591" s="321">
        <v>45306</v>
      </c>
      <c r="Q591" s="307">
        <v>0</v>
      </c>
      <c r="R591" s="306" t="s">
        <v>3053</v>
      </c>
      <c r="S591" s="306" t="s">
        <v>2855</v>
      </c>
      <c r="T591" s="306">
        <f>V_PO_IT[[#This Row],[SPK Amount]]*V_PO_IT[[#This Row],[QUANTITY]]</f>
        <v>0</v>
      </c>
    </row>
    <row r="592" spans="1:20" hidden="1" x14ac:dyDescent="0.25">
      <c r="A592" s="306" t="s">
        <v>2883</v>
      </c>
      <c r="B592" s="306" t="s">
        <v>3411</v>
      </c>
      <c r="C592" s="306" t="s">
        <v>1299</v>
      </c>
      <c r="D592" s="320">
        <v>45610</v>
      </c>
      <c r="E592" s="306" t="s">
        <v>2791</v>
      </c>
      <c r="F592" s="306" t="s">
        <v>1354</v>
      </c>
      <c r="G592" s="306" t="s">
        <v>2085</v>
      </c>
      <c r="H592" s="306" t="s">
        <v>1208</v>
      </c>
      <c r="I592" s="305" t="s">
        <v>1306</v>
      </c>
      <c r="J592" s="306">
        <v>16</v>
      </c>
      <c r="K592" s="306" t="s">
        <v>1329</v>
      </c>
      <c r="L592" s="306" t="s">
        <v>3412</v>
      </c>
      <c r="M592" s="307">
        <v>305000</v>
      </c>
      <c r="N592" s="307">
        <v>0</v>
      </c>
      <c r="O592" s="306" t="s">
        <v>2838</v>
      </c>
      <c r="P592" s="321">
        <v>1</v>
      </c>
      <c r="Q592" s="307">
        <v>0</v>
      </c>
      <c r="R592" s="306" t="s">
        <v>3053</v>
      </c>
      <c r="S592" s="306" t="s">
        <v>2855</v>
      </c>
      <c r="T592" s="306">
        <f>V_PO_IT[[#This Row],[SPK Amount]]*V_PO_IT[[#This Row],[QUANTITY]]</f>
        <v>0</v>
      </c>
    </row>
    <row r="593" spans="1:20" hidden="1" x14ac:dyDescent="0.25">
      <c r="A593" s="306" t="s">
        <v>2829</v>
      </c>
      <c r="B593" s="306" t="s">
        <v>3413</v>
      </c>
      <c r="C593" s="306" t="s">
        <v>1299</v>
      </c>
      <c r="D593" s="320">
        <v>45427</v>
      </c>
      <c r="E593" s="306" t="s">
        <v>2791</v>
      </c>
      <c r="F593" s="306" t="s">
        <v>2658</v>
      </c>
      <c r="G593" s="306" t="s">
        <v>2659</v>
      </c>
      <c r="H593" s="306" t="s">
        <v>1208</v>
      </c>
      <c r="I593" s="305" t="s">
        <v>1306</v>
      </c>
      <c r="J593" s="306">
        <v>8</v>
      </c>
      <c r="K593" s="306" t="s">
        <v>1308</v>
      </c>
      <c r="L593" s="306" t="s">
        <v>3414</v>
      </c>
      <c r="M593" s="307">
        <v>775000</v>
      </c>
      <c r="N593" s="307">
        <v>6200000</v>
      </c>
      <c r="O593" s="306" t="s">
        <v>2845</v>
      </c>
      <c r="P593" s="321">
        <v>45554</v>
      </c>
      <c r="Q593" s="307">
        <v>0</v>
      </c>
      <c r="R593" s="306" t="s">
        <v>2854</v>
      </c>
      <c r="S593" s="306" t="s">
        <v>2855</v>
      </c>
      <c r="T593" s="306">
        <f>V_PO_IT[[#This Row],[SPK Amount]]*V_PO_IT[[#This Row],[QUANTITY]]</f>
        <v>0</v>
      </c>
    </row>
    <row r="594" spans="1:20" hidden="1" x14ac:dyDescent="0.25">
      <c r="A594" s="306" t="s">
        <v>2829</v>
      </c>
      <c r="B594" s="306" t="s">
        <v>3413</v>
      </c>
      <c r="C594" s="306" t="s">
        <v>1299</v>
      </c>
      <c r="D594" s="320">
        <v>45427</v>
      </c>
      <c r="E594" s="306" t="s">
        <v>2791</v>
      </c>
      <c r="F594" s="306" t="s">
        <v>2663</v>
      </c>
      <c r="G594" s="306" t="s">
        <v>2664</v>
      </c>
      <c r="H594" s="306" t="s">
        <v>1208</v>
      </c>
      <c r="I594" s="305" t="s">
        <v>1306</v>
      </c>
      <c r="J594" s="306">
        <v>12</v>
      </c>
      <c r="K594" s="306" t="s">
        <v>1308</v>
      </c>
      <c r="L594" s="306" t="s">
        <v>3414</v>
      </c>
      <c r="M594" s="307">
        <v>5050000</v>
      </c>
      <c r="N594" s="307">
        <v>60600000</v>
      </c>
      <c r="O594" s="306" t="s">
        <v>2845</v>
      </c>
      <c r="P594" s="321">
        <v>45554</v>
      </c>
      <c r="Q594" s="307">
        <v>0</v>
      </c>
      <c r="R594" s="306" t="s">
        <v>2854</v>
      </c>
      <c r="S594" s="306" t="s">
        <v>2855</v>
      </c>
      <c r="T594" s="306">
        <f>V_PO_IT[[#This Row],[SPK Amount]]*V_PO_IT[[#This Row],[QUANTITY]]</f>
        <v>0</v>
      </c>
    </row>
    <row r="595" spans="1:20" hidden="1" x14ac:dyDescent="0.25">
      <c r="A595" s="306" t="s">
        <v>2829</v>
      </c>
      <c r="B595" s="306" t="s">
        <v>3413</v>
      </c>
      <c r="C595" s="306" t="s">
        <v>1299</v>
      </c>
      <c r="D595" s="320">
        <v>45427</v>
      </c>
      <c r="E595" s="306" t="s">
        <v>2791</v>
      </c>
      <c r="F595" s="306" t="s">
        <v>2665</v>
      </c>
      <c r="G595" s="306" t="s">
        <v>2666</v>
      </c>
      <c r="H595" s="306" t="s">
        <v>1208</v>
      </c>
      <c r="I595" s="305" t="s">
        <v>1306</v>
      </c>
      <c r="J595" s="306">
        <v>4</v>
      </c>
      <c r="K595" s="306" t="s">
        <v>1308</v>
      </c>
      <c r="L595" s="306" t="s">
        <v>3414</v>
      </c>
      <c r="M595" s="307">
        <v>1200000</v>
      </c>
      <c r="N595" s="307">
        <v>4800000</v>
      </c>
      <c r="O595" s="306" t="s">
        <v>2845</v>
      </c>
      <c r="P595" s="321">
        <v>45554</v>
      </c>
      <c r="Q595" s="307">
        <v>0</v>
      </c>
      <c r="R595" s="306" t="s">
        <v>2854</v>
      </c>
      <c r="S595" s="306" t="s">
        <v>2855</v>
      </c>
      <c r="T595" s="306">
        <f>V_PO_IT[[#This Row],[SPK Amount]]*V_PO_IT[[#This Row],[QUANTITY]]</f>
        <v>0</v>
      </c>
    </row>
    <row r="596" spans="1:20" hidden="1" x14ac:dyDescent="0.25">
      <c r="A596" s="306" t="s">
        <v>2909</v>
      </c>
      <c r="B596" s="306" t="s">
        <v>3335</v>
      </c>
      <c r="C596" s="306" t="s">
        <v>1299</v>
      </c>
      <c r="D596" s="320">
        <v>45168</v>
      </c>
      <c r="E596" s="306" t="s">
        <v>2791</v>
      </c>
      <c r="F596" s="306" t="s">
        <v>1333</v>
      </c>
      <c r="G596" s="306" t="s">
        <v>1334</v>
      </c>
      <c r="H596" s="306" t="s">
        <v>1208</v>
      </c>
      <c r="I596" s="305" t="s">
        <v>1306</v>
      </c>
      <c r="J596" s="306">
        <v>1</v>
      </c>
      <c r="K596" s="306" t="s">
        <v>1329</v>
      </c>
      <c r="L596" s="306" t="s">
        <v>3337</v>
      </c>
      <c r="M596" s="307">
        <v>450000</v>
      </c>
      <c r="N596" s="307">
        <v>450000</v>
      </c>
      <c r="O596" s="306" t="s">
        <v>2845</v>
      </c>
      <c r="P596" s="321">
        <v>45281</v>
      </c>
      <c r="Q596" s="307">
        <v>0</v>
      </c>
      <c r="R596" s="306" t="s">
        <v>2854</v>
      </c>
      <c r="S596" s="306" t="s">
        <v>2855</v>
      </c>
      <c r="T596" s="306">
        <f>V_PO_IT[[#This Row],[SPK Amount]]*V_PO_IT[[#This Row],[QUANTITY]]</f>
        <v>0</v>
      </c>
    </row>
    <row r="597" spans="1:20" hidden="1" x14ac:dyDescent="0.25">
      <c r="A597" s="306" t="s">
        <v>2832</v>
      </c>
      <c r="B597" s="306" t="s">
        <v>3427</v>
      </c>
      <c r="C597" s="306" t="s">
        <v>1299</v>
      </c>
      <c r="D597" s="320">
        <v>45621</v>
      </c>
      <c r="E597" s="306" t="s">
        <v>2791</v>
      </c>
      <c r="F597" s="306" t="s">
        <v>1691</v>
      </c>
      <c r="G597" s="306" t="s">
        <v>1692</v>
      </c>
      <c r="H597" s="306" t="s">
        <v>1208</v>
      </c>
      <c r="I597" s="305" t="s">
        <v>1306</v>
      </c>
      <c r="J597" s="306">
        <v>1</v>
      </c>
      <c r="K597" s="306" t="s">
        <v>1329</v>
      </c>
      <c r="L597" s="306" t="s">
        <v>3428</v>
      </c>
      <c r="M597" s="307">
        <v>3000000</v>
      </c>
      <c r="N597" s="307">
        <v>3000000</v>
      </c>
      <c r="O597" s="306" t="s">
        <v>2845</v>
      </c>
      <c r="P597" s="321">
        <v>45679</v>
      </c>
      <c r="Q597" s="307">
        <v>0</v>
      </c>
      <c r="R597" s="306" t="s">
        <v>2854</v>
      </c>
      <c r="S597" s="306" t="s">
        <v>2855</v>
      </c>
      <c r="T597" s="306">
        <f>V_PO_IT[[#This Row],[SPK Amount]]*V_PO_IT[[#This Row],[QUANTITY]]</f>
        <v>0</v>
      </c>
    </row>
    <row r="598" spans="1:20" hidden="1" x14ac:dyDescent="0.25">
      <c r="A598" s="306" t="s">
        <v>2789</v>
      </c>
      <c r="B598" s="306" t="s">
        <v>3429</v>
      </c>
      <c r="C598" s="306" t="s">
        <v>1299</v>
      </c>
      <c r="D598" s="320">
        <v>45534</v>
      </c>
      <c r="E598" s="306" t="s">
        <v>2791</v>
      </c>
      <c r="F598" s="306" t="s">
        <v>1912</v>
      </c>
      <c r="G598" s="306" t="s">
        <v>1913</v>
      </c>
      <c r="H598" s="306" t="s">
        <v>1208</v>
      </c>
      <c r="I598" s="305" t="s">
        <v>1306</v>
      </c>
      <c r="J598" s="306">
        <v>1</v>
      </c>
      <c r="K598" s="306" t="s">
        <v>1329</v>
      </c>
      <c r="L598" s="306" t="s">
        <v>3430</v>
      </c>
      <c r="M598" s="307">
        <v>2900000</v>
      </c>
      <c r="N598" s="307">
        <v>2900000</v>
      </c>
      <c r="O598" s="306" t="s">
        <v>2845</v>
      </c>
      <c r="P598" s="321">
        <v>45602</v>
      </c>
      <c r="Q598" s="307">
        <v>0</v>
      </c>
      <c r="R598" s="306" t="s">
        <v>3431</v>
      </c>
      <c r="S598" s="306" t="s">
        <v>3432</v>
      </c>
      <c r="T598" s="306">
        <f>V_PO_IT[[#This Row],[SPK Amount]]*V_PO_IT[[#This Row],[QUANTITY]]</f>
        <v>0</v>
      </c>
    </row>
    <row r="599" spans="1:20" hidden="1" x14ac:dyDescent="0.25">
      <c r="A599" s="306" t="s">
        <v>2883</v>
      </c>
      <c r="B599" s="306" t="s">
        <v>3433</v>
      </c>
      <c r="C599" s="306" t="s">
        <v>1299</v>
      </c>
      <c r="D599" s="320">
        <v>45476</v>
      </c>
      <c r="E599" s="306" t="s">
        <v>2791</v>
      </c>
      <c r="F599" s="306" t="s">
        <v>2137</v>
      </c>
      <c r="G599" s="306" t="s">
        <v>1913</v>
      </c>
      <c r="H599" s="306" t="s">
        <v>1208</v>
      </c>
      <c r="I599" s="305" t="s">
        <v>1306</v>
      </c>
      <c r="J599" s="306">
        <v>1</v>
      </c>
      <c r="K599" s="306" t="s">
        <v>1329</v>
      </c>
      <c r="L599" s="306" t="s">
        <v>3434</v>
      </c>
      <c r="M599" s="307">
        <v>2900000</v>
      </c>
      <c r="N599" s="307">
        <v>2900000</v>
      </c>
      <c r="O599" s="306" t="s">
        <v>2845</v>
      </c>
      <c r="P599" s="321">
        <v>45513</v>
      </c>
      <c r="Q599" s="307">
        <v>0</v>
      </c>
      <c r="R599" s="306" t="s">
        <v>3431</v>
      </c>
      <c r="S599" s="306" t="s">
        <v>3432</v>
      </c>
      <c r="T599" s="306">
        <f>V_PO_IT[[#This Row],[SPK Amount]]*V_PO_IT[[#This Row],[QUANTITY]]</f>
        <v>0</v>
      </c>
    </row>
    <row r="600" spans="1:20" hidden="1" x14ac:dyDescent="0.25">
      <c r="A600" s="306" t="s">
        <v>2883</v>
      </c>
      <c r="B600" s="306" t="s">
        <v>3063</v>
      </c>
      <c r="C600" s="306" t="s">
        <v>1299</v>
      </c>
      <c r="D600" s="320">
        <v>45617</v>
      </c>
      <c r="E600" s="306" t="s">
        <v>2791</v>
      </c>
      <c r="F600" s="306" t="s">
        <v>2142</v>
      </c>
      <c r="G600" s="306" t="s">
        <v>2143</v>
      </c>
      <c r="H600" s="306" t="s">
        <v>1208</v>
      </c>
      <c r="I600" s="305" t="s">
        <v>1306</v>
      </c>
      <c r="J600" s="306">
        <v>4</v>
      </c>
      <c r="K600" s="306" t="s">
        <v>1341</v>
      </c>
      <c r="L600" s="306" t="s">
        <v>3065</v>
      </c>
      <c r="M600" s="307">
        <v>28000</v>
      </c>
      <c r="N600" s="307">
        <v>112000</v>
      </c>
      <c r="O600" s="306" t="s">
        <v>2845</v>
      </c>
      <c r="P600" s="321">
        <v>45688</v>
      </c>
      <c r="Q600" s="307">
        <v>0</v>
      </c>
      <c r="R600" s="306" t="s">
        <v>3435</v>
      </c>
      <c r="S600" s="306" t="s">
        <v>3436</v>
      </c>
      <c r="T600" s="306">
        <f>V_PO_IT[[#This Row],[SPK Amount]]*V_PO_IT[[#This Row],[QUANTITY]]</f>
        <v>0</v>
      </c>
    </row>
    <row r="601" spans="1:20" hidden="1" x14ac:dyDescent="0.25">
      <c r="A601" s="306" t="s">
        <v>2811</v>
      </c>
      <c r="B601" s="306" t="s">
        <v>3437</v>
      </c>
      <c r="C601" s="306" t="s">
        <v>1299</v>
      </c>
      <c r="D601" s="320">
        <v>45534</v>
      </c>
      <c r="E601" s="306" t="s">
        <v>2791</v>
      </c>
      <c r="F601" s="306" t="s">
        <v>1768</v>
      </c>
      <c r="G601" s="306" t="s">
        <v>1769</v>
      </c>
      <c r="H601" s="306" t="s">
        <v>1208</v>
      </c>
      <c r="I601" s="305" t="s">
        <v>1306</v>
      </c>
      <c r="J601" s="306">
        <v>1</v>
      </c>
      <c r="K601" s="306" t="s">
        <v>1329</v>
      </c>
      <c r="L601" s="306" t="s">
        <v>3438</v>
      </c>
      <c r="M601" s="307">
        <v>230000</v>
      </c>
      <c r="N601" s="307">
        <v>230000</v>
      </c>
      <c r="O601" s="306" t="s">
        <v>2845</v>
      </c>
      <c r="P601" s="321">
        <v>45575</v>
      </c>
      <c r="Q601" s="307">
        <v>0</v>
      </c>
      <c r="R601" s="306" t="s">
        <v>3435</v>
      </c>
      <c r="S601" s="306" t="s">
        <v>3436</v>
      </c>
      <c r="T601" s="306">
        <f>V_PO_IT[[#This Row],[SPK Amount]]*V_PO_IT[[#This Row],[QUANTITY]]</f>
        <v>0</v>
      </c>
    </row>
    <row r="602" spans="1:20" hidden="1" x14ac:dyDescent="0.25">
      <c r="A602" s="306" t="s">
        <v>2909</v>
      </c>
      <c r="B602" s="306" t="s">
        <v>3224</v>
      </c>
      <c r="C602" s="306" t="s">
        <v>1299</v>
      </c>
      <c r="D602" s="320">
        <v>45617</v>
      </c>
      <c r="E602" s="306" t="s">
        <v>2791</v>
      </c>
      <c r="F602" s="306" t="s">
        <v>1369</v>
      </c>
      <c r="G602" s="306" t="s">
        <v>1370</v>
      </c>
      <c r="H602" s="306" t="s">
        <v>1208</v>
      </c>
      <c r="I602" s="305" t="s">
        <v>1306</v>
      </c>
      <c r="J602" s="306">
        <v>4</v>
      </c>
      <c r="K602" s="306" t="s">
        <v>1341</v>
      </c>
      <c r="L602" s="306" t="s">
        <v>3365</v>
      </c>
      <c r="M602" s="307">
        <v>10900</v>
      </c>
      <c r="N602" s="307">
        <v>43600</v>
      </c>
      <c r="O602" s="306" t="s">
        <v>2845</v>
      </c>
      <c r="P602" s="321">
        <v>45691</v>
      </c>
      <c r="Q602" s="307">
        <v>0</v>
      </c>
      <c r="R602" s="306" t="s">
        <v>3435</v>
      </c>
      <c r="S602" s="306" t="s">
        <v>3436</v>
      </c>
      <c r="T602" s="306">
        <f>V_PO_IT[[#This Row],[SPK Amount]]*V_PO_IT[[#This Row],[QUANTITY]]</f>
        <v>0</v>
      </c>
    </row>
    <row r="603" spans="1:20" hidden="1" x14ac:dyDescent="0.25">
      <c r="A603" s="306" t="s">
        <v>2883</v>
      </c>
      <c r="B603" s="306" t="s">
        <v>3411</v>
      </c>
      <c r="C603" s="306" t="s">
        <v>1299</v>
      </c>
      <c r="D603" s="320">
        <v>45610</v>
      </c>
      <c r="E603" s="306" t="s">
        <v>2791</v>
      </c>
      <c r="F603" s="306" t="s">
        <v>1354</v>
      </c>
      <c r="G603" s="306" t="s">
        <v>2085</v>
      </c>
      <c r="H603" s="306" t="s">
        <v>1208</v>
      </c>
      <c r="I603" s="305" t="s">
        <v>1306</v>
      </c>
      <c r="J603" s="306">
        <v>16</v>
      </c>
      <c r="K603" s="306" t="s">
        <v>1329</v>
      </c>
      <c r="L603" s="306" t="s">
        <v>1236</v>
      </c>
      <c r="M603" s="307">
        <v>1550000</v>
      </c>
      <c r="N603" s="307">
        <v>24800000</v>
      </c>
      <c r="O603" s="306" t="s">
        <v>2845</v>
      </c>
      <c r="P603" s="321">
        <v>45729</v>
      </c>
      <c r="Q603" s="307">
        <v>0</v>
      </c>
      <c r="R603" s="306" t="s">
        <v>3447</v>
      </c>
      <c r="S603" s="306" t="s">
        <v>1237</v>
      </c>
      <c r="T603" s="306">
        <f>V_PO_IT[[#This Row],[SPK Amount]]*V_PO_IT[[#This Row],[QUANTITY]]</f>
        <v>0</v>
      </c>
    </row>
    <row r="604" spans="1:20" ht="30" hidden="1" x14ac:dyDescent="0.25">
      <c r="A604" s="306" t="s">
        <v>2829</v>
      </c>
      <c r="B604" s="306" t="s">
        <v>3196</v>
      </c>
      <c r="C604" s="306" t="s">
        <v>1299</v>
      </c>
      <c r="D604" s="320">
        <v>45824</v>
      </c>
      <c r="E604" s="306" t="s">
        <v>2791</v>
      </c>
      <c r="F604" s="306" t="s">
        <v>1303</v>
      </c>
      <c r="G604" s="306" t="s">
        <v>1307</v>
      </c>
      <c r="H604" s="306" t="s">
        <v>1207</v>
      </c>
      <c r="I604" s="305" t="s">
        <v>1402</v>
      </c>
      <c r="J604" s="306">
        <v>2</v>
      </c>
      <c r="K604" s="306" t="s">
        <v>1443</v>
      </c>
      <c r="L604" s="306" t="s">
        <v>5343</v>
      </c>
      <c r="M604" s="307"/>
      <c r="N604" s="307"/>
      <c r="O604" s="306"/>
      <c r="P604" s="321"/>
      <c r="Q604" s="307">
        <v>30600000</v>
      </c>
      <c r="R604" s="306" t="s">
        <v>5344</v>
      </c>
      <c r="S604" s="306" t="s">
        <v>5345</v>
      </c>
      <c r="T604" s="306">
        <f>V_PO_IT[[#This Row],[SPK Amount]]*V_PO_IT[[#This Row],[QUANTITY]]</f>
        <v>61200000</v>
      </c>
    </row>
    <row r="605" spans="1:20" ht="30" hidden="1" x14ac:dyDescent="0.25">
      <c r="A605" s="306" t="s">
        <v>2915</v>
      </c>
      <c r="B605" s="306" t="s">
        <v>3491</v>
      </c>
      <c r="C605" s="306" t="s">
        <v>2165</v>
      </c>
      <c r="D605" s="320">
        <v>44734</v>
      </c>
      <c r="E605" s="306" t="s">
        <v>2917</v>
      </c>
      <c r="F605" s="306" t="s">
        <v>1303</v>
      </c>
      <c r="G605" s="306" t="s">
        <v>1307</v>
      </c>
      <c r="H605" s="306" t="s">
        <v>1207</v>
      </c>
      <c r="I605" s="305" t="s">
        <v>2227</v>
      </c>
      <c r="J605" s="306">
        <v>3</v>
      </c>
      <c r="K605" s="306" t="s">
        <v>1397</v>
      </c>
      <c r="L605" s="306" t="s">
        <v>2231</v>
      </c>
      <c r="M605" s="307"/>
      <c r="N605" s="307"/>
      <c r="O605" s="306"/>
      <c r="P605" s="321"/>
      <c r="Q605" s="307">
        <v>0</v>
      </c>
      <c r="R605" s="306" t="s">
        <v>3492</v>
      </c>
      <c r="S605" s="306" t="s">
        <v>3493</v>
      </c>
      <c r="T605" s="306">
        <f>V_PO_IT[[#This Row],[SPK Amount]]*V_PO_IT[[#This Row],[QUANTITY]]</f>
        <v>0</v>
      </c>
    </row>
    <row r="606" spans="1:20" ht="30" hidden="1" x14ac:dyDescent="0.25">
      <c r="A606" s="306" t="s">
        <v>2915</v>
      </c>
      <c r="B606" s="306" t="s">
        <v>3495</v>
      </c>
      <c r="C606" s="306" t="s">
        <v>2165</v>
      </c>
      <c r="D606" s="320">
        <v>44746</v>
      </c>
      <c r="E606" s="306" t="s">
        <v>2917</v>
      </c>
      <c r="F606" s="306" t="s">
        <v>1303</v>
      </c>
      <c r="G606" s="306" t="s">
        <v>1307</v>
      </c>
      <c r="H606" s="306" t="s">
        <v>1207</v>
      </c>
      <c r="I606" s="305" t="s">
        <v>2227</v>
      </c>
      <c r="J606" s="306">
        <v>9</v>
      </c>
      <c r="K606" s="306" t="s">
        <v>1397</v>
      </c>
      <c r="L606" s="306" t="s">
        <v>2238</v>
      </c>
      <c r="M606" s="307"/>
      <c r="N606" s="307"/>
      <c r="O606" s="306"/>
      <c r="P606" s="321"/>
      <c r="Q606" s="307">
        <v>72000000</v>
      </c>
      <c r="R606" s="306" t="s">
        <v>3492</v>
      </c>
      <c r="S606" s="306" t="s">
        <v>3493</v>
      </c>
      <c r="T606" s="306">
        <f>V_PO_IT[[#This Row],[SPK Amount]]*V_PO_IT[[#This Row],[QUANTITY]]</f>
        <v>648000000</v>
      </c>
    </row>
    <row r="607" spans="1:20" hidden="1" x14ac:dyDescent="0.25">
      <c r="A607" s="306" t="s">
        <v>2915</v>
      </c>
      <c r="B607" s="306" t="s">
        <v>3525</v>
      </c>
      <c r="C607" s="306" t="s">
        <v>2165</v>
      </c>
      <c r="D607" s="320">
        <v>45840</v>
      </c>
      <c r="E607" s="306" t="s">
        <v>2917</v>
      </c>
      <c r="F607" s="306" t="s">
        <v>1303</v>
      </c>
      <c r="G607" s="306" t="s">
        <v>1307</v>
      </c>
      <c r="H607" s="306" t="s">
        <v>1207</v>
      </c>
      <c r="I607" s="305" t="s">
        <v>2221</v>
      </c>
      <c r="J607" s="306">
        <v>6</v>
      </c>
      <c r="K607" s="306" t="s">
        <v>1397</v>
      </c>
      <c r="L607" s="306" t="s">
        <v>5253</v>
      </c>
      <c r="M607" s="307"/>
      <c r="N607" s="307"/>
      <c r="O607" s="306"/>
      <c r="P607" s="321"/>
      <c r="Q607" s="307">
        <v>48000000</v>
      </c>
      <c r="R607" s="306" t="s">
        <v>3492</v>
      </c>
      <c r="S607" s="306" t="s">
        <v>3493</v>
      </c>
      <c r="T607" s="306">
        <f>V_PO_IT[[#This Row],[SPK Amount]]*V_PO_IT[[#This Row],[QUANTITY]]</f>
        <v>288000000</v>
      </c>
    </row>
    <row r="608" spans="1:20" hidden="1" x14ac:dyDescent="0.25">
      <c r="A608" s="306" t="s">
        <v>2789</v>
      </c>
      <c r="B608" s="306" t="s">
        <v>2843</v>
      </c>
      <c r="C608" s="306" t="s">
        <v>1299</v>
      </c>
      <c r="D608" s="320">
        <v>45168</v>
      </c>
      <c r="E608" s="306" t="s">
        <v>2791</v>
      </c>
      <c r="F608" s="306" t="s">
        <v>1333</v>
      </c>
      <c r="G608" s="306" t="s">
        <v>1867</v>
      </c>
      <c r="H608" s="306" t="s">
        <v>1208</v>
      </c>
      <c r="I608" s="305" t="s">
        <v>1306</v>
      </c>
      <c r="J608" s="306">
        <v>1</v>
      </c>
      <c r="K608" s="306" t="s">
        <v>1329</v>
      </c>
      <c r="L608" s="306" t="s">
        <v>2844</v>
      </c>
      <c r="M608" s="307">
        <v>400000</v>
      </c>
      <c r="N608" s="307">
        <v>400000</v>
      </c>
      <c r="O608" s="306" t="s">
        <v>2845</v>
      </c>
      <c r="P608" s="321">
        <v>45279</v>
      </c>
      <c r="Q608" s="307">
        <v>0</v>
      </c>
      <c r="R608" s="306" t="s">
        <v>2846</v>
      </c>
      <c r="S608" s="306" t="s">
        <v>2847</v>
      </c>
      <c r="T608" s="306">
        <f>V_PO_IT[[#This Row],[SPK Amount]]*V_PO_IT[[#This Row],[QUANTITY]]</f>
        <v>0</v>
      </c>
    </row>
    <row r="609" spans="1:20" hidden="1" x14ac:dyDescent="0.25">
      <c r="A609" s="306" t="s">
        <v>2883</v>
      </c>
      <c r="B609" s="306" t="s">
        <v>3048</v>
      </c>
      <c r="C609" s="306" t="s">
        <v>1299</v>
      </c>
      <c r="D609" s="320">
        <v>45168</v>
      </c>
      <c r="E609" s="306" t="s">
        <v>2791</v>
      </c>
      <c r="F609" s="306" t="s">
        <v>2119</v>
      </c>
      <c r="G609" s="306" t="s">
        <v>1867</v>
      </c>
      <c r="H609" s="306" t="s">
        <v>1208</v>
      </c>
      <c r="I609" s="305" t="s">
        <v>1306</v>
      </c>
      <c r="J609" s="306">
        <v>1</v>
      </c>
      <c r="K609" s="306" t="s">
        <v>1329</v>
      </c>
      <c r="L609" s="306" t="s">
        <v>3049</v>
      </c>
      <c r="M609" s="307">
        <v>400000</v>
      </c>
      <c r="N609" s="307">
        <v>400000</v>
      </c>
      <c r="O609" s="306" t="s">
        <v>2845</v>
      </c>
      <c r="P609" s="321">
        <v>45280</v>
      </c>
      <c r="Q609" s="307">
        <v>0</v>
      </c>
      <c r="R609" s="306" t="s">
        <v>2846</v>
      </c>
      <c r="S609" s="306" t="s">
        <v>2847</v>
      </c>
      <c r="T609" s="306">
        <f>V_PO_IT[[#This Row],[SPK Amount]]*V_PO_IT[[#This Row],[QUANTITY]]</f>
        <v>0</v>
      </c>
    </row>
    <row r="610" spans="1:20" hidden="1" x14ac:dyDescent="0.25">
      <c r="A610" s="306" t="s">
        <v>2829</v>
      </c>
      <c r="B610" s="306" t="s">
        <v>3448</v>
      </c>
      <c r="C610" s="306" t="s">
        <v>1299</v>
      </c>
      <c r="D610" s="320">
        <v>45387</v>
      </c>
      <c r="E610" s="306" t="s">
        <v>2791</v>
      </c>
      <c r="F610" s="306" t="s">
        <v>2637</v>
      </c>
      <c r="G610" s="306" t="s">
        <v>2638</v>
      </c>
      <c r="H610" s="306" t="s">
        <v>1208</v>
      </c>
      <c r="I610" s="305" t="s">
        <v>1306</v>
      </c>
      <c r="J610" s="306">
        <v>1</v>
      </c>
      <c r="K610" s="306" t="s">
        <v>1329</v>
      </c>
      <c r="L610" s="306" t="s">
        <v>3449</v>
      </c>
      <c r="M610" s="307">
        <v>24000000</v>
      </c>
      <c r="N610" s="307">
        <v>24000000</v>
      </c>
      <c r="O610" s="306" t="s">
        <v>2845</v>
      </c>
      <c r="P610" s="321">
        <v>45446</v>
      </c>
      <c r="Q610" s="307">
        <v>0</v>
      </c>
      <c r="R610" s="306" t="s">
        <v>2846</v>
      </c>
      <c r="S610" s="306" t="s">
        <v>2847</v>
      </c>
      <c r="T610" s="306">
        <f>V_PO_IT[[#This Row],[SPK Amount]]*V_PO_IT[[#This Row],[QUANTITY]]</f>
        <v>0</v>
      </c>
    </row>
    <row r="611" spans="1:20" hidden="1" x14ac:dyDescent="0.25">
      <c r="A611" s="306" t="s">
        <v>2829</v>
      </c>
      <c r="B611" s="306" t="s">
        <v>3308</v>
      </c>
      <c r="C611" s="306" t="s">
        <v>1299</v>
      </c>
      <c r="D611" s="320">
        <v>45461</v>
      </c>
      <c r="E611" s="306" t="s">
        <v>2791</v>
      </c>
      <c r="F611" s="306" t="s">
        <v>2668</v>
      </c>
      <c r="G611" s="306" t="s">
        <v>2669</v>
      </c>
      <c r="H611" s="306" t="s">
        <v>1208</v>
      </c>
      <c r="I611" s="305" t="s">
        <v>1306</v>
      </c>
      <c r="J611" s="306">
        <v>1</v>
      </c>
      <c r="K611" s="306" t="s">
        <v>1329</v>
      </c>
      <c r="L611" s="306" t="s">
        <v>3468</v>
      </c>
      <c r="M611" s="307">
        <v>500000</v>
      </c>
      <c r="N611" s="307">
        <v>0</v>
      </c>
      <c r="O611" s="306" t="s">
        <v>2838</v>
      </c>
      <c r="P611" s="321">
        <v>1</v>
      </c>
      <c r="Q611" s="307">
        <v>0</v>
      </c>
      <c r="R611" s="306" t="s">
        <v>2846</v>
      </c>
      <c r="S611" s="306" t="s">
        <v>2847</v>
      </c>
      <c r="T611" s="306">
        <f>V_PO_IT[[#This Row],[SPK Amount]]*V_PO_IT[[#This Row],[QUANTITY]]</f>
        <v>0</v>
      </c>
    </row>
    <row r="612" spans="1:20" hidden="1" x14ac:dyDescent="0.25">
      <c r="A612" s="306" t="s">
        <v>2829</v>
      </c>
      <c r="B612" s="306" t="s">
        <v>3308</v>
      </c>
      <c r="C612" s="306" t="s">
        <v>1299</v>
      </c>
      <c r="D612" s="320">
        <v>45461</v>
      </c>
      <c r="E612" s="306" t="s">
        <v>2791</v>
      </c>
      <c r="F612" s="306" t="s">
        <v>2714</v>
      </c>
      <c r="G612" s="306" t="s">
        <v>2715</v>
      </c>
      <c r="H612" s="306" t="s">
        <v>1208</v>
      </c>
      <c r="I612" s="305" t="s">
        <v>1306</v>
      </c>
      <c r="J612" s="306">
        <v>1</v>
      </c>
      <c r="K612" s="306" t="s">
        <v>1329</v>
      </c>
      <c r="L612" s="306" t="s">
        <v>3468</v>
      </c>
      <c r="M612" s="307">
        <v>7100000</v>
      </c>
      <c r="N612" s="307">
        <v>0</v>
      </c>
      <c r="O612" s="306" t="s">
        <v>2838</v>
      </c>
      <c r="P612" s="321">
        <v>1</v>
      </c>
      <c r="Q612" s="307">
        <v>0</v>
      </c>
      <c r="R612" s="306" t="s">
        <v>2846</v>
      </c>
      <c r="S612" s="306" t="s">
        <v>2847</v>
      </c>
      <c r="T612" s="306">
        <f>V_PO_IT[[#This Row],[SPK Amount]]*V_PO_IT[[#This Row],[QUANTITY]]</f>
        <v>0</v>
      </c>
    </row>
    <row r="613" spans="1:20" hidden="1" x14ac:dyDescent="0.25">
      <c r="A613" s="306" t="s">
        <v>2832</v>
      </c>
      <c r="B613" s="306" t="s">
        <v>3474</v>
      </c>
      <c r="C613" s="306" t="s">
        <v>1299</v>
      </c>
      <c r="D613" s="320">
        <v>45455</v>
      </c>
      <c r="E613" s="306" t="s">
        <v>2791</v>
      </c>
      <c r="F613" s="306" t="s">
        <v>1673</v>
      </c>
      <c r="G613" s="306" t="s">
        <v>1674</v>
      </c>
      <c r="H613" s="306" t="s">
        <v>1208</v>
      </c>
      <c r="I613" s="305" t="s">
        <v>1306</v>
      </c>
      <c r="J613" s="306">
        <v>1</v>
      </c>
      <c r="K613" s="306" t="s">
        <v>1329</v>
      </c>
      <c r="L613" s="306" t="s">
        <v>3475</v>
      </c>
      <c r="M613" s="307">
        <v>57000000</v>
      </c>
      <c r="N613" s="307">
        <v>57000000</v>
      </c>
      <c r="O613" s="306" t="s">
        <v>2845</v>
      </c>
      <c r="P613" s="321">
        <v>45525</v>
      </c>
      <c r="Q613" s="307">
        <v>0</v>
      </c>
      <c r="R613" s="306" t="s">
        <v>3476</v>
      </c>
      <c r="S613" s="306" t="s">
        <v>2847</v>
      </c>
      <c r="T613" s="306">
        <f>V_PO_IT[[#This Row],[SPK Amount]]*V_PO_IT[[#This Row],[QUANTITY]]</f>
        <v>0</v>
      </c>
    </row>
    <row r="614" spans="1:20" hidden="1" x14ac:dyDescent="0.25">
      <c r="A614" s="306" t="s">
        <v>2789</v>
      </c>
      <c r="B614" s="306" t="s">
        <v>2843</v>
      </c>
      <c r="C614" s="306" t="s">
        <v>1299</v>
      </c>
      <c r="D614" s="320">
        <v>45168</v>
      </c>
      <c r="E614" s="306" t="s">
        <v>2791</v>
      </c>
      <c r="F614" s="306" t="s">
        <v>1875</v>
      </c>
      <c r="G614" s="306" t="s">
        <v>1328</v>
      </c>
      <c r="H614" s="306" t="s">
        <v>1208</v>
      </c>
      <c r="I614" s="305" t="s">
        <v>1306</v>
      </c>
      <c r="J614" s="306">
        <v>1</v>
      </c>
      <c r="K614" s="306" t="s">
        <v>1329</v>
      </c>
      <c r="L614" s="306" t="s">
        <v>2849</v>
      </c>
      <c r="M614" s="307">
        <v>275000</v>
      </c>
      <c r="N614" s="307">
        <v>275000</v>
      </c>
      <c r="O614" s="306" t="s">
        <v>2845</v>
      </c>
      <c r="P614" s="321">
        <v>45275</v>
      </c>
      <c r="Q614" s="307">
        <v>0</v>
      </c>
      <c r="R614" s="306" t="s">
        <v>2852</v>
      </c>
      <c r="S614" s="306" t="s">
        <v>2853</v>
      </c>
      <c r="T614" s="306">
        <f>V_PO_IT[[#This Row],[SPK Amount]]*V_PO_IT[[#This Row],[QUANTITY]]</f>
        <v>0</v>
      </c>
    </row>
    <row r="615" spans="1:20" hidden="1" x14ac:dyDescent="0.25">
      <c r="A615" s="306" t="s">
        <v>2883</v>
      </c>
      <c r="B615" s="306" t="s">
        <v>3048</v>
      </c>
      <c r="C615" s="306" t="s">
        <v>1299</v>
      </c>
      <c r="D615" s="320">
        <v>45168</v>
      </c>
      <c r="E615" s="306" t="s">
        <v>2791</v>
      </c>
      <c r="F615" s="306" t="s">
        <v>1777</v>
      </c>
      <c r="G615" s="306" t="s">
        <v>1328</v>
      </c>
      <c r="H615" s="306" t="s">
        <v>1208</v>
      </c>
      <c r="I615" s="305" t="s">
        <v>1306</v>
      </c>
      <c r="J615" s="306">
        <v>1</v>
      </c>
      <c r="K615" s="306" t="s">
        <v>1329</v>
      </c>
      <c r="L615" s="306" t="s">
        <v>3051</v>
      </c>
      <c r="M615" s="307">
        <v>275000</v>
      </c>
      <c r="N615" s="307">
        <v>275000</v>
      </c>
      <c r="O615" s="306" t="s">
        <v>2845</v>
      </c>
      <c r="P615" s="321">
        <v>45278</v>
      </c>
      <c r="Q615" s="307">
        <v>0</v>
      </c>
      <c r="R615" s="306" t="s">
        <v>2852</v>
      </c>
      <c r="S615" s="306" t="s">
        <v>2853</v>
      </c>
      <c r="T615" s="306">
        <f>V_PO_IT[[#This Row],[SPK Amount]]*V_PO_IT[[#This Row],[QUANTITY]]</f>
        <v>0</v>
      </c>
    </row>
    <row r="616" spans="1:20" hidden="1" x14ac:dyDescent="0.25">
      <c r="A616" s="306" t="s">
        <v>2909</v>
      </c>
      <c r="B616" s="306" t="s">
        <v>3335</v>
      </c>
      <c r="C616" s="306" t="s">
        <v>1299</v>
      </c>
      <c r="D616" s="320">
        <v>45168</v>
      </c>
      <c r="E616" s="306" t="s">
        <v>2791</v>
      </c>
      <c r="F616" s="306" t="s">
        <v>1324</v>
      </c>
      <c r="G616" s="306" t="s">
        <v>1325</v>
      </c>
      <c r="H616" s="306" t="s">
        <v>1208</v>
      </c>
      <c r="I616" s="305" t="s">
        <v>1306</v>
      </c>
      <c r="J616" s="306">
        <v>12</v>
      </c>
      <c r="K616" s="306" t="s">
        <v>1308</v>
      </c>
      <c r="L616" s="306" t="s">
        <v>3338</v>
      </c>
      <c r="M616" s="307">
        <v>30000</v>
      </c>
      <c r="N616" s="307">
        <v>360000</v>
      </c>
      <c r="O616" s="306" t="s">
        <v>2845</v>
      </c>
      <c r="P616" s="321">
        <v>45271</v>
      </c>
      <c r="Q616" s="307">
        <v>0</v>
      </c>
      <c r="R616" s="306" t="s">
        <v>2852</v>
      </c>
      <c r="S616" s="306" t="s">
        <v>2853</v>
      </c>
      <c r="T616" s="306">
        <f>V_PO_IT[[#This Row],[SPK Amount]]*V_PO_IT[[#This Row],[QUANTITY]]</f>
        <v>0</v>
      </c>
    </row>
    <row r="617" spans="1:20" hidden="1" x14ac:dyDescent="0.25">
      <c r="A617" s="306" t="s">
        <v>2909</v>
      </c>
      <c r="B617" s="306" t="s">
        <v>3335</v>
      </c>
      <c r="C617" s="306" t="s">
        <v>1299</v>
      </c>
      <c r="D617" s="320">
        <v>45168</v>
      </c>
      <c r="E617" s="306" t="s">
        <v>2791</v>
      </c>
      <c r="F617" s="306" t="s">
        <v>1304</v>
      </c>
      <c r="G617" s="306" t="s">
        <v>1305</v>
      </c>
      <c r="H617" s="306" t="s">
        <v>1208</v>
      </c>
      <c r="I617" s="305" t="s">
        <v>1306</v>
      </c>
      <c r="J617" s="306">
        <v>12</v>
      </c>
      <c r="K617" s="306" t="s">
        <v>1308</v>
      </c>
      <c r="L617" s="306" t="s">
        <v>3338</v>
      </c>
      <c r="M617" s="307">
        <v>13500</v>
      </c>
      <c r="N617" s="307">
        <v>162000</v>
      </c>
      <c r="O617" s="306" t="s">
        <v>2845</v>
      </c>
      <c r="P617" s="321">
        <v>45271</v>
      </c>
      <c r="Q617" s="307">
        <v>0</v>
      </c>
      <c r="R617" s="306" t="s">
        <v>2852</v>
      </c>
      <c r="S617" s="306" t="s">
        <v>2853</v>
      </c>
      <c r="T617" s="306">
        <f>V_PO_IT[[#This Row],[SPK Amount]]*V_PO_IT[[#This Row],[QUANTITY]]</f>
        <v>0</v>
      </c>
    </row>
    <row r="618" spans="1:20" hidden="1" x14ac:dyDescent="0.25">
      <c r="A618" s="306" t="s">
        <v>2909</v>
      </c>
      <c r="B618" s="306" t="s">
        <v>3335</v>
      </c>
      <c r="C618" s="306" t="s">
        <v>1299</v>
      </c>
      <c r="D618" s="320">
        <v>45168</v>
      </c>
      <c r="E618" s="306" t="s">
        <v>2791</v>
      </c>
      <c r="F618" s="306" t="s">
        <v>1322</v>
      </c>
      <c r="G618" s="306" t="s">
        <v>1323</v>
      </c>
      <c r="H618" s="306" t="s">
        <v>1208</v>
      </c>
      <c r="I618" s="305" t="s">
        <v>1306</v>
      </c>
      <c r="J618" s="306">
        <v>12</v>
      </c>
      <c r="K618" s="306" t="s">
        <v>1308</v>
      </c>
      <c r="L618" s="306" t="s">
        <v>3338</v>
      </c>
      <c r="M618" s="307">
        <v>13500</v>
      </c>
      <c r="N618" s="307">
        <v>162000</v>
      </c>
      <c r="O618" s="306" t="s">
        <v>2845</v>
      </c>
      <c r="P618" s="321">
        <v>45271</v>
      </c>
      <c r="Q618" s="307">
        <v>0</v>
      </c>
      <c r="R618" s="306" t="s">
        <v>2852</v>
      </c>
      <c r="S618" s="306" t="s">
        <v>2853</v>
      </c>
      <c r="T618" s="306">
        <f>V_PO_IT[[#This Row],[SPK Amount]]*V_PO_IT[[#This Row],[QUANTITY]]</f>
        <v>0</v>
      </c>
    </row>
    <row r="619" spans="1:20" hidden="1" x14ac:dyDescent="0.25">
      <c r="A619" s="306" t="s">
        <v>2909</v>
      </c>
      <c r="B619" s="306" t="s">
        <v>3335</v>
      </c>
      <c r="C619" s="306" t="s">
        <v>1299</v>
      </c>
      <c r="D619" s="320">
        <v>45168</v>
      </c>
      <c r="E619" s="306" t="s">
        <v>2791</v>
      </c>
      <c r="F619" s="306" t="s">
        <v>1327</v>
      </c>
      <c r="G619" s="306" t="s">
        <v>1328</v>
      </c>
      <c r="H619" s="306" t="s">
        <v>1208</v>
      </c>
      <c r="I619" s="305" t="s">
        <v>1306</v>
      </c>
      <c r="J619" s="306">
        <v>1</v>
      </c>
      <c r="K619" s="306" t="s">
        <v>1329</v>
      </c>
      <c r="L619" s="306" t="s">
        <v>3341</v>
      </c>
      <c r="M619" s="307">
        <v>275000</v>
      </c>
      <c r="N619" s="307">
        <v>275000</v>
      </c>
      <c r="O619" s="306" t="s">
        <v>2845</v>
      </c>
      <c r="P619" s="321">
        <v>45274</v>
      </c>
      <c r="Q619" s="307">
        <v>0</v>
      </c>
      <c r="R619" s="306" t="s">
        <v>2852</v>
      </c>
      <c r="S619" s="306" t="s">
        <v>2853</v>
      </c>
      <c r="T619" s="306">
        <f>V_PO_IT[[#This Row],[SPK Amount]]*V_PO_IT[[#This Row],[QUANTITY]]</f>
        <v>0</v>
      </c>
    </row>
    <row r="620" spans="1:20" hidden="1" x14ac:dyDescent="0.25">
      <c r="A620" s="306" t="s">
        <v>2832</v>
      </c>
      <c r="B620" s="306" t="s">
        <v>3455</v>
      </c>
      <c r="C620" s="306" t="s">
        <v>1299</v>
      </c>
      <c r="D620" s="320">
        <v>45167</v>
      </c>
      <c r="E620" s="306" t="s">
        <v>2791</v>
      </c>
      <c r="F620" s="306" t="s">
        <v>1622</v>
      </c>
      <c r="G620" s="306" t="s">
        <v>1623</v>
      </c>
      <c r="H620" s="306" t="s">
        <v>1208</v>
      </c>
      <c r="I620" s="305" t="s">
        <v>1306</v>
      </c>
      <c r="J620" s="306">
        <v>12</v>
      </c>
      <c r="K620" s="306" t="s">
        <v>1308</v>
      </c>
      <c r="L620" s="306" t="s">
        <v>3457</v>
      </c>
      <c r="M620" s="307">
        <v>13500</v>
      </c>
      <c r="N620" s="307">
        <v>162000</v>
      </c>
      <c r="O620" s="306" t="s">
        <v>2845</v>
      </c>
      <c r="P620" s="321">
        <v>45288</v>
      </c>
      <c r="Q620" s="307">
        <v>0</v>
      </c>
      <c r="R620" s="306" t="s">
        <v>2852</v>
      </c>
      <c r="S620" s="306" t="s">
        <v>2853</v>
      </c>
      <c r="T620" s="306">
        <f>V_PO_IT[[#This Row],[SPK Amount]]*V_PO_IT[[#This Row],[QUANTITY]]</f>
        <v>0</v>
      </c>
    </row>
    <row r="621" spans="1:20" hidden="1" x14ac:dyDescent="0.25">
      <c r="A621" s="306" t="s">
        <v>2832</v>
      </c>
      <c r="B621" s="306" t="s">
        <v>3455</v>
      </c>
      <c r="C621" s="306" t="s">
        <v>1299</v>
      </c>
      <c r="D621" s="320">
        <v>45167</v>
      </c>
      <c r="E621" s="306" t="s">
        <v>2791</v>
      </c>
      <c r="F621" s="306" t="s">
        <v>1635</v>
      </c>
      <c r="G621" s="306" t="s">
        <v>1636</v>
      </c>
      <c r="H621" s="306" t="s">
        <v>1208</v>
      </c>
      <c r="I621" s="305" t="s">
        <v>1306</v>
      </c>
      <c r="J621" s="306">
        <v>12</v>
      </c>
      <c r="K621" s="306" t="s">
        <v>1308</v>
      </c>
      <c r="L621" s="306" t="s">
        <v>3457</v>
      </c>
      <c r="M621" s="307">
        <v>13500</v>
      </c>
      <c r="N621" s="307">
        <v>162000</v>
      </c>
      <c r="O621" s="306" t="s">
        <v>2845</v>
      </c>
      <c r="P621" s="321">
        <v>45288</v>
      </c>
      <c r="Q621" s="307">
        <v>0</v>
      </c>
      <c r="R621" s="306" t="s">
        <v>2852</v>
      </c>
      <c r="S621" s="306" t="s">
        <v>2853</v>
      </c>
      <c r="T621" s="306">
        <f>V_PO_IT[[#This Row],[SPK Amount]]*V_PO_IT[[#This Row],[QUANTITY]]</f>
        <v>0</v>
      </c>
    </row>
    <row r="622" spans="1:20" hidden="1" x14ac:dyDescent="0.25">
      <c r="A622" s="306" t="s">
        <v>2832</v>
      </c>
      <c r="B622" s="306" t="s">
        <v>3455</v>
      </c>
      <c r="C622" s="306" t="s">
        <v>1299</v>
      </c>
      <c r="D622" s="320">
        <v>45167</v>
      </c>
      <c r="E622" s="306" t="s">
        <v>2791</v>
      </c>
      <c r="F622" s="306" t="s">
        <v>1626</v>
      </c>
      <c r="G622" s="306" t="s">
        <v>1627</v>
      </c>
      <c r="H622" s="306" t="s">
        <v>1208</v>
      </c>
      <c r="I622" s="305" t="s">
        <v>1306</v>
      </c>
      <c r="J622" s="306">
        <v>10</v>
      </c>
      <c r="K622" s="306" t="s">
        <v>1308</v>
      </c>
      <c r="L622" s="306" t="s">
        <v>3457</v>
      </c>
      <c r="M622" s="307">
        <v>30000</v>
      </c>
      <c r="N622" s="307">
        <v>300000</v>
      </c>
      <c r="O622" s="306" t="s">
        <v>2845</v>
      </c>
      <c r="P622" s="321">
        <v>45288</v>
      </c>
      <c r="Q622" s="307">
        <v>0</v>
      </c>
      <c r="R622" s="306" t="s">
        <v>2852</v>
      </c>
      <c r="S622" s="306" t="s">
        <v>2853</v>
      </c>
      <c r="T622" s="306">
        <f>V_PO_IT[[#This Row],[SPK Amount]]*V_PO_IT[[#This Row],[QUANTITY]]</f>
        <v>0</v>
      </c>
    </row>
    <row r="623" spans="1:20" hidden="1" x14ac:dyDescent="0.25">
      <c r="A623" s="306" t="s">
        <v>2832</v>
      </c>
      <c r="B623" s="306" t="s">
        <v>3455</v>
      </c>
      <c r="C623" s="306" t="s">
        <v>1299</v>
      </c>
      <c r="D623" s="320">
        <v>45167</v>
      </c>
      <c r="E623" s="306" t="s">
        <v>2791</v>
      </c>
      <c r="F623" s="306" t="s">
        <v>1628</v>
      </c>
      <c r="G623" s="306" t="s">
        <v>1328</v>
      </c>
      <c r="H623" s="306" t="s">
        <v>1208</v>
      </c>
      <c r="I623" s="305" t="s">
        <v>1306</v>
      </c>
      <c r="J623" s="306">
        <v>1</v>
      </c>
      <c r="K623" s="306" t="s">
        <v>1329</v>
      </c>
      <c r="L623" s="306" t="s">
        <v>3458</v>
      </c>
      <c r="M623" s="307">
        <v>275000</v>
      </c>
      <c r="N623" s="307">
        <v>275000</v>
      </c>
      <c r="O623" s="306" t="s">
        <v>2845</v>
      </c>
      <c r="P623" s="321">
        <v>45288</v>
      </c>
      <c r="Q623" s="307">
        <v>0</v>
      </c>
      <c r="R623" s="306" t="s">
        <v>2852</v>
      </c>
      <c r="S623" s="306" t="s">
        <v>2853</v>
      </c>
      <c r="T623" s="306">
        <f>V_PO_IT[[#This Row],[SPK Amount]]*V_PO_IT[[#This Row],[QUANTITY]]</f>
        <v>0</v>
      </c>
    </row>
    <row r="624" spans="1:20" hidden="1" x14ac:dyDescent="0.25">
      <c r="A624" s="306" t="s">
        <v>2792</v>
      </c>
      <c r="B624" s="306" t="s">
        <v>2955</v>
      </c>
      <c r="C624" s="306" t="s">
        <v>2298</v>
      </c>
      <c r="D624" s="320">
        <v>44945</v>
      </c>
      <c r="E624" s="306" t="s">
        <v>2791</v>
      </c>
      <c r="F624" s="306" t="s">
        <v>1303</v>
      </c>
      <c r="G624" s="306" t="s">
        <v>1307</v>
      </c>
      <c r="H624" s="306" t="s">
        <v>1207</v>
      </c>
      <c r="I624" s="305" t="s">
        <v>2460</v>
      </c>
      <c r="J624" s="306">
        <v>11</v>
      </c>
      <c r="K624" s="306" t="s">
        <v>1397</v>
      </c>
      <c r="L624" s="306" t="s">
        <v>2956</v>
      </c>
      <c r="M624" s="307"/>
      <c r="N624" s="307"/>
      <c r="O624" s="306"/>
      <c r="P624" s="321"/>
      <c r="Q624" s="307">
        <v>11000000</v>
      </c>
      <c r="R624" s="306" t="s">
        <v>2957</v>
      </c>
      <c r="S624" s="306" t="s">
        <v>2958</v>
      </c>
      <c r="T624" s="306">
        <f>V_PO_IT[[#This Row],[SPK Amount]]*V_PO_IT[[#This Row],[QUANTITY]]</f>
        <v>121000000</v>
      </c>
    </row>
    <row r="625" spans="1:20" ht="30" hidden="1" x14ac:dyDescent="0.25">
      <c r="A625" s="306" t="s">
        <v>2909</v>
      </c>
      <c r="B625" s="306" t="s">
        <v>3349</v>
      </c>
      <c r="C625" s="306" t="s">
        <v>1299</v>
      </c>
      <c r="D625" s="320">
        <v>45236</v>
      </c>
      <c r="E625" s="306" t="s">
        <v>2791</v>
      </c>
      <c r="F625" s="306" t="s">
        <v>1303</v>
      </c>
      <c r="G625" s="306" t="s">
        <v>1307</v>
      </c>
      <c r="H625" s="306" t="s">
        <v>1207</v>
      </c>
      <c r="I625" s="305" t="s">
        <v>1417</v>
      </c>
      <c r="J625" s="306">
        <v>12</v>
      </c>
      <c r="K625" s="306" t="s">
        <v>1429</v>
      </c>
      <c r="L625" s="306" t="s">
        <v>966</v>
      </c>
      <c r="M625" s="307"/>
      <c r="N625" s="307"/>
      <c r="O625" s="306"/>
      <c r="P625" s="321"/>
      <c r="Q625" s="307">
        <v>84000000</v>
      </c>
      <c r="R625" s="306" t="s">
        <v>3350</v>
      </c>
      <c r="S625" s="306" t="s">
        <v>3351</v>
      </c>
      <c r="T625" s="306">
        <f>V_PO_IT[[#This Row],[SPK Amount]]*V_PO_IT[[#This Row],[QUANTITY]]</f>
        <v>1008000000</v>
      </c>
    </row>
    <row r="626" spans="1:20" ht="30" hidden="1" x14ac:dyDescent="0.25">
      <c r="A626" s="306" t="s">
        <v>2909</v>
      </c>
      <c r="B626" s="306" t="s">
        <v>3477</v>
      </c>
      <c r="C626" s="306" t="s">
        <v>1299</v>
      </c>
      <c r="D626" s="320">
        <v>45610</v>
      </c>
      <c r="E626" s="306" t="s">
        <v>2791</v>
      </c>
      <c r="F626" s="306" t="s">
        <v>1303</v>
      </c>
      <c r="G626" s="306" t="s">
        <v>1307</v>
      </c>
      <c r="H626" s="306" t="s">
        <v>1207</v>
      </c>
      <c r="I626" s="305" t="s">
        <v>1417</v>
      </c>
      <c r="J626" s="306">
        <v>12</v>
      </c>
      <c r="K626" s="306" t="s">
        <v>1429</v>
      </c>
      <c r="L626" s="306" t="s">
        <v>973</v>
      </c>
      <c r="M626" s="307"/>
      <c r="N626" s="307"/>
      <c r="O626" s="306"/>
      <c r="P626" s="321"/>
      <c r="Q626" s="307">
        <v>84000000</v>
      </c>
      <c r="R626" s="306" t="s">
        <v>3350</v>
      </c>
      <c r="S626" s="306" t="s">
        <v>3351</v>
      </c>
      <c r="T626" s="306">
        <f>V_PO_IT[[#This Row],[SPK Amount]]*V_PO_IT[[#This Row],[QUANTITY]]</f>
        <v>1008000000</v>
      </c>
    </row>
    <row r="627" spans="1:20" ht="30" hidden="1" x14ac:dyDescent="0.25">
      <c r="A627" s="306" t="s">
        <v>2909</v>
      </c>
      <c r="B627" s="306" t="s">
        <v>3372</v>
      </c>
      <c r="C627" s="306" t="s">
        <v>1299</v>
      </c>
      <c r="D627" s="320">
        <v>44903</v>
      </c>
      <c r="E627" s="306" t="s">
        <v>2791</v>
      </c>
      <c r="F627" s="306" t="s">
        <v>1303</v>
      </c>
      <c r="G627" s="306" t="s">
        <v>1307</v>
      </c>
      <c r="H627" s="306" t="s">
        <v>1207</v>
      </c>
      <c r="I627" s="305" t="s">
        <v>1417</v>
      </c>
      <c r="J627" s="306">
        <v>12</v>
      </c>
      <c r="K627" s="306" t="s">
        <v>1397</v>
      </c>
      <c r="L627" s="306" t="s">
        <v>3373</v>
      </c>
      <c r="M627" s="307"/>
      <c r="N627" s="307"/>
      <c r="O627" s="306"/>
      <c r="P627" s="321"/>
      <c r="Q627" s="307">
        <v>84000000</v>
      </c>
      <c r="R627" s="306" t="s">
        <v>3350</v>
      </c>
      <c r="S627" s="306" t="s">
        <v>3351</v>
      </c>
      <c r="T627" s="306">
        <f>V_PO_IT[[#This Row],[SPK Amount]]*V_PO_IT[[#This Row],[QUANTITY]]</f>
        <v>1008000000</v>
      </c>
    </row>
    <row r="628" spans="1:20" hidden="1" x14ac:dyDescent="0.25">
      <c r="A628" s="306" t="s">
        <v>43</v>
      </c>
      <c r="B628" s="306" t="s">
        <v>2931</v>
      </c>
      <c r="C628" s="306" t="s">
        <v>2298</v>
      </c>
      <c r="D628" s="320">
        <v>45187</v>
      </c>
      <c r="E628" s="306" t="s">
        <v>2791</v>
      </c>
      <c r="F628" s="306" t="s">
        <v>2314</v>
      </c>
      <c r="G628" s="306" t="s">
        <v>2315</v>
      </c>
      <c r="H628" s="306" t="s">
        <v>1208</v>
      </c>
      <c r="I628" s="305" t="s">
        <v>1306</v>
      </c>
      <c r="J628" s="306">
        <v>1</v>
      </c>
      <c r="K628" s="306" t="s">
        <v>1529</v>
      </c>
      <c r="L628" s="306" t="s">
        <v>2362</v>
      </c>
      <c r="M628" s="307">
        <v>77640802.159999996</v>
      </c>
      <c r="N628" s="307">
        <v>77640802.159999996</v>
      </c>
      <c r="O628" s="306" t="s">
        <v>2845</v>
      </c>
      <c r="P628" s="321">
        <v>45293</v>
      </c>
      <c r="Q628" s="307">
        <v>0</v>
      </c>
      <c r="R628" s="306" t="s">
        <v>2932</v>
      </c>
      <c r="S628" s="306" t="s">
        <v>2933</v>
      </c>
      <c r="T628" s="306">
        <f>V_PO_IT[[#This Row],[SPK Amount]]*V_PO_IT[[#This Row],[QUANTITY]]</f>
        <v>0</v>
      </c>
    </row>
    <row r="629" spans="1:20" hidden="1" x14ac:dyDescent="0.25">
      <c r="A629" s="306" t="s">
        <v>43</v>
      </c>
      <c r="B629" s="306" t="s">
        <v>3478</v>
      </c>
      <c r="C629" s="306" t="s">
        <v>2298</v>
      </c>
      <c r="D629" s="320">
        <v>45611</v>
      </c>
      <c r="E629" s="306" t="s">
        <v>2791</v>
      </c>
      <c r="F629" s="306" t="s">
        <v>2314</v>
      </c>
      <c r="G629" s="306" t="s">
        <v>2315</v>
      </c>
      <c r="H629" s="306" t="s">
        <v>1208</v>
      </c>
      <c r="I629" s="305" t="s">
        <v>1306</v>
      </c>
      <c r="J629" s="306">
        <v>1</v>
      </c>
      <c r="K629" s="306" t="s">
        <v>1529</v>
      </c>
      <c r="L629" s="306" t="s">
        <v>2366</v>
      </c>
      <c r="M629" s="307">
        <v>99474496.25</v>
      </c>
      <c r="N629" s="307">
        <v>99474496.25</v>
      </c>
      <c r="O629" s="306" t="s">
        <v>2845</v>
      </c>
      <c r="P629" s="321">
        <v>45621</v>
      </c>
      <c r="Q629" s="307">
        <v>0</v>
      </c>
      <c r="R629" s="306" t="s">
        <v>2932</v>
      </c>
      <c r="S629" s="306" t="s">
        <v>2933</v>
      </c>
      <c r="T629" s="306">
        <f>V_PO_IT[[#This Row],[SPK Amount]]*V_PO_IT[[#This Row],[QUANTITY]]</f>
        <v>0</v>
      </c>
    </row>
    <row r="630" spans="1:20" hidden="1" x14ac:dyDescent="0.25">
      <c r="A630" s="306" t="s">
        <v>43</v>
      </c>
      <c r="B630" s="306" t="s">
        <v>2936</v>
      </c>
      <c r="C630" s="306" t="s">
        <v>2298</v>
      </c>
      <c r="D630" s="320">
        <v>44896</v>
      </c>
      <c r="E630" s="306" t="s">
        <v>2791</v>
      </c>
      <c r="F630" s="306" t="s">
        <v>2308</v>
      </c>
      <c r="G630" s="306" t="s">
        <v>2301</v>
      </c>
      <c r="H630" s="306" t="s">
        <v>1208</v>
      </c>
      <c r="I630" s="305" t="s">
        <v>1306</v>
      </c>
      <c r="J630" s="306">
        <v>6</v>
      </c>
      <c r="K630" s="306" t="s">
        <v>2350</v>
      </c>
      <c r="L630" s="306" t="s">
        <v>2352</v>
      </c>
      <c r="M630" s="307">
        <v>5735583.0999999996</v>
      </c>
      <c r="N630" s="307">
        <v>34413498.600000001</v>
      </c>
      <c r="O630" s="306" t="s">
        <v>2845</v>
      </c>
      <c r="P630" s="321">
        <v>44978</v>
      </c>
      <c r="Q630" s="307">
        <v>0</v>
      </c>
      <c r="R630" s="306" t="s">
        <v>2932</v>
      </c>
      <c r="S630" s="306" t="s">
        <v>2933</v>
      </c>
      <c r="T630" s="306">
        <f>V_PO_IT[[#This Row],[SPK Amount]]*V_PO_IT[[#This Row],[QUANTITY]]</f>
        <v>0</v>
      </c>
    </row>
    <row r="631" spans="1:20" hidden="1" x14ac:dyDescent="0.25">
      <c r="A631" s="306" t="s">
        <v>43</v>
      </c>
      <c r="B631" s="306" t="s">
        <v>2937</v>
      </c>
      <c r="C631" s="306" t="s">
        <v>2298</v>
      </c>
      <c r="D631" s="320">
        <v>44896</v>
      </c>
      <c r="E631" s="306" t="s">
        <v>2791</v>
      </c>
      <c r="F631" s="306" t="s">
        <v>2308</v>
      </c>
      <c r="G631" s="306" t="s">
        <v>2301</v>
      </c>
      <c r="H631" s="306" t="s">
        <v>1208</v>
      </c>
      <c r="I631" s="305" t="s">
        <v>1306</v>
      </c>
      <c r="J631" s="306">
        <v>6</v>
      </c>
      <c r="K631" s="306" t="s">
        <v>2350</v>
      </c>
      <c r="L631" s="306" t="s">
        <v>2356</v>
      </c>
      <c r="M631" s="307">
        <v>6595904.9000000004</v>
      </c>
      <c r="N631" s="307">
        <v>39575429.399999999</v>
      </c>
      <c r="O631" s="306" t="s">
        <v>2845</v>
      </c>
      <c r="P631" s="321">
        <v>44978</v>
      </c>
      <c r="Q631" s="307">
        <v>0</v>
      </c>
      <c r="R631" s="306" t="s">
        <v>2932</v>
      </c>
      <c r="S631" s="306" t="s">
        <v>2933</v>
      </c>
      <c r="T631" s="306">
        <f>V_PO_IT[[#This Row],[SPK Amount]]*V_PO_IT[[#This Row],[QUANTITY]]</f>
        <v>0</v>
      </c>
    </row>
    <row r="632" spans="1:20" hidden="1" x14ac:dyDescent="0.25">
      <c r="A632" s="306" t="s">
        <v>45</v>
      </c>
      <c r="B632" s="306" t="s">
        <v>2940</v>
      </c>
      <c r="C632" s="306" t="s">
        <v>2298</v>
      </c>
      <c r="D632" s="320">
        <v>44735</v>
      </c>
      <c r="E632" s="306" t="s">
        <v>2791</v>
      </c>
      <c r="F632" s="306" t="s">
        <v>2300</v>
      </c>
      <c r="G632" s="306" t="s">
        <v>2301</v>
      </c>
      <c r="H632" s="306" t="s">
        <v>1208</v>
      </c>
      <c r="I632" s="305" t="s">
        <v>1306</v>
      </c>
      <c r="J632" s="306">
        <v>1</v>
      </c>
      <c r="K632" s="306" t="s">
        <v>1529</v>
      </c>
      <c r="L632" s="306" t="s">
        <v>2407</v>
      </c>
      <c r="M632" s="307">
        <v>118390697.48999999</v>
      </c>
      <c r="N632" s="307">
        <v>118390697.48999999</v>
      </c>
      <c r="O632" s="306" t="s">
        <v>2845</v>
      </c>
      <c r="P632" s="321">
        <v>44978</v>
      </c>
      <c r="Q632" s="307">
        <v>0</v>
      </c>
      <c r="R632" s="306" t="s">
        <v>2932</v>
      </c>
      <c r="S632" s="306" t="s">
        <v>2933</v>
      </c>
      <c r="T632" s="306">
        <f>V_PO_IT[[#This Row],[SPK Amount]]*V_PO_IT[[#This Row],[QUANTITY]]</f>
        <v>0</v>
      </c>
    </row>
    <row r="633" spans="1:20" hidden="1" x14ac:dyDescent="0.25">
      <c r="A633" s="306" t="s">
        <v>45</v>
      </c>
      <c r="B633" s="306" t="s">
        <v>2941</v>
      </c>
      <c r="C633" s="306" t="s">
        <v>2298</v>
      </c>
      <c r="D633" s="320">
        <v>45187</v>
      </c>
      <c r="E633" s="306" t="s">
        <v>2791</v>
      </c>
      <c r="F633" s="306" t="s">
        <v>2314</v>
      </c>
      <c r="G633" s="306" t="s">
        <v>2315</v>
      </c>
      <c r="H633" s="306" t="s">
        <v>1208</v>
      </c>
      <c r="I633" s="305" t="s">
        <v>1306</v>
      </c>
      <c r="J633" s="306">
        <v>1</v>
      </c>
      <c r="K633" s="306" t="s">
        <v>1529</v>
      </c>
      <c r="L633" s="306" t="s">
        <v>2394</v>
      </c>
      <c r="M633" s="307">
        <v>136509207.31999999</v>
      </c>
      <c r="N633" s="307">
        <v>136509207.31999999</v>
      </c>
      <c r="O633" s="306" t="s">
        <v>2845</v>
      </c>
      <c r="P633" s="321">
        <v>45293</v>
      </c>
      <c r="Q633" s="307">
        <v>0</v>
      </c>
      <c r="R633" s="306" t="s">
        <v>2932</v>
      </c>
      <c r="S633" s="306" t="s">
        <v>2933</v>
      </c>
      <c r="T633" s="306">
        <f>V_PO_IT[[#This Row],[SPK Amount]]*V_PO_IT[[#This Row],[QUANTITY]]</f>
        <v>0</v>
      </c>
    </row>
    <row r="634" spans="1:20" hidden="1" x14ac:dyDescent="0.25">
      <c r="A634" s="306" t="s">
        <v>45</v>
      </c>
      <c r="B634" s="306" t="s">
        <v>3479</v>
      </c>
      <c r="C634" s="306" t="s">
        <v>2298</v>
      </c>
      <c r="D634" s="320">
        <v>45611</v>
      </c>
      <c r="E634" s="306" t="s">
        <v>2791</v>
      </c>
      <c r="F634" s="306" t="s">
        <v>2300</v>
      </c>
      <c r="G634" s="306" t="s">
        <v>2301</v>
      </c>
      <c r="H634" s="306" t="s">
        <v>1208</v>
      </c>
      <c r="I634" s="305" t="s">
        <v>1306</v>
      </c>
      <c r="J634" s="306">
        <v>1</v>
      </c>
      <c r="K634" s="306" t="s">
        <v>1529</v>
      </c>
      <c r="L634" s="306" t="s">
        <v>2398</v>
      </c>
      <c r="M634" s="307">
        <v>91703366.25</v>
      </c>
      <c r="N634" s="307">
        <v>91703366.25</v>
      </c>
      <c r="O634" s="306" t="s">
        <v>2845</v>
      </c>
      <c r="P634" s="321">
        <v>45621</v>
      </c>
      <c r="Q634" s="307">
        <v>0</v>
      </c>
      <c r="R634" s="306" t="s">
        <v>2932</v>
      </c>
      <c r="S634" s="306" t="s">
        <v>2933</v>
      </c>
      <c r="T634" s="306">
        <f>V_PO_IT[[#This Row],[SPK Amount]]*V_PO_IT[[#This Row],[QUANTITY]]</f>
        <v>0</v>
      </c>
    </row>
    <row r="635" spans="1:20" hidden="1" x14ac:dyDescent="0.25">
      <c r="A635" s="306" t="s">
        <v>45</v>
      </c>
      <c r="B635" s="306" t="s">
        <v>2944</v>
      </c>
      <c r="C635" s="306" t="s">
        <v>2298</v>
      </c>
      <c r="D635" s="320">
        <v>44896</v>
      </c>
      <c r="E635" s="306" t="s">
        <v>2791</v>
      </c>
      <c r="F635" s="306" t="s">
        <v>2308</v>
      </c>
      <c r="G635" s="306" t="s">
        <v>2301</v>
      </c>
      <c r="H635" s="306" t="s">
        <v>1208</v>
      </c>
      <c r="I635" s="305" t="s">
        <v>1306</v>
      </c>
      <c r="J635" s="306">
        <v>6</v>
      </c>
      <c r="K635" s="306" t="s">
        <v>1397</v>
      </c>
      <c r="L635" s="306" t="s">
        <v>2390</v>
      </c>
      <c r="M635" s="307">
        <v>10690220.800000001</v>
      </c>
      <c r="N635" s="307">
        <v>64141324.799999997</v>
      </c>
      <c r="O635" s="306" t="s">
        <v>2945</v>
      </c>
      <c r="P635" s="321">
        <v>44978</v>
      </c>
      <c r="Q635" s="307">
        <v>0</v>
      </c>
      <c r="R635" s="306" t="s">
        <v>2932</v>
      </c>
      <c r="S635" s="306" t="s">
        <v>2933</v>
      </c>
      <c r="T635" s="306">
        <f>V_PO_IT[[#This Row],[SPK Amount]]*V_PO_IT[[#This Row],[QUANTITY]]</f>
        <v>0</v>
      </c>
    </row>
    <row r="636" spans="1:20" hidden="1" x14ac:dyDescent="0.25">
      <c r="A636" s="306" t="s">
        <v>45</v>
      </c>
      <c r="B636" s="306" t="s">
        <v>2946</v>
      </c>
      <c r="C636" s="306" t="s">
        <v>2298</v>
      </c>
      <c r="D636" s="320">
        <v>44896</v>
      </c>
      <c r="E636" s="306" t="s">
        <v>2791</v>
      </c>
      <c r="F636" s="306" t="s">
        <v>2308</v>
      </c>
      <c r="G636" s="306" t="s">
        <v>2301</v>
      </c>
      <c r="H636" s="306" t="s">
        <v>1208</v>
      </c>
      <c r="I636" s="305" t="s">
        <v>1306</v>
      </c>
      <c r="J636" s="306">
        <v>6</v>
      </c>
      <c r="K636" s="306" t="s">
        <v>1397</v>
      </c>
      <c r="L636" s="306" t="s">
        <v>2403</v>
      </c>
      <c r="M636" s="307">
        <v>6854779.4400000004</v>
      </c>
      <c r="N636" s="307">
        <v>41128676.640000001</v>
      </c>
      <c r="O636" s="306" t="s">
        <v>2945</v>
      </c>
      <c r="P636" s="321">
        <v>44977</v>
      </c>
      <c r="Q636" s="307">
        <v>0</v>
      </c>
      <c r="R636" s="306" t="s">
        <v>2932</v>
      </c>
      <c r="S636" s="306" t="s">
        <v>2933</v>
      </c>
      <c r="T636" s="306">
        <f>V_PO_IT[[#This Row],[SPK Amount]]*V_PO_IT[[#This Row],[QUANTITY]]</f>
        <v>0</v>
      </c>
    </row>
    <row r="637" spans="1:20" hidden="1" x14ac:dyDescent="0.25">
      <c r="A637" s="306" t="s">
        <v>45</v>
      </c>
      <c r="B637" s="306" t="s">
        <v>2947</v>
      </c>
      <c r="C637" s="306" t="s">
        <v>2298</v>
      </c>
      <c r="D637" s="320">
        <v>44735</v>
      </c>
      <c r="E637" s="306" t="s">
        <v>2791</v>
      </c>
      <c r="F637" s="306" t="s">
        <v>2300</v>
      </c>
      <c r="G637" s="306" t="s">
        <v>2301</v>
      </c>
      <c r="H637" s="306" t="s">
        <v>1208</v>
      </c>
      <c r="I637" s="305" t="s">
        <v>1306</v>
      </c>
      <c r="J637" s="306">
        <v>1</v>
      </c>
      <c r="K637" s="306" t="s">
        <v>1529</v>
      </c>
      <c r="L637" s="306" t="s">
        <v>2304</v>
      </c>
      <c r="M637" s="307">
        <v>88074013.560000002</v>
      </c>
      <c r="N637" s="307">
        <v>88074013.560000002</v>
      </c>
      <c r="O637" s="306" t="s">
        <v>2845</v>
      </c>
      <c r="P637" s="321">
        <v>44978</v>
      </c>
      <c r="Q637" s="307">
        <v>0</v>
      </c>
      <c r="R637" s="306" t="s">
        <v>2932</v>
      </c>
      <c r="S637" s="306" t="s">
        <v>2933</v>
      </c>
      <c r="T637" s="306">
        <f>V_PO_IT[[#This Row],[SPK Amount]]*V_PO_IT[[#This Row],[QUANTITY]]</f>
        <v>0</v>
      </c>
    </row>
    <row r="638" spans="1:20" hidden="1" x14ac:dyDescent="0.25">
      <c r="A638" s="306" t="s">
        <v>45</v>
      </c>
      <c r="B638" s="306" t="s">
        <v>2948</v>
      </c>
      <c r="C638" s="306" t="s">
        <v>2298</v>
      </c>
      <c r="D638" s="320">
        <v>45187</v>
      </c>
      <c r="E638" s="306" t="s">
        <v>2791</v>
      </c>
      <c r="F638" s="306" t="s">
        <v>2314</v>
      </c>
      <c r="G638" s="306" t="s">
        <v>2315</v>
      </c>
      <c r="H638" s="306" t="s">
        <v>1208</v>
      </c>
      <c r="I638" s="305" t="s">
        <v>1306</v>
      </c>
      <c r="J638" s="306">
        <v>1</v>
      </c>
      <c r="K638" s="306" t="s">
        <v>1529</v>
      </c>
      <c r="L638" s="306" t="s">
        <v>2317</v>
      </c>
      <c r="M638" s="307">
        <v>101370012.36</v>
      </c>
      <c r="N638" s="307">
        <v>101370012.36</v>
      </c>
      <c r="O638" s="306" t="s">
        <v>2845</v>
      </c>
      <c r="P638" s="321">
        <v>45293</v>
      </c>
      <c r="Q638" s="307">
        <v>0</v>
      </c>
      <c r="R638" s="306" t="s">
        <v>2932</v>
      </c>
      <c r="S638" s="306" t="s">
        <v>2933</v>
      </c>
      <c r="T638" s="306">
        <f>V_PO_IT[[#This Row],[SPK Amount]]*V_PO_IT[[#This Row],[QUANTITY]]</f>
        <v>0</v>
      </c>
    </row>
    <row r="639" spans="1:20" hidden="1" x14ac:dyDescent="0.25">
      <c r="A639" s="306" t="s">
        <v>45</v>
      </c>
      <c r="B639" s="306" t="s">
        <v>3480</v>
      </c>
      <c r="C639" s="306" t="s">
        <v>2298</v>
      </c>
      <c r="D639" s="320">
        <v>45611</v>
      </c>
      <c r="E639" s="306" t="s">
        <v>2791</v>
      </c>
      <c r="F639" s="306" t="s">
        <v>2314</v>
      </c>
      <c r="G639" s="306" t="s">
        <v>2315</v>
      </c>
      <c r="H639" s="306" t="s">
        <v>1208</v>
      </c>
      <c r="I639" s="305" t="s">
        <v>1306</v>
      </c>
      <c r="J639" s="306">
        <v>1</v>
      </c>
      <c r="K639" s="306" t="s">
        <v>1529</v>
      </c>
      <c r="L639" s="306" t="s">
        <v>2321</v>
      </c>
      <c r="M639" s="307">
        <v>117291662.61</v>
      </c>
      <c r="N639" s="307">
        <v>117291662.61</v>
      </c>
      <c r="O639" s="306" t="s">
        <v>2845</v>
      </c>
      <c r="P639" s="321">
        <v>45621</v>
      </c>
      <c r="Q639" s="307">
        <v>0</v>
      </c>
      <c r="R639" s="306" t="s">
        <v>2932</v>
      </c>
      <c r="S639" s="306" t="s">
        <v>2933</v>
      </c>
      <c r="T639" s="306">
        <f>V_PO_IT[[#This Row],[SPK Amount]]*V_PO_IT[[#This Row],[QUANTITY]]</f>
        <v>0</v>
      </c>
    </row>
    <row r="640" spans="1:20" hidden="1" x14ac:dyDescent="0.25">
      <c r="A640" s="306" t="s">
        <v>45</v>
      </c>
      <c r="B640" s="306" t="s">
        <v>2952</v>
      </c>
      <c r="C640" s="306" t="s">
        <v>2298</v>
      </c>
      <c r="D640" s="320">
        <v>44896</v>
      </c>
      <c r="E640" s="306" t="s">
        <v>2791</v>
      </c>
      <c r="F640" s="306" t="s">
        <v>2308</v>
      </c>
      <c r="G640" s="306" t="s">
        <v>2301</v>
      </c>
      <c r="H640" s="306" t="s">
        <v>1208</v>
      </c>
      <c r="I640" s="305" t="s">
        <v>1306</v>
      </c>
      <c r="J640" s="306">
        <v>6</v>
      </c>
      <c r="K640" s="306" t="s">
        <v>1397</v>
      </c>
      <c r="L640" s="306" t="s">
        <v>2310</v>
      </c>
      <c r="M640" s="307">
        <v>8321432.8399999999</v>
      </c>
      <c r="N640" s="307">
        <v>49928597.039999999</v>
      </c>
      <c r="O640" s="306" t="s">
        <v>2845</v>
      </c>
      <c r="P640" s="321">
        <v>44977</v>
      </c>
      <c r="Q640" s="307">
        <v>0</v>
      </c>
      <c r="R640" s="306" t="s">
        <v>2932</v>
      </c>
      <c r="S640" s="306" t="s">
        <v>2933</v>
      </c>
      <c r="T640" s="306">
        <f>V_PO_IT[[#This Row],[SPK Amount]]*V_PO_IT[[#This Row],[QUANTITY]]</f>
        <v>0</v>
      </c>
    </row>
    <row r="641" spans="1:20" hidden="1" x14ac:dyDescent="0.25">
      <c r="A641" s="306" t="s">
        <v>47</v>
      </c>
      <c r="B641" s="306" t="s">
        <v>3000</v>
      </c>
      <c r="C641" s="306" t="s">
        <v>2298</v>
      </c>
      <c r="D641" s="320">
        <v>44735</v>
      </c>
      <c r="E641" s="306" t="s">
        <v>2791</v>
      </c>
      <c r="F641" s="306" t="s">
        <v>2300</v>
      </c>
      <c r="G641" s="306" t="s">
        <v>2301</v>
      </c>
      <c r="H641" s="306" t="s">
        <v>1208</v>
      </c>
      <c r="I641" s="305" t="s">
        <v>1306</v>
      </c>
      <c r="J641" s="306">
        <v>1</v>
      </c>
      <c r="K641" s="306" t="s">
        <v>1529</v>
      </c>
      <c r="L641" s="306" t="s">
        <v>2325</v>
      </c>
      <c r="M641" s="307">
        <v>113929329.41</v>
      </c>
      <c r="N641" s="307">
        <v>113929329.41</v>
      </c>
      <c r="O641" s="306" t="s">
        <v>2945</v>
      </c>
      <c r="P641" s="321">
        <v>44978</v>
      </c>
      <c r="Q641" s="307">
        <v>0</v>
      </c>
      <c r="R641" s="306" t="s">
        <v>2932</v>
      </c>
      <c r="S641" s="306" t="s">
        <v>2933</v>
      </c>
      <c r="T641" s="306">
        <f>V_PO_IT[[#This Row],[SPK Amount]]*V_PO_IT[[#This Row],[QUANTITY]]</f>
        <v>0</v>
      </c>
    </row>
    <row r="642" spans="1:20" hidden="1" x14ac:dyDescent="0.25">
      <c r="A642" s="306" t="s">
        <v>47</v>
      </c>
      <c r="B642" s="306" t="s">
        <v>3001</v>
      </c>
      <c r="C642" s="306" t="s">
        <v>2298</v>
      </c>
      <c r="D642" s="320">
        <v>45187</v>
      </c>
      <c r="E642" s="306" t="s">
        <v>2791</v>
      </c>
      <c r="F642" s="306" t="s">
        <v>2314</v>
      </c>
      <c r="G642" s="306" t="s">
        <v>2315</v>
      </c>
      <c r="H642" s="306" t="s">
        <v>1208</v>
      </c>
      <c r="I642" s="305" t="s">
        <v>1306</v>
      </c>
      <c r="J642" s="306">
        <v>1</v>
      </c>
      <c r="K642" s="306" t="s">
        <v>1529</v>
      </c>
      <c r="L642" s="306" t="s">
        <v>2337</v>
      </c>
      <c r="M642" s="307">
        <v>131367658.52</v>
      </c>
      <c r="N642" s="307">
        <v>131367658.52</v>
      </c>
      <c r="O642" s="306" t="s">
        <v>2845</v>
      </c>
      <c r="P642" s="321">
        <v>45293</v>
      </c>
      <c r="Q642" s="307">
        <v>0</v>
      </c>
      <c r="R642" s="306" t="s">
        <v>2932</v>
      </c>
      <c r="S642" s="306" t="s">
        <v>2933</v>
      </c>
      <c r="T642" s="306">
        <f>V_PO_IT[[#This Row],[SPK Amount]]*V_PO_IT[[#This Row],[QUANTITY]]</f>
        <v>0</v>
      </c>
    </row>
    <row r="643" spans="1:20" hidden="1" x14ac:dyDescent="0.25">
      <c r="A643" s="306" t="s">
        <v>47</v>
      </c>
      <c r="B643" s="306" t="s">
        <v>3481</v>
      </c>
      <c r="C643" s="306" t="s">
        <v>2298</v>
      </c>
      <c r="D643" s="320">
        <v>45611</v>
      </c>
      <c r="E643" s="306" t="s">
        <v>2791</v>
      </c>
      <c r="F643" s="306" t="s">
        <v>2314</v>
      </c>
      <c r="G643" s="306" t="s">
        <v>2315</v>
      </c>
      <c r="H643" s="306" t="s">
        <v>1208</v>
      </c>
      <c r="I643" s="305" t="s">
        <v>1306</v>
      </c>
      <c r="J643" s="306">
        <v>1</v>
      </c>
      <c r="K643" s="306" t="s">
        <v>1529</v>
      </c>
      <c r="L643" s="306" t="s">
        <v>2341</v>
      </c>
      <c r="M643" s="307">
        <v>103547911.73999999</v>
      </c>
      <c r="N643" s="307">
        <v>103547911.73999999</v>
      </c>
      <c r="O643" s="306" t="s">
        <v>2845</v>
      </c>
      <c r="P643" s="321">
        <v>45621</v>
      </c>
      <c r="Q643" s="307">
        <v>0</v>
      </c>
      <c r="R643" s="306" t="s">
        <v>2932</v>
      </c>
      <c r="S643" s="306" t="s">
        <v>2933</v>
      </c>
      <c r="T643" s="306">
        <f>V_PO_IT[[#This Row],[SPK Amount]]*V_PO_IT[[#This Row],[QUANTITY]]</f>
        <v>0</v>
      </c>
    </row>
    <row r="644" spans="1:20" hidden="1" x14ac:dyDescent="0.25">
      <c r="A644" s="306" t="s">
        <v>47</v>
      </c>
      <c r="B644" s="306" t="s">
        <v>3002</v>
      </c>
      <c r="C644" s="306" t="s">
        <v>2298</v>
      </c>
      <c r="D644" s="320">
        <v>44896</v>
      </c>
      <c r="E644" s="306" t="s">
        <v>2791</v>
      </c>
      <c r="F644" s="306" t="s">
        <v>2308</v>
      </c>
      <c r="G644" s="306" t="s">
        <v>2301</v>
      </c>
      <c r="H644" s="306" t="s">
        <v>1208</v>
      </c>
      <c r="I644" s="305" t="s">
        <v>1306</v>
      </c>
      <c r="J644" s="306">
        <v>6</v>
      </c>
      <c r="K644" s="306" t="s">
        <v>1397</v>
      </c>
      <c r="L644" s="306" t="s">
        <v>2333</v>
      </c>
      <c r="M644" s="307">
        <v>11399040</v>
      </c>
      <c r="N644" s="307">
        <v>68394240</v>
      </c>
      <c r="O644" s="306" t="s">
        <v>2945</v>
      </c>
      <c r="P644" s="321">
        <v>44978</v>
      </c>
      <c r="Q644" s="307">
        <v>0</v>
      </c>
      <c r="R644" s="306" t="s">
        <v>2932</v>
      </c>
      <c r="S644" s="306" t="s">
        <v>2933</v>
      </c>
      <c r="T644" s="306">
        <f>V_PO_IT[[#This Row],[SPK Amount]]*V_PO_IT[[#This Row],[QUANTITY]]</f>
        <v>0</v>
      </c>
    </row>
    <row r="645" spans="1:20" hidden="1" x14ac:dyDescent="0.25">
      <c r="A645" s="306" t="s">
        <v>47</v>
      </c>
      <c r="B645" s="306" t="s">
        <v>3003</v>
      </c>
      <c r="C645" s="306" t="s">
        <v>2298</v>
      </c>
      <c r="D645" s="320">
        <v>44896</v>
      </c>
      <c r="E645" s="306" t="s">
        <v>2791</v>
      </c>
      <c r="F645" s="306" t="s">
        <v>2308</v>
      </c>
      <c r="G645" s="306" t="s">
        <v>2301</v>
      </c>
      <c r="H645" s="306" t="s">
        <v>1208</v>
      </c>
      <c r="I645" s="305" t="s">
        <v>1306</v>
      </c>
      <c r="J645" s="306">
        <v>6</v>
      </c>
      <c r="K645" s="306" t="s">
        <v>1397</v>
      </c>
      <c r="L645" s="306" t="s">
        <v>2329</v>
      </c>
      <c r="M645" s="307">
        <v>9569570.9700000007</v>
      </c>
      <c r="N645" s="307">
        <v>57417425.82</v>
      </c>
      <c r="O645" s="306" t="s">
        <v>2945</v>
      </c>
      <c r="P645" s="321">
        <v>44978</v>
      </c>
      <c r="Q645" s="307">
        <v>0</v>
      </c>
      <c r="R645" s="306" t="s">
        <v>2932</v>
      </c>
      <c r="S645" s="306" t="s">
        <v>2933</v>
      </c>
      <c r="T645" s="306">
        <f>V_PO_IT[[#This Row],[SPK Amount]]*V_PO_IT[[#This Row],[QUANTITY]]</f>
        <v>0</v>
      </c>
    </row>
    <row r="646" spans="1:20" hidden="1" x14ac:dyDescent="0.25">
      <c r="A646" s="306" t="s">
        <v>2829</v>
      </c>
      <c r="B646" s="306" t="s">
        <v>3126</v>
      </c>
      <c r="C646" s="306" t="s">
        <v>1299</v>
      </c>
      <c r="D646" s="320">
        <v>44935</v>
      </c>
      <c r="E646" s="306" t="s">
        <v>2791</v>
      </c>
      <c r="F646" s="306" t="s">
        <v>2515</v>
      </c>
      <c r="G646" s="306" t="s">
        <v>2516</v>
      </c>
      <c r="H646" s="306" t="s">
        <v>1208</v>
      </c>
      <c r="I646" s="305" t="s">
        <v>1306</v>
      </c>
      <c r="J646" s="306">
        <v>2</v>
      </c>
      <c r="K646" s="306" t="s">
        <v>1632</v>
      </c>
      <c r="L646" s="306" t="s">
        <v>3127</v>
      </c>
      <c r="M646" s="307">
        <v>20000</v>
      </c>
      <c r="N646" s="307">
        <v>40000</v>
      </c>
      <c r="O646" s="306" t="s">
        <v>2845</v>
      </c>
      <c r="P646" s="321">
        <v>44963</v>
      </c>
      <c r="Q646" s="307">
        <v>0</v>
      </c>
      <c r="R646" s="306" t="s">
        <v>3128</v>
      </c>
      <c r="S646" s="306" t="s">
        <v>3129</v>
      </c>
      <c r="T646" s="306">
        <f>V_PO_IT[[#This Row],[SPK Amount]]*V_PO_IT[[#This Row],[QUANTITY]]</f>
        <v>0</v>
      </c>
    </row>
    <row r="647" spans="1:20" hidden="1" x14ac:dyDescent="0.25">
      <c r="A647" s="306" t="s">
        <v>2829</v>
      </c>
      <c r="B647" s="306" t="s">
        <v>3126</v>
      </c>
      <c r="C647" s="306" t="s">
        <v>1299</v>
      </c>
      <c r="D647" s="320">
        <v>44935</v>
      </c>
      <c r="E647" s="306" t="s">
        <v>2791</v>
      </c>
      <c r="F647" s="306" t="s">
        <v>2523</v>
      </c>
      <c r="G647" s="306" t="s">
        <v>2524</v>
      </c>
      <c r="H647" s="306" t="s">
        <v>1208</v>
      </c>
      <c r="I647" s="305" t="s">
        <v>1306</v>
      </c>
      <c r="J647" s="306">
        <v>1</v>
      </c>
      <c r="K647" s="306" t="s">
        <v>1632</v>
      </c>
      <c r="L647" s="306" t="s">
        <v>3127</v>
      </c>
      <c r="M647" s="307">
        <v>19500</v>
      </c>
      <c r="N647" s="307">
        <v>19500</v>
      </c>
      <c r="O647" s="306" t="s">
        <v>2845</v>
      </c>
      <c r="P647" s="321">
        <v>44963</v>
      </c>
      <c r="Q647" s="307">
        <v>0</v>
      </c>
      <c r="R647" s="306" t="s">
        <v>3128</v>
      </c>
      <c r="S647" s="306" t="s">
        <v>3129</v>
      </c>
      <c r="T647" s="306">
        <f>V_PO_IT[[#This Row],[SPK Amount]]*V_PO_IT[[#This Row],[QUANTITY]]</f>
        <v>0</v>
      </c>
    </row>
    <row r="648" spans="1:20" hidden="1" x14ac:dyDescent="0.25">
      <c r="A648" s="306" t="s">
        <v>2829</v>
      </c>
      <c r="B648" s="306" t="s">
        <v>3126</v>
      </c>
      <c r="C648" s="306" t="s">
        <v>1299</v>
      </c>
      <c r="D648" s="320">
        <v>44935</v>
      </c>
      <c r="E648" s="306" t="s">
        <v>2791</v>
      </c>
      <c r="F648" s="306" t="s">
        <v>2525</v>
      </c>
      <c r="G648" s="306" t="s">
        <v>2526</v>
      </c>
      <c r="H648" s="306" t="s">
        <v>1208</v>
      </c>
      <c r="I648" s="305" t="s">
        <v>1306</v>
      </c>
      <c r="J648" s="306">
        <v>1</v>
      </c>
      <c r="K648" s="306" t="s">
        <v>1632</v>
      </c>
      <c r="L648" s="306" t="s">
        <v>3127</v>
      </c>
      <c r="M648" s="307">
        <v>34000</v>
      </c>
      <c r="N648" s="307">
        <v>34000</v>
      </c>
      <c r="O648" s="306" t="s">
        <v>2845</v>
      </c>
      <c r="P648" s="321">
        <v>44963</v>
      </c>
      <c r="Q648" s="307">
        <v>0</v>
      </c>
      <c r="R648" s="306" t="s">
        <v>3128</v>
      </c>
      <c r="S648" s="306" t="s">
        <v>3129</v>
      </c>
      <c r="T648" s="306">
        <f>V_PO_IT[[#This Row],[SPK Amount]]*V_PO_IT[[#This Row],[QUANTITY]]</f>
        <v>0</v>
      </c>
    </row>
    <row r="649" spans="1:20" hidden="1" x14ac:dyDescent="0.25">
      <c r="A649" s="306" t="s">
        <v>2829</v>
      </c>
      <c r="B649" s="306" t="s">
        <v>3126</v>
      </c>
      <c r="C649" s="306" t="s">
        <v>1299</v>
      </c>
      <c r="D649" s="320">
        <v>44935</v>
      </c>
      <c r="E649" s="306" t="s">
        <v>2791</v>
      </c>
      <c r="F649" s="306" t="s">
        <v>2530</v>
      </c>
      <c r="G649" s="306" t="s">
        <v>2531</v>
      </c>
      <c r="H649" s="306" t="s">
        <v>1208</v>
      </c>
      <c r="I649" s="305" t="s">
        <v>1306</v>
      </c>
      <c r="J649" s="306">
        <v>1</v>
      </c>
      <c r="K649" s="306" t="s">
        <v>1308</v>
      </c>
      <c r="L649" s="306" t="s">
        <v>3127</v>
      </c>
      <c r="M649" s="307">
        <v>35000</v>
      </c>
      <c r="N649" s="307">
        <v>35000</v>
      </c>
      <c r="O649" s="306" t="s">
        <v>2845</v>
      </c>
      <c r="P649" s="321">
        <v>44963</v>
      </c>
      <c r="Q649" s="307">
        <v>0</v>
      </c>
      <c r="R649" s="306" t="s">
        <v>3128</v>
      </c>
      <c r="S649" s="306" t="s">
        <v>3129</v>
      </c>
      <c r="T649" s="306">
        <f>V_PO_IT[[#This Row],[SPK Amount]]*V_PO_IT[[#This Row],[QUANTITY]]</f>
        <v>0</v>
      </c>
    </row>
    <row r="650" spans="1:20" hidden="1" x14ac:dyDescent="0.25">
      <c r="A650" s="306" t="s">
        <v>2829</v>
      </c>
      <c r="B650" s="306" t="s">
        <v>3126</v>
      </c>
      <c r="C650" s="306" t="s">
        <v>1299</v>
      </c>
      <c r="D650" s="320">
        <v>44935</v>
      </c>
      <c r="E650" s="306" t="s">
        <v>2791</v>
      </c>
      <c r="F650" s="306" t="s">
        <v>2532</v>
      </c>
      <c r="G650" s="306" t="s">
        <v>2533</v>
      </c>
      <c r="H650" s="306" t="s">
        <v>1208</v>
      </c>
      <c r="I650" s="305" t="s">
        <v>1306</v>
      </c>
      <c r="J650" s="306">
        <v>1</v>
      </c>
      <c r="K650" s="306" t="s">
        <v>1358</v>
      </c>
      <c r="L650" s="306" t="s">
        <v>3127</v>
      </c>
      <c r="M650" s="307">
        <v>1250000</v>
      </c>
      <c r="N650" s="307">
        <v>1250000</v>
      </c>
      <c r="O650" s="306" t="s">
        <v>2845</v>
      </c>
      <c r="P650" s="321">
        <v>44960</v>
      </c>
      <c r="Q650" s="307">
        <v>0</v>
      </c>
      <c r="R650" s="306" t="s">
        <v>3128</v>
      </c>
      <c r="S650" s="306" t="s">
        <v>3129</v>
      </c>
      <c r="T650" s="306">
        <f>V_PO_IT[[#This Row],[SPK Amount]]*V_PO_IT[[#This Row],[QUANTITY]]</f>
        <v>0</v>
      </c>
    </row>
    <row r="651" spans="1:20" hidden="1" x14ac:dyDescent="0.25">
      <c r="A651" s="306" t="s">
        <v>2789</v>
      </c>
      <c r="B651" s="306" t="s">
        <v>3482</v>
      </c>
      <c r="C651" s="306" t="s">
        <v>1299</v>
      </c>
      <c r="D651" s="320">
        <v>45764</v>
      </c>
      <c r="E651" s="306" t="s">
        <v>2791</v>
      </c>
      <c r="F651" s="306" t="s">
        <v>1990</v>
      </c>
      <c r="G651" s="306" t="s">
        <v>1382</v>
      </c>
      <c r="H651" s="306" t="s">
        <v>1208</v>
      </c>
      <c r="I651" s="305" t="s">
        <v>1306</v>
      </c>
      <c r="J651" s="306">
        <v>5</v>
      </c>
      <c r="K651" s="306" t="s">
        <v>1329</v>
      </c>
      <c r="L651" s="306" t="s">
        <v>1215</v>
      </c>
      <c r="M651" s="307">
        <v>9000000</v>
      </c>
      <c r="N651" s="307">
        <v>45000000</v>
      </c>
      <c r="O651" s="306" t="s">
        <v>2845</v>
      </c>
      <c r="P651" s="321">
        <v>45797</v>
      </c>
      <c r="Q651" s="307">
        <v>0</v>
      </c>
      <c r="R651" s="306" t="s">
        <v>3483</v>
      </c>
      <c r="S651" s="306" t="s">
        <v>1216</v>
      </c>
      <c r="T651" s="306">
        <f>V_PO_IT[[#This Row],[SPK Amount]]*V_PO_IT[[#This Row],[QUANTITY]]</f>
        <v>0</v>
      </c>
    </row>
    <row r="652" spans="1:20" hidden="1" x14ac:dyDescent="0.25">
      <c r="A652" s="306" t="s">
        <v>2789</v>
      </c>
      <c r="B652" s="306" t="s">
        <v>3482</v>
      </c>
      <c r="C652" s="306" t="s">
        <v>1299</v>
      </c>
      <c r="D652" s="320">
        <v>45764</v>
      </c>
      <c r="E652" s="306" t="s">
        <v>2791</v>
      </c>
      <c r="F652" s="306" t="s">
        <v>1994</v>
      </c>
      <c r="G652" s="306" t="s">
        <v>1995</v>
      </c>
      <c r="H652" s="306" t="s">
        <v>1208</v>
      </c>
      <c r="I652" s="305" t="s">
        <v>1306</v>
      </c>
      <c r="J652" s="306">
        <v>1</v>
      </c>
      <c r="K652" s="306" t="s">
        <v>1329</v>
      </c>
      <c r="L652" s="306" t="s">
        <v>1215</v>
      </c>
      <c r="M652" s="307">
        <v>24790000</v>
      </c>
      <c r="N652" s="307">
        <v>24790000</v>
      </c>
      <c r="O652" s="306" t="s">
        <v>2845</v>
      </c>
      <c r="P652" s="321">
        <v>45797</v>
      </c>
      <c r="Q652" s="307">
        <v>0</v>
      </c>
      <c r="R652" s="306" t="s">
        <v>3483</v>
      </c>
      <c r="S652" s="306" t="s">
        <v>1216</v>
      </c>
      <c r="T652" s="306">
        <f>V_PO_IT[[#This Row],[SPK Amount]]*V_PO_IT[[#This Row],[QUANTITY]]</f>
        <v>0</v>
      </c>
    </row>
    <row r="653" spans="1:20" hidden="1" x14ac:dyDescent="0.25">
      <c r="A653" s="306" t="s">
        <v>2883</v>
      </c>
      <c r="B653" s="306" t="s">
        <v>3511</v>
      </c>
      <c r="C653" s="306" t="s">
        <v>1299</v>
      </c>
      <c r="D653" s="320">
        <v>45764</v>
      </c>
      <c r="E653" s="306" t="s">
        <v>2791</v>
      </c>
      <c r="F653" s="306" t="s">
        <v>2092</v>
      </c>
      <c r="G653" s="306" t="s">
        <v>1382</v>
      </c>
      <c r="H653" s="306" t="s">
        <v>1208</v>
      </c>
      <c r="I653" s="305" t="s">
        <v>1306</v>
      </c>
      <c r="J653" s="306">
        <v>4</v>
      </c>
      <c r="K653" s="306" t="s">
        <v>1329</v>
      </c>
      <c r="L653" s="306" t="s">
        <v>3512</v>
      </c>
      <c r="M653" s="307">
        <v>9000000</v>
      </c>
      <c r="N653" s="307">
        <v>0</v>
      </c>
      <c r="O653" s="306" t="s">
        <v>2838</v>
      </c>
      <c r="P653" s="321">
        <v>1</v>
      </c>
      <c r="Q653" s="307">
        <v>0</v>
      </c>
      <c r="R653" s="306" t="s">
        <v>3483</v>
      </c>
      <c r="S653" s="306" t="s">
        <v>1216</v>
      </c>
      <c r="T653" s="306">
        <f>V_PO_IT[[#This Row],[SPK Amount]]*V_PO_IT[[#This Row],[QUANTITY]]</f>
        <v>0</v>
      </c>
    </row>
    <row r="654" spans="1:20" hidden="1" x14ac:dyDescent="0.25">
      <c r="A654" s="306" t="s">
        <v>2883</v>
      </c>
      <c r="B654" s="306" t="s">
        <v>3511</v>
      </c>
      <c r="C654" s="306" t="s">
        <v>1299</v>
      </c>
      <c r="D654" s="320">
        <v>45764</v>
      </c>
      <c r="E654" s="306" t="s">
        <v>2791</v>
      </c>
      <c r="F654" s="306" t="s">
        <v>2157</v>
      </c>
      <c r="G654" s="306" t="s">
        <v>1386</v>
      </c>
      <c r="H654" s="306" t="s">
        <v>1208</v>
      </c>
      <c r="I654" s="305" t="s">
        <v>1306</v>
      </c>
      <c r="J654" s="306">
        <v>1</v>
      </c>
      <c r="K654" s="306" t="s">
        <v>1329</v>
      </c>
      <c r="L654" s="306" t="s">
        <v>3512</v>
      </c>
      <c r="M654" s="307">
        <v>11950000</v>
      </c>
      <c r="N654" s="307">
        <v>0</v>
      </c>
      <c r="O654" s="306" t="s">
        <v>2838</v>
      </c>
      <c r="P654" s="321">
        <v>1</v>
      </c>
      <c r="Q654" s="307">
        <v>0</v>
      </c>
      <c r="R654" s="306" t="s">
        <v>3483</v>
      </c>
      <c r="S654" s="306" t="s">
        <v>1216</v>
      </c>
      <c r="T654" s="306">
        <f>V_PO_IT[[#This Row],[SPK Amount]]*V_PO_IT[[#This Row],[QUANTITY]]</f>
        <v>0</v>
      </c>
    </row>
    <row r="655" spans="1:20" hidden="1" x14ac:dyDescent="0.25">
      <c r="A655" s="306" t="s">
        <v>2883</v>
      </c>
      <c r="B655" s="306" t="s">
        <v>3513</v>
      </c>
      <c r="C655" s="306" t="s">
        <v>1299</v>
      </c>
      <c r="D655" s="320">
        <v>45798</v>
      </c>
      <c r="E655" s="306" t="s">
        <v>2791</v>
      </c>
      <c r="F655" s="306" t="s">
        <v>2092</v>
      </c>
      <c r="G655" s="306" t="s">
        <v>1382</v>
      </c>
      <c r="H655" s="306" t="s">
        <v>1208</v>
      </c>
      <c r="I655" s="305" t="s">
        <v>1306</v>
      </c>
      <c r="J655" s="306">
        <v>6</v>
      </c>
      <c r="K655" s="306" t="s">
        <v>1329</v>
      </c>
      <c r="L655" s="306" t="s">
        <v>3514</v>
      </c>
      <c r="M655" s="307">
        <v>9000000</v>
      </c>
      <c r="N655" s="307">
        <v>54000000</v>
      </c>
      <c r="O655" s="306" t="s">
        <v>2845</v>
      </c>
      <c r="P655" s="321">
        <v>45828</v>
      </c>
      <c r="Q655" s="307">
        <v>0</v>
      </c>
      <c r="R655" s="306" t="s">
        <v>3483</v>
      </c>
      <c r="S655" s="306" t="s">
        <v>1216</v>
      </c>
      <c r="T655" s="306">
        <f>V_PO_IT[[#This Row],[SPK Amount]]*V_PO_IT[[#This Row],[QUANTITY]]</f>
        <v>0</v>
      </c>
    </row>
    <row r="656" spans="1:20" hidden="1" x14ac:dyDescent="0.25">
      <c r="A656" s="306" t="s">
        <v>2811</v>
      </c>
      <c r="B656" s="306" t="s">
        <v>3515</v>
      </c>
      <c r="C656" s="306" t="s">
        <v>1299</v>
      </c>
      <c r="D656" s="320">
        <v>45764</v>
      </c>
      <c r="E656" s="306" t="s">
        <v>2791</v>
      </c>
      <c r="F656" s="306" t="s">
        <v>1837</v>
      </c>
      <c r="G656" s="306" t="s">
        <v>1382</v>
      </c>
      <c r="H656" s="306" t="s">
        <v>1208</v>
      </c>
      <c r="I656" s="305" t="s">
        <v>1306</v>
      </c>
      <c r="J656" s="306">
        <v>5</v>
      </c>
      <c r="K656" s="306" t="s">
        <v>1329</v>
      </c>
      <c r="L656" s="306" t="s">
        <v>1241</v>
      </c>
      <c r="M656" s="307">
        <v>9000000</v>
      </c>
      <c r="N656" s="307">
        <v>45000000</v>
      </c>
      <c r="O656" s="306" t="s">
        <v>2845</v>
      </c>
      <c r="P656" s="321">
        <v>45796</v>
      </c>
      <c r="Q656" s="307">
        <v>0</v>
      </c>
      <c r="R656" s="306" t="s">
        <v>3483</v>
      </c>
      <c r="S656" s="306" t="s">
        <v>1216</v>
      </c>
      <c r="T656" s="306">
        <f>V_PO_IT[[#This Row],[SPK Amount]]*V_PO_IT[[#This Row],[QUANTITY]]</f>
        <v>0</v>
      </c>
    </row>
    <row r="657" spans="1:20" hidden="1" x14ac:dyDescent="0.25">
      <c r="A657" s="306" t="s">
        <v>2829</v>
      </c>
      <c r="B657" s="306" t="s">
        <v>3516</v>
      </c>
      <c r="C657" s="306" t="s">
        <v>1299</v>
      </c>
      <c r="D657" s="320">
        <v>45769</v>
      </c>
      <c r="E657" s="306" t="s">
        <v>2791</v>
      </c>
      <c r="F657" s="306" t="s">
        <v>1471</v>
      </c>
      <c r="G657" s="306" t="s">
        <v>1382</v>
      </c>
      <c r="H657" s="306" t="s">
        <v>1208</v>
      </c>
      <c r="I657" s="305" t="s">
        <v>1306</v>
      </c>
      <c r="J657" s="306">
        <v>8</v>
      </c>
      <c r="K657" s="306" t="s">
        <v>1329</v>
      </c>
      <c r="L657" s="306" t="s">
        <v>3517</v>
      </c>
      <c r="M657" s="307">
        <v>9000000</v>
      </c>
      <c r="N657" s="307">
        <v>72000000</v>
      </c>
      <c r="O657" s="306" t="s">
        <v>2845</v>
      </c>
      <c r="P657" s="321">
        <v>45804</v>
      </c>
      <c r="Q657" s="307">
        <v>0</v>
      </c>
      <c r="R657" s="306" t="s">
        <v>3483</v>
      </c>
      <c r="S657" s="306" t="s">
        <v>1216</v>
      </c>
      <c r="T657" s="306">
        <f>V_PO_IT[[#This Row],[SPK Amount]]*V_PO_IT[[#This Row],[QUANTITY]]</f>
        <v>0</v>
      </c>
    </row>
    <row r="658" spans="1:20" hidden="1" x14ac:dyDescent="0.25">
      <c r="A658" s="306" t="s">
        <v>2829</v>
      </c>
      <c r="B658" s="306" t="s">
        <v>3516</v>
      </c>
      <c r="C658" s="306" t="s">
        <v>1299</v>
      </c>
      <c r="D658" s="320">
        <v>45769</v>
      </c>
      <c r="E658" s="306" t="s">
        <v>2791</v>
      </c>
      <c r="F658" s="306" t="s">
        <v>1389</v>
      </c>
      <c r="G658" s="306" t="s">
        <v>1386</v>
      </c>
      <c r="H658" s="306" t="s">
        <v>1208</v>
      </c>
      <c r="I658" s="305" t="s">
        <v>1306</v>
      </c>
      <c r="J658" s="306">
        <v>2</v>
      </c>
      <c r="K658" s="306" t="s">
        <v>1329</v>
      </c>
      <c r="L658" s="306" t="s">
        <v>3517</v>
      </c>
      <c r="M658" s="307">
        <v>11950000</v>
      </c>
      <c r="N658" s="307">
        <v>23900000</v>
      </c>
      <c r="O658" s="306" t="s">
        <v>2845</v>
      </c>
      <c r="P658" s="321">
        <v>45804</v>
      </c>
      <c r="Q658" s="307">
        <v>0</v>
      </c>
      <c r="R658" s="306" t="s">
        <v>3483</v>
      </c>
      <c r="S658" s="306" t="s">
        <v>1216</v>
      </c>
      <c r="T658" s="306">
        <f>V_PO_IT[[#This Row],[SPK Amount]]*V_PO_IT[[#This Row],[QUANTITY]]</f>
        <v>0</v>
      </c>
    </row>
    <row r="659" spans="1:20" hidden="1" x14ac:dyDescent="0.25">
      <c r="A659" s="306" t="s">
        <v>2829</v>
      </c>
      <c r="B659" s="306" t="s">
        <v>3516</v>
      </c>
      <c r="C659" s="306" t="s">
        <v>1299</v>
      </c>
      <c r="D659" s="320">
        <v>45769</v>
      </c>
      <c r="E659" s="306" t="s">
        <v>2791</v>
      </c>
      <c r="F659" s="306" t="s">
        <v>1477</v>
      </c>
      <c r="G659" s="306" t="s">
        <v>1995</v>
      </c>
      <c r="H659" s="306" t="s">
        <v>1208</v>
      </c>
      <c r="I659" s="305" t="s">
        <v>1306</v>
      </c>
      <c r="J659" s="306">
        <v>1</v>
      </c>
      <c r="K659" s="306" t="s">
        <v>1329</v>
      </c>
      <c r="L659" s="306" t="s">
        <v>3517</v>
      </c>
      <c r="M659" s="307">
        <v>24790000</v>
      </c>
      <c r="N659" s="307">
        <v>24790000</v>
      </c>
      <c r="O659" s="306" t="s">
        <v>2845</v>
      </c>
      <c r="P659" s="321">
        <v>45804</v>
      </c>
      <c r="Q659" s="307">
        <v>0</v>
      </c>
      <c r="R659" s="306" t="s">
        <v>3483</v>
      </c>
      <c r="S659" s="306" t="s">
        <v>1216</v>
      </c>
      <c r="T659" s="306">
        <f>V_PO_IT[[#This Row],[SPK Amount]]*V_PO_IT[[#This Row],[QUANTITY]]</f>
        <v>0</v>
      </c>
    </row>
    <row r="660" spans="1:20" hidden="1" x14ac:dyDescent="0.25">
      <c r="A660" s="306" t="s">
        <v>2829</v>
      </c>
      <c r="B660" s="306" t="s">
        <v>3518</v>
      </c>
      <c r="C660" s="306" t="s">
        <v>1299</v>
      </c>
      <c r="D660" s="320">
        <v>45769</v>
      </c>
      <c r="E660" s="306" t="s">
        <v>2791</v>
      </c>
      <c r="F660" s="306" t="s">
        <v>1471</v>
      </c>
      <c r="G660" s="306" t="s">
        <v>1382</v>
      </c>
      <c r="H660" s="306" t="s">
        <v>1208</v>
      </c>
      <c r="I660" s="305" t="s">
        <v>1306</v>
      </c>
      <c r="J660" s="306">
        <v>2</v>
      </c>
      <c r="K660" s="306" t="s">
        <v>1329</v>
      </c>
      <c r="L660" s="306" t="s">
        <v>3519</v>
      </c>
      <c r="M660" s="307">
        <v>9000000</v>
      </c>
      <c r="N660" s="307">
        <v>18000000</v>
      </c>
      <c r="O660" s="306" t="s">
        <v>2845</v>
      </c>
      <c r="P660" s="321">
        <v>45796</v>
      </c>
      <c r="Q660" s="307">
        <v>0</v>
      </c>
      <c r="R660" s="306" t="s">
        <v>3483</v>
      </c>
      <c r="S660" s="306" t="s">
        <v>1216</v>
      </c>
      <c r="T660" s="306">
        <f>V_PO_IT[[#This Row],[SPK Amount]]*V_PO_IT[[#This Row],[QUANTITY]]</f>
        <v>0</v>
      </c>
    </row>
    <row r="661" spans="1:20" hidden="1" x14ac:dyDescent="0.25">
      <c r="A661" s="306" t="s">
        <v>2909</v>
      </c>
      <c r="B661" s="306" t="s">
        <v>3520</v>
      </c>
      <c r="C661" s="306" t="s">
        <v>1299</v>
      </c>
      <c r="D661" s="320">
        <v>45764</v>
      </c>
      <c r="E661" s="306" t="s">
        <v>2791</v>
      </c>
      <c r="F661" s="306" t="s">
        <v>1381</v>
      </c>
      <c r="G661" s="306" t="s">
        <v>1382</v>
      </c>
      <c r="H661" s="306" t="s">
        <v>1208</v>
      </c>
      <c r="I661" s="305" t="s">
        <v>1306</v>
      </c>
      <c r="J661" s="306">
        <v>5</v>
      </c>
      <c r="K661" s="306" t="s">
        <v>1329</v>
      </c>
      <c r="L661" s="306" t="s">
        <v>3521</v>
      </c>
      <c r="M661" s="307">
        <v>9000000</v>
      </c>
      <c r="N661" s="307">
        <v>45000000</v>
      </c>
      <c r="O661" s="306" t="s">
        <v>2845</v>
      </c>
      <c r="P661" s="321">
        <v>45796</v>
      </c>
      <c r="Q661" s="307">
        <v>0</v>
      </c>
      <c r="R661" s="306" t="s">
        <v>3483</v>
      </c>
      <c r="S661" s="306" t="s">
        <v>1216</v>
      </c>
      <c r="T661" s="306">
        <f>V_PO_IT[[#This Row],[SPK Amount]]*V_PO_IT[[#This Row],[QUANTITY]]</f>
        <v>0</v>
      </c>
    </row>
    <row r="662" spans="1:20" hidden="1" x14ac:dyDescent="0.25">
      <c r="A662" s="306" t="s">
        <v>2909</v>
      </c>
      <c r="B662" s="306" t="s">
        <v>3520</v>
      </c>
      <c r="C662" s="306" t="s">
        <v>1299</v>
      </c>
      <c r="D662" s="320">
        <v>45764</v>
      </c>
      <c r="E662" s="306" t="s">
        <v>2791</v>
      </c>
      <c r="F662" s="306" t="s">
        <v>1385</v>
      </c>
      <c r="G662" s="306" t="s">
        <v>1386</v>
      </c>
      <c r="H662" s="306" t="s">
        <v>1208</v>
      </c>
      <c r="I662" s="305" t="s">
        <v>1306</v>
      </c>
      <c r="J662" s="306">
        <v>1</v>
      </c>
      <c r="K662" s="306" t="s">
        <v>1329</v>
      </c>
      <c r="L662" s="306" t="s">
        <v>3521</v>
      </c>
      <c r="M662" s="307">
        <v>11950000</v>
      </c>
      <c r="N662" s="307">
        <v>11950000</v>
      </c>
      <c r="O662" s="306" t="s">
        <v>2845</v>
      </c>
      <c r="P662" s="321">
        <v>45796</v>
      </c>
      <c r="Q662" s="307">
        <v>0</v>
      </c>
      <c r="R662" s="306" t="s">
        <v>3483</v>
      </c>
      <c r="S662" s="306" t="s">
        <v>1216</v>
      </c>
      <c r="T662" s="306">
        <f>V_PO_IT[[#This Row],[SPK Amount]]*V_PO_IT[[#This Row],[QUANTITY]]</f>
        <v>0</v>
      </c>
    </row>
    <row r="663" spans="1:20" hidden="1" x14ac:dyDescent="0.25">
      <c r="A663" s="306" t="s">
        <v>2832</v>
      </c>
      <c r="B663" s="306" t="s">
        <v>3522</v>
      </c>
      <c r="C663" s="306" t="s">
        <v>1299</v>
      </c>
      <c r="D663" s="320">
        <v>45764</v>
      </c>
      <c r="E663" s="306" t="s">
        <v>2791</v>
      </c>
      <c r="F663" s="306" t="s">
        <v>1700</v>
      </c>
      <c r="G663" s="306" t="s">
        <v>1382</v>
      </c>
      <c r="H663" s="306" t="s">
        <v>1208</v>
      </c>
      <c r="I663" s="305" t="s">
        <v>1306</v>
      </c>
      <c r="J663" s="306">
        <v>5</v>
      </c>
      <c r="K663" s="306" t="s">
        <v>1329</v>
      </c>
      <c r="L663" s="306" t="s">
        <v>3523</v>
      </c>
      <c r="M663" s="307">
        <v>9000000</v>
      </c>
      <c r="N663" s="307">
        <v>45000000</v>
      </c>
      <c r="O663" s="306" t="s">
        <v>2845</v>
      </c>
      <c r="P663" s="321">
        <v>45796</v>
      </c>
      <c r="Q663" s="307">
        <v>0</v>
      </c>
      <c r="R663" s="306" t="s">
        <v>3483</v>
      </c>
      <c r="S663" s="306" t="s">
        <v>1216</v>
      </c>
      <c r="T663" s="306">
        <f>V_PO_IT[[#This Row],[SPK Amount]]*V_PO_IT[[#This Row],[QUANTITY]]</f>
        <v>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7D75C-1A84-4D13-8CF3-3B4814069718}">
  <dimension ref="A1:H781"/>
  <sheetViews>
    <sheetView workbookViewId="0">
      <selection sqref="A1:H781"/>
    </sheetView>
  </sheetViews>
  <sheetFormatPr defaultRowHeight="15" x14ac:dyDescent="0.25"/>
  <cols>
    <col min="1" max="1" width="10.28515625" bestFit="1" customWidth="1"/>
    <col min="2" max="2" width="20.7109375" bestFit="1" customWidth="1"/>
    <col min="3" max="3" width="19.7109375" bestFit="1" customWidth="1"/>
    <col min="4" max="4" width="11.28515625" bestFit="1" customWidth="1"/>
    <col min="5" max="5" width="80.7109375" bestFit="1" customWidth="1"/>
    <col min="6" max="6" width="11.42578125" bestFit="1" customWidth="1"/>
    <col min="7" max="7" width="16.42578125" style="188" bestFit="1" customWidth="1"/>
    <col min="8" max="8" width="14.7109375" style="188" bestFit="1" customWidth="1"/>
  </cols>
  <sheetData>
    <row r="1" spans="1:8" x14ac:dyDescent="0.25">
      <c r="A1" t="s">
        <v>3527</v>
      </c>
      <c r="B1" t="s">
        <v>3528</v>
      </c>
      <c r="C1" t="s">
        <v>3529</v>
      </c>
      <c r="D1" t="s">
        <v>3530</v>
      </c>
      <c r="E1" t="s">
        <v>1273</v>
      </c>
      <c r="F1" t="s">
        <v>1274</v>
      </c>
      <c r="G1" s="188" t="s">
        <v>9</v>
      </c>
      <c r="H1" s="188" t="s">
        <v>3531</v>
      </c>
    </row>
    <row r="2" spans="1:8" hidden="1" x14ac:dyDescent="0.25">
      <c r="A2" t="s">
        <v>2883</v>
      </c>
      <c r="B2" t="s">
        <v>3532</v>
      </c>
      <c r="C2" t="s">
        <v>3533</v>
      </c>
      <c r="D2" t="s">
        <v>2165</v>
      </c>
      <c r="E2" t="s">
        <v>3534</v>
      </c>
      <c r="F2">
        <v>12</v>
      </c>
      <c r="G2" s="188">
        <v>4805000</v>
      </c>
      <c r="H2" s="188">
        <v>4805000</v>
      </c>
    </row>
    <row r="3" spans="1:8" hidden="1" x14ac:dyDescent="0.25">
      <c r="A3" t="s">
        <v>2883</v>
      </c>
      <c r="B3" t="s">
        <v>3535</v>
      </c>
      <c r="C3" t="s">
        <v>3536</v>
      </c>
      <c r="D3" t="s">
        <v>2165</v>
      </c>
      <c r="E3" t="s">
        <v>3537</v>
      </c>
      <c r="F3">
        <v>11</v>
      </c>
      <c r="G3" s="188">
        <v>4805000</v>
      </c>
      <c r="H3" s="188">
        <v>4620000</v>
      </c>
    </row>
    <row r="4" spans="1:8" hidden="1" x14ac:dyDescent="0.25">
      <c r="A4" t="s">
        <v>2789</v>
      </c>
      <c r="B4" t="s">
        <v>3538</v>
      </c>
      <c r="C4" t="s">
        <v>3539</v>
      </c>
      <c r="D4" t="s">
        <v>2165</v>
      </c>
      <c r="E4" t="s">
        <v>3540</v>
      </c>
      <c r="F4">
        <v>12</v>
      </c>
      <c r="G4" s="188">
        <v>825000</v>
      </c>
      <c r="H4" s="188">
        <v>825000</v>
      </c>
    </row>
    <row r="5" spans="1:8" hidden="1" x14ac:dyDescent="0.25">
      <c r="A5" t="s">
        <v>2789</v>
      </c>
      <c r="B5" t="s">
        <v>3538</v>
      </c>
      <c r="C5" t="s">
        <v>3541</v>
      </c>
      <c r="D5" t="s">
        <v>2165</v>
      </c>
      <c r="E5" t="s">
        <v>3542</v>
      </c>
      <c r="F5">
        <v>12</v>
      </c>
      <c r="G5" s="188">
        <v>825000</v>
      </c>
      <c r="H5" s="188">
        <v>825000</v>
      </c>
    </row>
    <row r="6" spans="1:8" hidden="1" x14ac:dyDescent="0.25">
      <c r="A6" t="s">
        <v>2789</v>
      </c>
      <c r="B6" t="s">
        <v>3538</v>
      </c>
      <c r="C6" t="s">
        <v>3543</v>
      </c>
      <c r="D6" t="s">
        <v>2165</v>
      </c>
      <c r="E6" t="s">
        <v>3544</v>
      </c>
      <c r="F6">
        <v>12</v>
      </c>
      <c r="G6" s="188">
        <v>825000</v>
      </c>
      <c r="H6" s="188">
        <v>825000</v>
      </c>
    </row>
    <row r="7" spans="1:8" hidden="1" x14ac:dyDescent="0.25">
      <c r="A7" t="s">
        <v>2883</v>
      </c>
      <c r="B7" t="s">
        <v>3545</v>
      </c>
      <c r="C7" t="s">
        <v>3546</v>
      </c>
      <c r="D7" t="s">
        <v>2165</v>
      </c>
      <c r="E7" t="s">
        <v>3547</v>
      </c>
      <c r="F7">
        <v>12</v>
      </c>
      <c r="G7" s="188">
        <v>3748500</v>
      </c>
      <c r="H7" s="188">
        <v>3118500</v>
      </c>
    </row>
    <row r="8" spans="1:8" hidden="1" x14ac:dyDescent="0.25">
      <c r="A8" t="s">
        <v>2883</v>
      </c>
      <c r="B8" t="s">
        <v>3548</v>
      </c>
      <c r="C8" t="s">
        <v>3549</v>
      </c>
      <c r="D8" t="s">
        <v>2165</v>
      </c>
      <c r="E8" t="s">
        <v>3550</v>
      </c>
      <c r="F8">
        <v>12</v>
      </c>
      <c r="G8" s="188">
        <v>8500000</v>
      </c>
      <c r="H8" s="188">
        <v>8500000</v>
      </c>
    </row>
    <row r="9" spans="1:8" hidden="1" x14ac:dyDescent="0.25">
      <c r="A9" t="s">
        <v>2789</v>
      </c>
      <c r="B9" t="s">
        <v>3551</v>
      </c>
      <c r="C9" t="s">
        <v>3552</v>
      </c>
      <c r="D9" t="s">
        <v>2165</v>
      </c>
      <c r="E9" t="s">
        <v>3553</v>
      </c>
      <c r="F9">
        <v>12</v>
      </c>
      <c r="G9" s="188">
        <v>5950000</v>
      </c>
      <c r="H9" s="188">
        <v>1782000</v>
      </c>
    </row>
    <row r="10" spans="1:8" hidden="1" x14ac:dyDescent="0.25">
      <c r="A10" t="s">
        <v>2883</v>
      </c>
      <c r="B10" t="s">
        <v>3532</v>
      </c>
      <c r="C10" t="s">
        <v>3554</v>
      </c>
      <c r="D10" t="s">
        <v>2165</v>
      </c>
      <c r="E10" t="s">
        <v>3555</v>
      </c>
      <c r="F10">
        <v>12</v>
      </c>
      <c r="G10" s="188">
        <v>4805000</v>
      </c>
      <c r="H10" s="188">
        <v>3830000</v>
      </c>
    </row>
    <row r="11" spans="1:8" hidden="1" x14ac:dyDescent="0.25">
      <c r="A11" t="s">
        <v>2883</v>
      </c>
      <c r="B11" t="s">
        <v>3535</v>
      </c>
      <c r="C11" t="s">
        <v>3556</v>
      </c>
      <c r="D11" t="s">
        <v>2165</v>
      </c>
      <c r="E11" t="s">
        <v>3557</v>
      </c>
      <c r="F11">
        <v>11</v>
      </c>
      <c r="G11" s="188">
        <v>4805000</v>
      </c>
      <c r="H11" s="188">
        <v>4275000</v>
      </c>
    </row>
    <row r="12" spans="1:8" hidden="1" x14ac:dyDescent="0.25">
      <c r="A12" t="s">
        <v>2789</v>
      </c>
      <c r="B12" t="s">
        <v>3538</v>
      </c>
      <c r="C12" t="s">
        <v>3558</v>
      </c>
      <c r="D12" t="s">
        <v>2165</v>
      </c>
      <c r="E12" t="s">
        <v>3559</v>
      </c>
      <c r="F12">
        <v>12</v>
      </c>
      <c r="G12" s="188">
        <v>825000</v>
      </c>
      <c r="H12" s="188">
        <v>825000</v>
      </c>
    </row>
    <row r="13" spans="1:8" hidden="1" x14ac:dyDescent="0.25">
      <c r="A13" t="s">
        <v>2789</v>
      </c>
      <c r="B13" t="s">
        <v>3538</v>
      </c>
      <c r="C13" t="s">
        <v>3560</v>
      </c>
      <c r="D13" t="s">
        <v>2165</v>
      </c>
      <c r="E13" t="s">
        <v>3561</v>
      </c>
      <c r="F13">
        <v>12</v>
      </c>
      <c r="G13" s="188">
        <v>825000</v>
      </c>
      <c r="H13" s="188">
        <v>825000</v>
      </c>
    </row>
    <row r="14" spans="1:8" hidden="1" x14ac:dyDescent="0.25">
      <c r="A14" t="s">
        <v>2789</v>
      </c>
      <c r="B14" t="s">
        <v>3551</v>
      </c>
      <c r="C14" t="s">
        <v>3562</v>
      </c>
      <c r="D14" t="s">
        <v>2165</v>
      </c>
      <c r="E14" t="s">
        <v>3563</v>
      </c>
      <c r="F14">
        <v>12</v>
      </c>
      <c r="G14" s="188">
        <v>5950000</v>
      </c>
      <c r="H14" s="188">
        <v>1782000</v>
      </c>
    </row>
    <row r="15" spans="1:8" hidden="1" x14ac:dyDescent="0.25">
      <c r="A15" t="s">
        <v>2883</v>
      </c>
      <c r="B15" t="s">
        <v>3548</v>
      </c>
      <c r="C15" t="s">
        <v>3564</v>
      </c>
      <c r="D15" t="s">
        <v>2165</v>
      </c>
      <c r="E15" t="s">
        <v>3565</v>
      </c>
      <c r="F15">
        <v>12</v>
      </c>
      <c r="G15" s="188">
        <v>8500000</v>
      </c>
      <c r="H15" s="188">
        <v>8500000</v>
      </c>
    </row>
    <row r="16" spans="1:8" hidden="1" x14ac:dyDescent="0.25">
      <c r="A16" t="s">
        <v>2789</v>
      </c>
      <c r="B16" t="s">
        <v>3538</v>
      </c>
      <c r="C16" t="s">
        <v>3566</v>
      </c>
      <c r="D16" t="s">
        <v>2165</v>
      </c>
      <c r="E16" t="s">
        <v>3567</v>
      </c>
      <c r="F16">
        <v>12</v>
      </c>
      <c r="G16" s="188">
        <v>825000</v>
      </c>
      <c r="H16" s="188">
        <v>605000</v>
      </c>
    </row>
    <row r="17" spans="1:8" hidden="1" x14ac:dyDescent="0.25">
      <c r="A17" t="s">
        <v>2883</v>
      </c>
      <c r="B17" t="s">
        <v>3532</v>
      </c>
      <c r="C17" t="s">
        <v>3568</v>
      </c>
      <c r="D17" t="s">
        <v>2165</v>
      </c>
      <c r="E17" t="s">
        <v>3569</v>
      </c>
      <c r="F17">
        <v>12</v>
      </c>
      <c r="G17" s="188">
        <v>4805000</v>
      </c>
      <c r="H17" s="188">
        <v>4805000</v>
      </c>
    </row>
    <row r="18" spans="1:8" hidden="1" x14ac:dyDescent="0.25">
      <c r="A18" t="s">
        <v>2883</v>
      </c>
      <c r="B18" t="s">
        <v>3535</v>
      </c>
      <c r="C18" t="s">
        <v>3570</v>
      </c>
      <c r="D18" t="s">
        <v>2165</v>
      </c>
      <c r="E18" t="s">
        <v>3571</v>
      </c>
      <c r="F18">
        <v>11</v>
      </c>
      <c r="G18" s="188">
        <v>4805000</v>
      </c>
      <c r="H18" s="188">
        <v>4805000</v>
      </c>
    </row>
    <row r="19" spans="1:8" hidden="1" x14ac:dyDescent="0.25">
      <c r="A19" t="s">
        <v>2883</v>
      </c>
      <c r="B19" t="s">
        <v>3545</v>
      </c>
      <c r="C19" t="s">
        <v>3572</v>
      </c>
      <c r="D19" t="s">
        <v>2165</v>
      </c>
      <c r="E19" t="s">
        <v>3573</v>
      </c>
      <c r="F19">
        <v>12</v>
      </c>
      <c r="G19" s="188">
        <v>3748500</v>
      </c>
      <c r="H19" s="188">
        <v>3118500</v>
      </c>
    </row>
    <row r="20" spans="1:8" hidden="1" x14ac:dyDescent="0.25">
      <c r="A20" t="s">
        <v>2883</v>
      </c>
      <c r="B20" t="s">
        <v>3545</v>
      </c>
      <c r="C20" t="s">
        <v>3574</v>
      </c>
      <c r="D20" t="s">
        <v>2165</v>
      </c>
      <c r="E20" t="s">
        <v>3575</v>
      </c>
      <c r="F20">
        <v>12</v>
      </c>
      <c r="G20" s="188">
        <v>3748500</v>
      </c>
      <c r="H20" s="188">
        <v>3118500</v>
      </c>
    </row>
    <row r="21" spans="1:8" hidden="1" x14ac:dyDescent="0.25">
      <c r="A21" t="s">
        <v>2883</v>
      </c>
      <c r="B21" t="s">
        <v>3548</v>
      </c>
      <c r="C21" t="s">
        <v>3576</v>
      </c>
      <c r="D21" t="s">
        <v>2165</v>
      </c>
      <c r="E21" t="s">
        <v>3577</v>
      </c>
      <c r="F21">
        <v>12</v>
      </c>
      <c r="G21" s="188">
        <v>8500000</v>
      </c>
      <c r="H21" s="188">
        <v>8500000</v>
      </c>
    </row>
    <row r="22" spans="1:8" hidden="1" x14ac:dyDescent="0.25">
      <c r="A22" t="s">
        <v>2883</v>
      </c>
      <c r="B22" t="s">
        <v>3535</v>
      </c>
      <c r="C22" t="s">
        <v>3578</v>
      </c>
      <c r="D22" t="s">
        <v>2165</v>
      </c>
      <c r="E22" t="s">
        <v>3579</v>
      </c>
      <c r="F22">
        <v>11</v>
      </c>
      <c r="G22" s="188">
        <v>4805000</v>
      </c>
      <c r="H22" s="188">
        <v>4805000</v>
      </c>
    </row>
    <row r="23" spans="1:8" hidden="1" x14ac:dyDescent="0.25">
      <c r="A23" t="s">
        <v>2883</v>
      </c>
      <c r="B23" t="s">
        <v>3532</v>
      </c>
      <c r="C23" t="s">
        <v>3580</v>
      </c>
      <c r="D23" t="s">
        <v>2165</v>
      </c>
      <c r="E23" t="s">
        <v>3581</v>
      </c>
      <c r="F23">
        <v>12</v>
      </c>
      <c r="G23" s="188">
        <v>4805000</v>
      </c>
      <c r="H23" s="188">
        <v>4805000</v>
      </c>
    </row>
    <row r="24" spans="1:8" hidden="1" x14ac:dyDescent="0.25">
      <c r="A24" t="s">
        <v>2883</v>
      </c>
      <c r="B24" t="s">
        <v>3582</v>
      </c>
      <c r="C24" t="s">
        <v>3583</v>
      </c>
      <c r="D24" t="s">
        <v>2165</v>
      </c>
      <c r="E24" t="s">
        <v>3584</v>
      </c>
      <c r="F24">
        <v>12</v>
      </c>
      <c r="G24" s="188">
        <v>5850000</v>
      </c>
      <c r="H24" s="188">
        <v>3874500</v>
      </c>
    </row>
    <row r="25" spans="1:8" hidden="1" x14ac:dyDescent="0.25">
      <c r="A25" t="s">
        <v>2789</v>
      </c>
      <c r="B25" t="s">
        <v>3551</v>
      </c>
      <c r="C25" t="s">
        <v>3585</v>
      </c>
      <c r="D25" t="s">
        <v>2165</v>
      </c>
      <c r="E25" t="s">
        <v>3586</v>
      </c>
      <c r="F25">
        <v>12</v>
      </c>
      <c r="G25" s="188">
        <v>5950000</v>
      </c>
      <c r="H25" s="188">
        <v>1782000</v>
      </c>
    </row>
    <row r="26" spans="1:8" hidden="1" x14ac:dyDescent="0.25">
      <c r="A26" t="s">
        <v>2789</v>
      </c>
      <c r="B26" t="s">
        <v>3551</v>
      </c>
      <c r="C26" t="s">
        <v>3587</v>
      </c>
      <c r="D26" t="s">
        <v>2165</v>
      </c>
      <c r="E26" t="s">
        <v>3588</v>
      </c>
      <c r="F26">
        <v>12</v>
      </c>
      <c r="G26" s="188">
        <v>5950000</v>
      </c>
      <c r="H26" s="188">
        <v>1782000</v>
      </c>
    </row>
    <row r="27" spans="1:8" hidden="1" x14ac:dyDescent="0.25">
      <c r="A27" t="s">
        <v>2915</v>
      </c>
      <c r="B27" t="s">
        <v>3589</v>
      </c>
      <c r="C27" t="s">
        <v>3590</v>
      </c>
      <c r="D27" t="s">
        <v>2165</v>
      </c>
      <c r="E27" t="s">
        <v>3591</v>
      </c>
      <c r="F27">
        <v>9</v>
      </c>
      <c r="G27" s="188">
        <v>8000000</v>
      </c>
      <c r="H27" s="188">
        <v>8000000</v>
      </c>
    </row>
    <row r="28" spans="1:8" hidden="1" x14ac:dyDescent="0.25">
      <c r="A28" t="s">
        <v>2883</v>
      </c>
      <c r="B28" t="s">
        <v>3592</v>
      </c>
      <c r="C28" t="s">
        <v>3593</v>
      </c>
      <c r="D28" t="s">
        <v>2165</v>
      </c>
      <c r="E28" t="s">
        <v>3594</v>
      </c>
      <c r="F28">
        <v>1</v>
      </c>
      <c r="G28" s="188">
        <v>11440000</v>
      </c>
      <c r="H28" s="188">
        <v>11440000</v>
      </c>
    </row>
    <row r="29" spans="1:8" hidden="1" x14ac:dyDescent="0.25">
      <c r="A29" t="s">
        <v>2915</v>
      </c>
      <c r="B29" t="s">
        <v>3589</v>
      </c>
      <c r="C29" t="s">
        <v>3595</v>
      </c>
      <c r="D29" t="s">
        <v>2165</v>
      </c>
      <c r="E29" t="s">
        <v>3596</v>
      </c>
      <c r="F29">
        <v>9</v>
      </c>
      <c r="G29" s="188">
        <v>8000000</v>
      </c>
      <c r="H29" s="188">
        <v>8000000</v>
      </c>
    </row>
    <row r="30" spans="1:8" hidden="1" x14ac:dyDescent="0.25">
      <c r="A30" t="s">
        <v>2811</v>
      </c>
      <c r="B30" t="s">
        <v>3597</v>
      </c>
      <c r="C30" t="s">
        <v>3598</v>
      </c>
      <c r="D30" t="s">
        <v>2165</v>
      </c>
      <c r="E30" t="s">
        <v>3599</v>
      </c>
      <c r="F30">
        <v>12</v>
      </c>
      <c r="G30" s="188">
        <v>2082500</v>
      </c>
      <c r="H30" s="188">
        <v>1386000</v>
      </c>
    </row>
    <row r="31" spans="1:8" hidden="1" x14ac:dyDescent="0.25">
      <c r="A31" t="s">
        <v>2915</v>
      </c>
      <c r="B31" t="s">
        <v>3589</v>
      </c>
      <c r="C31" t="s">
        <v>3600</v>
      </c>
      <c r="D31" t="s">
        <v>2165</v>
      </c>
      <c r="E31" t="s">
        <v>3601</v>
      </c>
      <c r="F31">
        <v>9</v>
      </c>
      <c r="G31" s="188">
        <v>8000000</v>
      </c>
      <c r="H31" s="188">
        <v>8000000</v>
      </c>
    </row>
    <row r="32" spans="1:8" hidden="1" x14ac:dyDescent="0.25">
      <c r="A32" t="s">
        <v>2789</v>
      </c>
      <c r="B32" t="s">
        <v>3602</v>
      </c>
      <c r="C32" t="s">
        <v>3603</v>
      </c>
      <c r="D32" t="s">
        <v>2165</v>
      </c>
      <c r="E32" t="s">
        <v>3604</v>
      </c>
      <c r="F32">
        <v>5</v>
      </c>
      <c r="G32" s="188">
        <v>5950000</v>
      </c>
      <c r="H32" s="188">
        <v>1287000</v>
      </c>
    </row>
    <row r="33" spans="1:8" hidden="1" x14ac:dyDescent="0.25">
      <c r="A33" t="s">
        <v>2789</v>
      </c>
      <c r="B33" t="s">
        <v>3602</v>
      </c>
      <c r="C33" t="s">
        <v>3605</v>
      </c>
      <c r="D33" t="s">
        <v>2165</v>
      </c>
      <c r="E33" t="s">
        <v>3606</v>
      </c>
      <c r="F33">
        <v>5</v>
      </c>
      <c r="G33" s="188">
        <v>5950000</v>
      </c>
      <c r="H33" s="188">
        <v>1287000</v>
      </c>
    </row>
    <row r="34" spans="1:8" hidden="1" x14ac:dyDescent="0.25">
      <c r="A34" t="s">
        <v>2789</v>
      </c>
      <c r="B34" t="s">
        <v>3602</v>
      </c>
      <c r="C34" t="s">
        <v>3607</v>
      </c>
      <c r="D34" t="s">
        <v>2165</v>
      </c>
      <c r="E34" t="s">
        <v>3608</v>
      </c>
      <c r="F34">
        <v>5</v>
      </c>
      <c r="G34" s="188">
        <v>5950000</v>
      </c>
      <c r="H34" s="188">
        <v>1287000</v>
      </c>
    </row>
    <row r="35" spans="1:8" hidden="1" x14ac:dyDescent="0.25">
      <c r="A35" t="s">
        <v>2883</v>
      </c>
      <c r="B35" t="s">
        <v>3545</v>
      </c>
      <c r="C35" t="s">
        <v>3609</v>
      </c>
      <c r="D35" t="s">
        <v>2165</v>
      </c>
      <c r="E35" t="s">
        <v>3608</v>
      </c>
      <c r="F35">
        <v>12</v>
      </c>
      <c r="G35" s="188">
        <v>3748500</v>
      </c>
      <c r="H35" s="188">
        <v>3118500</v>
      </c>
    </row>
    <row r="36" spans="1:8" hidden="1" x14ac:dyDescent="0.25">
      <c r="A36" t="s">
        <v>2789</v>
      </c>
      <c r="B36" t="s">
        <v>3610</v>
      </c>
      <c r="C36" t="s">
        <v>3611</v>
      </c>
      <c r="D36" t="s">
        <v>2165</v>
      </c>
      <c r="E36" t="s">
        <v>3612</v>
      </c>
      <c r="F36">
        <v>12</v>
      </c>
      <c r="G36" s="188">
        <v>25805000</v>
      </c>
      <c r="H36" s="188">
        <v>21748500</v>
      </c>
    </row>
    <row r="37" spans="1:8" hidden="1" x14ac:dyDescent="0.25">
      <c r="A37" t="s">
        <v>2789</v>
      </c>
      <c r="B37" t="s">
        <v>3613</v>
      </c>
      <c r="C37" t="s">
        <v>3614</v>
      </c>
      <c r="D37" t="s">
        <v>2165</v>
      </c>
      <c r="E37" t="s">
        <v>3615</v>
      </c>
      <c r="F37">
        <v>12</v>
      </c>
      <c r="G37" s="188">
        <v>3705000</v>
      </c>
      <c r="H37" s="188">
        <v>2214000</v>
      </c>
    </row>
    <row r="38" spans="1:8" hidden="1" x14ac:dyDescent="0.25">
      <c r="A38" t="s">
        <v>2789</v>
      </c>
      <c r="B38" t="s">
        <v>3616</v>
      </c>
      <c r="C38" t="s">
        <v>3617</v>
      </c>
      <c r="D38" t="s">
        <v>2165</v>
      </c>
      <c r="E38" t="s">
        <v>3618</v>
      </c>
      <c r="F38">
        <v>1</v>
      </c>
      <c r="G38" s="188">
        <v>29924000</v>
      </c>
      <c r="H38" s="188">
        <v>29924000</v>
      </c>
    </row>
    <row r="39" spans="1:8" hidden="1" x14ac:dyDescent="0.25">
      <c r="A39" t="s">
        <v>2789</v>
      </c>
      <c r="B39" t="s">
        <v>3538</v>
      </c>
      <c r="C39" t="s">
        <v>3619</v>
      </c>
      <c r="D39" t="s">
        <v>2165</v>
      </c>
      <c r="E39" t="s">
        <v>3620</v>
      </c>
      <c r="F39">
        <v>12</v>
      </c>
      <c r="G39" s="188">
        <v>825000</v>
      </c>
      <c r="H39" s="188">
        <v>825000</v>
      </c>
    </row>
    <row r="40" spans="1:8" hidden="1" x14ac:dyDescent="0.25">
      <c r="A40" t="s">
        <v>2789</v>
      </c>
      <c r="B40" t="s">
        <v>3538</v>
      </c>
      <c r="C40" t="s">
        <v>3621</v>
      </c>
      <c r="D40" t="s">
        <v>2165</v>
      </c>
      <c r="E40" t="s">
        <v>3622</v>
      </c>
      <c r="F40">
        <v>12</v>
      </c>
      <c r="G40" s="188">
        <v>825000</v>
      </c>
      <c r="H40" s="188">
        <v>825000</v>
      </c>
    </row>
    <row r="41" spans="1:8" hidden="1" x14ac:dyDescent="0.25">
      <c r="A41" t="s">
        <v>2915</v>
      </c>
      <c r="B41" t="s">
        <v>3623</v>
      </c>
      <c r="C41" t="s">
        <v>3624</v>
      </c>
      <c r="D41" t="s">
        <v>2165</v>
      </c>
      <c r="E41" t="s">
        <v>3625</v>
      </c>
      <c r="F41">
        <v>12</v>
      </c>
      <c r="G41" s="188">
        <v>3305000</v>
      </c>
      <c r="H41" s="188">
        <v>3305000</v>
      </c>
    </row>
    <row r="42" spans="1:8" hidden="1" x14ac:dyDescent="0.25">
      <c r="A42" t="s">
        <v>2789</v>
      </c>
      <c r="B42" t="s">
        <v>3610</v>
      </c>
      <c r="C42" t="s">
        <v>3626</v>
      </c>
      <c r="D42" t="s">
        <v>2165</v>
      </c>
      <c r="E42" t="s">
        <v>3627</v>
      </c>
      <c r="F42">
        <v>12</v>
      </c>
      <c r="G42" s="188">
        <v>25805000</v>
      </c>
      <c r="H42" s="188">
        <v>21748500</v>
      </c>
    </row>
    <row r="43" spans="1:8" hidden="1" x14ac:dyDescent="0.25">
      <c r="A43" t="s">
        <v>2789</v>
      </c>
      <c r="B43" t="s">
        <v>3538</v>
      </c>
      <c r="C43" t="s">
        <v>3628</v>
      </c>
      <c r="D43" t="s">
        <v>2165</v>
      </c>
      <c r="E43" t="s">
        <v>3629</v>
      </c>
      <c r="F43">
        <v>12</v>
      </c>
      <c r="G43" s="188">
        <v>825000</v>
      </c>
      <c r="H43" s="188">
        <v>825000</v>
      </c>
    </row>
    <row r="44" spans="1:8" hidden="1" x14ac:dyDescent="0.25">
      <c r="A44" t="s">
        <v>2915</v>
      </c>
      <c r="B44" t="s">
        <v>3630</v>
      </c>
      <c r="C44" t="s">
        <v>3631</v>
      </c>
      <c r="D44" t="s">
        <v>2165</v>
      </c>
      <c r="E44" t="s">
        <v>3632</v>
      </c>
      <c r="F44">
        <v>1</v>
      </c>
      <c r="G44" s="188">
        <v>22500000</v>
      </c>
      <c r="H44" s="188">
        <v>22500000</v>
      </c>
    </row>
    <row r="45" spans="1:8" hidden="1" x14ac:dyDescent="0.25">
      <c r="A45" t="s">
        <v>2915</v>
      </c>
      <c r="B45" t="s">
        <v>3623</v>
      </c>
      <c r="C45" t="s">
        <v>3633</v>
      </c>
      <c r="D45" t="s">
        <v>2165</v>
      </c>
      <c r="E45" t="s">
        <v>3634</v>
      </c>
      <c r="F45">
        <v>12</v>
      </c>
      <c r="G45" s="188">
        <v>3305000</v>
      </c>
      <c r="H45" s="188">
        <v>3305000</v>
      </c>
    </row>
    <row r="46" spans="1:8" hidden="1" x14ac:dyDescent="0.25">
      <c r="A46" t="s">
        <v>2789</v>
      </c>
      <c r="B46" t="s">
        <v>3613</v>
      </c>
      <c r="C46" t="s">
        <v>3635</v>
      </c>
      <c r="D46" t="s">
        <v>2165</v>
      </c>
      <c r="E46" t="s">
        <v>3636</v>
      </c>
      <c r="F46">
        <v>12</v>
      </c>
      <c r="G46" s="188">
        <v>3705000</v>
      </c>
      <c r="H46" s="188">
        <v>2214000</v>
      </c>
    </row>
    <row r="47" spans="1:8" hidden="1" x14ac:dyDescent="0.25">
      <c r="A47" t="s">
        <v>2811</v>
      </c>
      <c r="B47" t="s">
        <v>3597</v>
      </c>
      <c r="C47" t="s">
        <v>3637</v>
      </c>
      <c r="D47" t="s">
        <v>2165</v>
      </c>
      <c r="E47" t="s">
        <v>3638</v>
      </c>
      <c r="F47">
        <v>12</v>
      </c>
      <c r="G47" s="188">
        <v>2082500</v>
      </c>
      <c r="H47" s="188">
        <v>1386000</v>
      </c>
    </row>
    <row r="48" spans="1:8" hidden="1" x14ac:dyDescent="0.25">
      <c r="A48" t="s">
        <v>2811</v>
      </c>
      <c r="B48" t="s">
        <v>3597</v>
      </c>
      <c r="C48" t="s">
        <v>3639</v>
      </c>
      <c r="D48" t="s">
        <v>2165</v>
      </c>
      <c r="E48" t="s">
        <v>3640</v>
      </c>
      <c r="F48">
        <v>12</v>
      </c>
      <c r="G48" s="188">
        <v>2082500</v>
      </c>
      <c r="H48" s="188">
        <v>1386000</v>
      </c>
    </row>
    <row r="49" spans="1:8" hidden="1" x14ac:dyDescent="0.25">
      <c r="A49" t="s">
        <v>2789</v>
      </c>
      <c r="B49" t="s">
        <v>3551</v>
      </c>
      <c r="C49" t="s">
        <v>3641</v>
      </c>
      <c r="D49" t="s">
        <v>2165</v>
      </c>
      <c r="E49" t="s">
        <v>3642</v>
      </c>
      <c r="F49">
        <v>12</v>
      </c>
      <c r="G49" s="188">
        <v>5950000</v>
      </c>
      <c r="H49" s="188">
        <v>1639110</v>
      </c>
    </row>
    <row r="50" spans="1:8" hidden="1" x14ac:dyDescent="0.25">
      <c r="A50" t="s">
        <v>2883</v>
      </c>
      <c r="B50" t="s">
        <v>3545</v>
      </c>
      <c r="C50" t="s">
        <v>3643</v>
      </c>
      <c r="D50" t="s">
        <v>2165</v>
      </c>
      <c r="E50" t="s">
        <v>3642</v>
      </c>
      <c r="F50">
        <v>12</v>
      </c>
      <c r="G50" s="188">
        <v>3748500</v>
      </c>
      <c r="H50" s="188">
        <v>3118500</v>
      </c>
    </row>
    <row r="51" spans="1:8" hidden="1" x14ac:dyDescent="0.25">
      <c r="A51" t="s">
        <v>2789</v>
      </c>
      <c r="B51" t="s">
        <v>3538</v>
      </c>
      <c r="C51" t="s">
        <v>3644</v>
      </c>
      <c r="D51" t="s">
        <v>2165</v>
      </c>
      <c r="E51" t="s">
        <v>3645</v>
      </c>
      <c r="F51">
        <v>12</v>
      </c>
      <c r="G51" s="188">
        <v>825000</v>
      </c>
      <c r="H51" s="188">
        <v>825000</v>
      </c>
    </row>
    <row r="52" spans="1:8" hidden="1" x14ac:dyDescent="0.25">
      <c r="A52" t="s">
        <v>2915</v>
      </c>
      <c r="B52" t="s">
        <v>3646</v>
      </c>
      <c r="C52" t="s">
        <v>3647</v>
      </c>
      <c r="D52" t="s">
        <v>2165</v>
      </c>
      <c r="E52" t="s">
        <v>3634</v>
      </c>
      <c r="F52">
        <v>12</v>
      </c>
      <c r="G52" s="188">
        <v>3305000</v>
      </c>
      <c r="H52" s="188">
        <v>3305000</v>
      </c>
    </row>
    <row r="53" spans="1:8" hidden="1" x14ac:dyDescent="0.25">
      <c r="A53" t="s">
        <v>2909</v>
      </c>
      <c r="B53" t="s">
        <v>3648</v>
      </c>
      <c r="C53" t="s">
        <v>3649</v>
      </c>
      <c r="D53" t="s">
        <v>2165</v>
      </c>
      <c r="E53" t="s">
        <v>3650</v>
      </c>
      <c r="F53">
        <v>4</v>
      </c>
      <c r="G53" s="188">
        <v>28800000</v>
      </c>
      <c r="H53" s="188">
        <v>6534000</v>
      </c>
    </row>
    <row r="54" spans="1:8" hidden="1" x14ac:dyDescent="0.25">
      <c r="A54" t="s">
        <v>2909</v>
      </c>
      <c r="B54" t="s">
        <v>3648</v>
      </c>
      <c r="C54" t="s">
        <v>3651</v>
      </c>
      <c r="D54" t="s">
        <v>2165</v>
      </c>
      <c r="E54" t="s">
        <v>3652</v>
      </c>
      <c r="F54">
        <v>4</v>
      </c>
      <c r="G54" s="188">
        <v>28800000</v>
      </c>
      <c r="H54" s="188">
        <v>6534000</v>
      </c>
    </row>
    <row r="55" spans="1:8" hidden="1" x14ac:dyDescent="0.25">
      <c r="A55" t="s">
        <v>2789</v>
      </c>
      <c r="B55" t="s">
        <v>3551</v>
      </c>
      <c r="C55" t="s">
        <v>3653</v>
      </c>
      <c r="D55" t="s">
        <v>2165</v>
      </c>
      <c r="E55" t="s">
        <v>3654</v>
      </c>
      <c r="F55">
        <v>12</v>
      </c>
      <c r="G55" s="188">
        <v>5950000</v>
      </c>
      <c r="H55" s="188">
        <v>1782000</v>
      </c>
    </row>
    <row r="56" spans="1:8" hidden="1" x14ac:dyDescent="0.25">
      <c r="A56" t="s">
        <v>2909</v>
      </c>
      <c r="B56" t="s">
        <v>3655</v>
      </c>
      <c r="C56" t="s">
        <v>3656</v>
      </c>
      <c r="D56" t="s">
        <v>2165</v>
      </c>
      <c r="E56" t="s">
        <v>3657</v>
      </c>
      <c r="F56">
        <v>4</v>
      </c>
      <c r="G56" s="188">
        <v>5000000</v>
      </c>
      <c r="H56" s="188">
        <v>5000000</v>
      </c>
    </row>
    <row r="57" spans="1:8" hidden="1" x14ac:dyDescent="0.25">
      <c r="A57" t="s">
        <v>2909</v>
      </c>
      <c r="B57" t="s">
        <v>3655</v>
      </c>
      <c r="C57" t="s">
        <v>3658</v>
      </c>
      <c r="D57" t="s">
        <v>2165</v>
      </c>
      <c r="E57" t="s">
        <v>3659</v>
      </c>
      <c r="F57">
        <v>4</v>
      </c>
      <c r="G57" s="188">
        <v>5000000</v>
      </c>
      <c r="H57" s="188">
        <v>5000000</v>
      </c>
    </row>
    <row r="58" spans="1:8" hidden="1" x14ac:dyDescent="0.25">
      <c r="A58" t="s">
        <v>2909</v>
      </c>
      <c r="B58" t="s">
        <v>3655</v>
      </c>
      <c r="C58" t="s">
        <v>3660</v>
      </c>
      <c r="D58" t="s">
        <v>2165</v>
      </c>
      <c r="E58" t="s">
        <v>3661</v>
      </c>
      <c r="F58">
        <v>4</v>
      </c>
      <c r="G58" s="188">
        <v>5000000</v>
      </c>
      <c r="H58" s="188">
        <v>5000000</v>
      </c>
    </row>
    <row r="59" spans="1:8" hidden="1" x14ac:dyDescent="0.25">
      <c r="A59" t="s">
        <v>2909</v>
      </c>
      <c r="B59" t="s">
        <v>3662</v>
      </c>
      <c r="C59" t="s">
        <v>3663</v>
      </c>
      <c r="D59" t="s">
        <v>2165</v>
      </c>
      <c r="E59" t="s">
        <v>3664</v>
      </c>
      <c r="F59">
        <v>12</v>
      </c>
      <c r="G59" s="188">
        <v>5000000</v>
      </c>
      <c r="H59" s="188">
        <v>5000000</v>
      </c>
    </row>
    <row r="60" spans="1:8" hidden="1" x14ac:dyDescent="0.25">
      <c r="A60" t="s">
        <v>2909</v>
      </c>
      <c r="B60" t="s">
        <v>3665</v>
      </c>
      <c r="C60" t="s">
        <v>3666</v>
      </c>
      <c r="D60" t="s">
        <v>2165</v>
      </c>
      <c r="E60" t="s">
        <v>3667</v>
      </c>
      <c r="F60">
        <v>12</v>
      </c>
      <c r="G60" s="188">
        <v>34750000</v>
      </c>
      <c r="H60" s="188">
        <v>18280500</v>
      </c>
    </row>
    <row r="61" spans="1:8" hidden="1" x14ac:dyDescent="0.25">
      <c r="A61" t="s">
        <v>2909</v>
      </c>
      <c r="B61" t="s">
        <v>3668</v>
      </c>
      <c r="C61" t="s">
        <v>3669</v>
      </c>
      <c r="D61" t="s">
        <v>2165</v>
      </c>
      <c r="E61" t="s">
        <v>3670</v>
      </c>
      <c r="F61">
        <v>12</v>
      </c>
      <c r="G61" s="188">
        <v>7854000</v>
      </c>
      <c r="H61" s="188">
        <v>6534000</v>
      </c>
    </row>
    <row r="62" spans="1:8" hidden="1" x14ac:dyDescent="0.25">
      <c r="A62" t="s">
        <v>2811</v>
      </c>
      <c r="B62" t="s">
        <v>3671</v>
      </c>
      <c r="C62" t="s">
        <v>3672</v>
      </c>
      <c r="D62" t="s">
        <v>2165</v>
      </c>
      <c r="E62" t="s">
        <v>3673</v>
      </c>
      <c r="F62">
        <v>12</v>
      </c>
      <c r="G62" s="188">
        <v>2002000</v>
      </c>
      <c r="H62" s="188">
        <v>1722000</v>
      </c>
    </row>
    <row r="63" spans="1:8" hidden="1" x14ac:dyDescent="0.25">
      <c r="A63" t="s">
        <v>2789</v>
      </c>
      <c r="B63" t="s">
        <v>3674</v>
      </c>
      <c r="C63" t="s">
        <v>3675</v>
      </c>
      <c r="D63" t="s">
        <v>2165</v>
      </c>
      <c r="E63" t="s">
        <v>3676</v>
      </c>
      <c r="F63">
        <v>3</v>
      </c>
      <c r="G63" s="188">
        <v>255130133.34</v>
      </c>
      <c r="H63" s="188">
        <v>255130133.34</v>
      </c>
    </row>
    <row r="64" spans="1:8" hidden="1" x14ac:dyDescent="0.25">
      <c r="A64" t="s">
        <v>2811</v>
      </c>
      <c r="B64" t="s">
        <v>3671</v>
      </c>
      <c r="C64" t="s">
        <v>3677</v>
      </c>
      <c r="D64" t="s">
        <v>2165</v>
      </c>
      <c r="E64" t="s">
        <v>3678</v>
      </c>
      <c r="F64">
        <v>12</v>
      </c>
      <c r="G64" s="188">
        <v>2002000</v>
      </c>
      <c r="H64" s="188">
        <v>1722000</v>
      </c>
    </row>
    <row r="65" spans="1:8" hidden="1" x14ac:dyDescent="0.25">
      <c r="A65" t="s">
        <v>2883</v>
      </c>
      <c r="B65" t="s">
        <v>3545</v>
      </c>
      <c r="C65" t="s">
        <v>3679</v>
      </c>
      <c r="D65" t="s">
        <v>2165</v>
      </c>
      <c r="E65" t="s">
        <v>3654</v>
      </c>
      <c r="F65">
        <v>12</v>
      </c>
      <c r="G65" s="188">
        <v>3748500</v>
      </c>
      <c r="H65" s="188">
        <v>3118500</v>
      </c>
    </row>
    <row r="66" spans="1:8" hidden="1" x14ac:dyDescent="0.25">
      <c r="A66" t="s">
        <v>2883</v>
      </c>
      <c r="B66" t="s">
        <v>3545</v>
      </c>
      <c r="C66" t="s">
        <v>3680</v>
      </c>
      <c r="D66" t="s">
        <v>2165</v>
      </c>
      <c r="E66" t="s">
        <v>3681</v>
      </c>
      <c r="F66">
        <v>12</v>
      </c>
      <c r="G66" s="188">
        <v>3748500</v>
      </c>
      <c r="H66" s="188">
        <v>3748500</v>
      </c>
    </row>
    <row r="67" spans="1:8" hidden="1" x14ac:dyDescent="0.25">
      <c r="A67" t="s">
        <v>2883</v>
      </c>
      <c r="B67" t="s">
        <v>3548</v>
      </c>
      <c r="C67" t="s">
        <v>3682</v>
      </c>
      <c r="D67" t="s">
        <v>2165</v>
      </c>
      <c r="E67" t="s">
        <v>3683</v>
      </c>
      <c r="F67">
        <v>12</v>
      </c>
      <c r="G67" s="188">
        <v>8500000</v>
      </c>
      <c r="H67" s="188">
        <v>8500000</v>
      </c>
    </row>
    <row r="68" spans="1:8" hidden="1" x14ac:dyDescent="0.25">
      <c r="A68" t="s">
        <v>2883</v>
      </c>
      <c r="B68" t="s">
        <v>3548</v>
      </c>
      <c r="C68" t="s">
        <v>3684</v>
      </c>
      <c r="D68" t="s">
        <v>2165</v>
      </c>
      <c r="E68" t="s">
        <v>3685</v>
      </c>
      <c r="F68">
        <v>12</v>
      </c>
      <c r="G68" s="188">
        <v>8500000</v>
      </c>
      <c r="H68" s="188">
        <v>8500000</v>
      </c>
    </row>
    <row r="69" spans="1:8" hidden="1" x14ac:dyDescent="0.25">
      <c r="A69" t="s">
        <v>2789</v>
      </c>
      <c r="B69" t="s">
        <v>3551</v>
      </c>
      <c r="C69" t="s">
        <v>3686</v>
      </c>
      <c r="D69" t="s">
        <v>2165</v>
      </c>
      <c r="E69" t="s">
        <v>3681</v>
      </c>
      <c r="F69">
        <v>12</v>
      </c>
      <c r="G69" s="188">
        <v>5950000</v>
      </c>
      <c r="H69" s="188">
        <v>1782000</v>
      </c>
    </row>
    <row r="70" spans="1:8" hidden="1" x14ac:dyDescent="0.25">
      <c r="A70" t="s">
        <v>2789</v>
      </c>
      <c r="B70" t="s">
        <v>3610</v>
      </c>
      <c r="C70" t="s">
        <v>3687</v>
      </c>
      <c r="D70" t="s">
        <v>2165</v>
      </c>
      <c r="E70" t="s">
        <v>3688</v>
      </c>
      <c r="F70">
        <v>12</v>
      </c>
      <c r="G70" s="188">
        <v>25805000</v>
      </c>
      <c r="H70" s="188">
        <v>21133500</v>
      </c>
    </row>
    <row r="71" spans="1:8" hidden="1" x14ac:dyDescent="0.25">
      <c r="A71" t="s">
        <v>2883</v>
      </c>
      <c r="B71" t="s">
        <v>3545</v>
      </c>
      <c r="C71" t="s">
        <v>3689</v>
      </c>
      <c r="D71" t="s">
        <v>2165</v>
      </c>
      <c r="E71" t="s">
        <v>3681</v>
      </c>
      <c r="F71">
        <v>12</v>
      </c>
      <c r="G71" s="188">
        <v>3748500</v>
      </c>
      <c r="H71" s="188">
        <v>3118500</v>
      </c>
    </row>
    <row r="72" spans="1:8" hidden="1" x14ac:dyDescent="0.25">
      <c r="A72" t="s">
        <v>2789</v>
      </c>
      <c r="B72" t="s">
        <v>3613</v>
      </c>
      <c r="C72" t="s">
        <v>3690</v>
      </c>
      <c r="D72" t="s">
        <v>2165</v>
      </c>
      <c r="E72" t="s">
        <v>3691</v>
      </c>
      <c r="F72">
        <v>12</v>
      </c>
      <c r="G72" s="188">
        <v>3705000</v>
      </c>
      <c r="H72" s="188">
        <v>2457540</v>
      </c>
    </row>
    <row r="73" spans="1:8" hidden="1" x14ac:dyDescent="0.25">
      <c r="A73" t="s">
        <v>2883</v>
      </c>
      <c r="B73" t="s">
        <v>3532</v>
      </c>
      <c r="C73" t="s">
        <v>3692</v>
      </c>
      <c r="D73" t="s">
        <v>2165</v>
      </c>
      <c r="E73" t="s">
        <v>3645</v>
      </c>
      <c r="F73">
        <v>12</v>
      </c>
      <c r="G73" s="188">
        <v>4805000</v>
      </c>
      <c r="H73" s="188">
        <v>4805000</v>
      </c>
    </row>
    <row r="74" spans="1:8" hidden="1" x14ac:dyDescent="0.25">
      <c r="A74" t="s">
        <v>2883</v>
      </c>
      <c r="B74" t="s">
        <v>3532</v>
      </c>
      <c r="C74" t="s">
        <v>3693</v>
      </c>
      <c r="D74" t="s">
        <v>2165</v>
      </c>
      <c r="E74" t="s">
        <v>3694</v>
      </c>
      <c r="F74">
        <v>12</v>
      </c>
      <c r="G74" s="188">
        <v>4805000</v>
      </c>
      <c r="H74" s="188">
        <v>4805000</v>
      </c>
    </row>
    <row r="75" spans="1:8" hidden="1" x14ac:dyDescent="0.25">
      <c r="A75" t="s">
        <v>2789</v>
      </c>
      <c r="B75" t="s">
        <v>3551</v>
      </c>
      <c r="C75" t="s">
        <v>3695</v>
      </c>
      <c r="D75" t="s">
        <v>2165</v>
      </c>
      <c r="E75" t="s">
        <v>3696</v>
      </c>
      <c r="F75">
        <v>12</v>
      </c>
      <c r="G75" s="188">
        <v>5950000</v>
      </c>
      <c r="H75" s="188">
        <v>1782000</v>
      </c>
    </row>
    <row r="76" spans="1:8" hidden="1" x14ac:dyDescent="0.25">
      <c r="A76" t="s">
        <v>2789</v>
      </c>
      <c r="B76" t="s">
        <v>3613</v>
      </c>
      <c r="C76" t="s">
        <v>3697</v>
      </c>
      <c r="D76" t="s">
        <v>2165</v>
      </c>
      <c r="E76" t="s">
        <v>3691</v>
      </c>
      <c r="F76">
        <v>12</v>
      </c>
      <c r="G76" s="188">
        <v>3705000</v>
      </c>
      <c r="H76" s="188">
        <v>2214000</v>
      </c>
    </row>
    <row r="77" spans="1:8" hidden="1" x14ac:dyDescent="0.25">
      <c r="A77" t="s">
        <v>2883</v>
      </c>
      <c r="B77" t="s">
        <v>3535</v>
      </c>
      <c r="C77" t="s">
        <v>3698</v>
      </c>
      <c r="D77" t="s">
        <v>2165</v>
      </c>
      <c r="E77" t="s">
        <v>3699</v>
      </c>
      <c r="F77">
        <v>11</v>
      </c>
      <c r="G77" s="188">
        <v>4805000</v>
      </c>
      <c r="H77" s="188">
        <v>4805000</v>
      </c>
    </row>
    <row r="78" spans="1:8" hidden="1" x14ac:dyDescent="0.25">
      <c r="A78" t="s">
        <v>2883</v>
      </c>
      <c r="B78" t="s">
        <v>3535</v>
      </c>
      <c r="C78" t="s">
        <v>3700</v>
      </c>
      <c r="D78" t="s">
        <v>2165</v>
      </c>
      <c r="E78" t="s">
        <v>3701</v>
      </c>
      <c r="F78">
        <v>11</v>
      </c>
      <c r="G78" s="188">
        <v>4805000</v>
      </c>
      <c r="H78" s="188">
        <v>4805000</v>
      </c>
    </row>
    <row r="79" spans="1:8" hidden="1" x14ac:dyDescent="0.25">
      <c r="A79" t="s">
        <v>2883</v>
      </c>
      <c r="B79" t="s">
        <v>3535</v>
      </c>
      <c r="C79" t="s">
        <v>3702</v>
      </c>
      <c r="D79" t="s">
        <v>2165</v>
      </c>
      <c r="E79" t="s">
        <v>3703</v>
      </c>
      <c r="F79">
        <v>11</v>
      </c>
      <c r="G79" s="188">
        <v>4805000</v>
      </c>
      <c r="H79" s="188">
        <v>4805000</v>
      </c>
    </row>
    <row r="80" spans="1:8" hidden="1" x14ac:dyDescent="0.25">
      <c r="A80" t="s">
        <v>2883</v>
      </c>
      <c r="B80" t="s">
        <v>3535</v>
      </c>
      <c r="C80" t="s">
        <v>3704</v>
      </c>
      <c r="D80" t="s">
        <v>2165</v>
      </c>
      <c r="E80" t="s">
        <v>3705</v>
      </c>
      <c r="F80">
        <v>11</v>
      </c>
      <c r="G80" s="188">
        <v>4805000</v>
      </c>
      <c r="H80" s="188">
        <v>4805000</v>
      </c>
    </row>
    <row r="81" spans="1:8" hidden="1" x14ac:dyDescent="0.25">
      <c r="A81" t="s">
        <v>2883</v>
      </c>
      <c r="B81" t="s">
        <v>3535</v>
      </c>
      <c r="C81" t="s">
        <v>3706</v>
      </c>
      <c r="D81" t="s">
        <v>2165</v>
      </c>
      <c r="E81" t="s">
        <v>3707</v>
      </c>
      <c r="F81">
        <v>11</v>
      </c>
      <c r="G81" s="188">
        <v>4805000</v>
      </c>
      <c r="H81" s="188">
        <v>4805000</v>
      </c>
    </row>
    <row r="82" spans="1:8" hidden="1" x14ac:dyDescent="0.25">
      <c r="A82" t="s">
        <v>2883</v>
      </c>
      <c r="B82" t="s">
        <v>3535</v>
      </c>
      <c r="C82" t="s">
        <v>3708</v>
      </c>
      <c r="D82" t="s">
        <v>2165</v>
      </c>
      <c r="E82" t="s">
        <v>3709</v>
      </c>
      <c r="F82">
        <v>11</v>
      </c>
      <c r="G82" s="188">
        <v>4805000</v>
      </c>
      <c r="H82" s="188">
        <v>4565000</v>
      </c>
    </row>
    <row r="83" spans="1:8" hidden="1" x14ac:dyDescent="0.25">
      <c r="A83" t="s">
        <v>2811</v>
      </c>
      <c r="B83" t="s">
        <v>3671</v>
      </c>
      <c r="C83" t="s">
        <v>3710</v>
      </c>
      <c r="D83" t="s">
        <v>2165</v>
      </c>
      <c r="E83" t="s">
        <v>3711</v>
      </c>
      <c r="F83">
        <v>12</v>
      </c>
      <c r="G83" s="188">
        <v>2002000</v>
      </c>
      <c r="H83" s="188">
        <v>1722000</v>
      </c>
    </row>
    <row r="84" spans="1:8" hidden="1" x14ac:dyDescent="0.25">
      <c r="A84" t="s">
        <v>2883</v>
      </c>
      <c r="B84" t="s">
        <v>3532</v>
      </c>
      <c r="C84" t="s">
        <v>3712</v>
      </c>
      <c r="D84" t="s">
        <v>2165</v>
      </c>
      <c r="E84" t="s">
        <v>3713</v>
      </c>
      <c r="F84">
        <v>12</v>
      </c>
      <c r="G84" s="188">
        <v>4805000</v>
      </c>
      <c r="H84" s="188">
        <v>4565000</v>
      </c>
    </row>
    <row r="85" spans="1:8" hidden="1" x14ac:dyDescent="0.25">
      <c r="A85" t="s">
        <v>2909</v>
      </c>
      <c r="B85" t="s">
        <v>3648</v>
      </c>
      <c r="C85" t="s">
        <v>3714</v>
      </c>
      <c r="D85" t="s">
        <v>2165</v>
      </c>
      <c r="E85" t="s">
        <v>3715</v>
      </c>
      <c r="F85">
        <v>4</v>
      </c>
      <c r="G85" s="188">
        <v>28800000</v>
      </c>
      <c r="H85" s="188">
        <v>18280500</v>
      </c>
    </row>
    <row r="86" spans="1:8" hidden="1" x14ac:dyDescent="0.25">
      <c r="A86" t="s">
        <v>2883</v>
      </c>
      <c r="B86" t="s">
        <v>3548</v>
      </c>
      <c r="C86" t="s">
        <v>3716</v>
      </c>
      <c r="D86" t="s">
        <v>2165</v>
      </c>
      <c r="E86" t="s">
        <v>3717</v>
      </c>
      <c r="F86">
        <v>12</v>
      </c>
      <c r="G86" s="188">
        <v>8500000</v>
      </c>
      <c r="H86" s="188">
        <v>8500000</v>
      </c>
    </row>
    <row r="87" spans="1:8" hidden="1" x14ac:dyDescent="0.25">
      <c r="A87" t="s">
        <v>2883</v>
      </c>
      <c r="B87" t="s">
        <v>3545</v>
      </c>
      <c r="C87" t="s">
        <v>3718</v>
      </c>
      <c r="D87" t="s">
        <v>2165</v>
      </c>
      <c r="E87" s="299" t="s">
        <v>3719</v>
      </c>
      <c r="F87">
        <v>12</v>
      </c>
      <c r="G87" s="188">
        <v>3748500</v>
      </c>
      <c r="H87" s="188">
        <v>3118850</v>
      </c>
    </row>
    <row r="88" spans="1:8" hidden="1" x14ac:dyDescent="0.25">
      <c r="A88" t="s">
        <v>2909</v>
      </c>
      <c r="B88" t="s">
        <v>3648</v>
      </c>
      <c r="C88" t="s">
        <v>3720</v>
      </c>
      <c r="D88" t="s">
        <v>2165</v>
      </c>
      <c r="E88" t="s">
        <v>3721</v>
      </c>
      <c r="F88">
        <v>4</v>
      </c>
      <c r="G88" s="188">
        <v>28800000</v>
      </c>
      <c r="H88" s="188">
        <v>6534000</v>
      </c>
    </row>
    <row r="89" spans="1:8" hidden="1" x14ac:dyDescent="0.25">
      <c r="A89" t="s">
        <v>2883</v>
      </c>
      <c r="B89" t="s">
        <v>3545</v>
      </c>
      <c r="C89" t="s">
        <v>3722</v>
      </c>
      <c r="D89" t="s">
        <v>2165</v>
      </c>
      <c r="E89" t="s">
        <v>3719</v>
      </c>
      <c r="F89">
        <v>12</v>
      </c>
      <c r="G89" s="188">
        <v>3748500</v>
      </c>
      <c r="H89" s="188">
        <v>3118500</v>
      </c>
    </row>
    <row r="90" spans="1:8" hidden="1" x14ac:dyDescent="0.25">
      <c r="A90" t="s">
        <v>2883</v>
      </c>
      <c r="B90" t="s">
        <v>3532</v>
      </c>
      <c r="C90" t="s">
        <v>3723</v>
      </c>
      <c r="D90" t="s">
        <v>2165</v>
      </c>
      <c r="E90" t="s">
        <v>3724</v>
      </c>
      <c r="F90">
        <v>12</v>
      </c>
      <c r="G90" s="188">
        <v>4805000</v>
      </c>
      <c r="H90" s="188">
        <v>0</v>
      </c>
    </row>
    <row r="91" spans="1:8" hidden="1" x14ac:dyDescent="0.25">
      <c r="A91" t="s">
        <v>2789</v>
      </c>
      <c r="B91" t="s">
        <v>3551</v>
      </c>
      <c r="C91" t="s">
        <v>3725</v>
      </c>
      <c r="D91" t="s">
        <v>2165</v>
      </c>
      <c r="E91" t="s">
        <v>3726</v>
      </c>
      <c r="F91">
        <v>12</v>
      </c>
      <c r="G91" s="188">
        <v>5950000</v>
      </c>
      <c r="H91" s="188">
        <v>1782000</v>
      </c>
    </row>
    <row r="92" spans="1:8" hidden="1" x14ac:dyDescent="0.25">
      <c r="A92" t="s">
        <v>2883</v>
      </c>
      <c r="B92" t="s">
        <v>3532</v>
      </c>
      <c r="C92" t="s">
        <v>3727</v>
      </c>
      <c r="D92" t="s">
        <v>2165</v>
      </c>
      <c r="E92" t="s">
        <v>3728</v>
      </c>
      <c r="F92">
        <v>12</v>
      </c>
      <c r="G92" s="188">
        <v>4805000</v>
      </c>
      <c r="H92" s="188">
        <v>0</v>
      </c>
    </row>
    <row r="93" spans="1:8" hidden="1" x14ac:dyDescent="0.25">
      <c r="A93" t="s">
        <v>2883</v>
      </c>
      <c r="B93" t="s">
        <v>3532</v>
      </c>
      <c r="C93" t="s">
        <v>3729</v>
      </c>
      <c r="D93" t="s">
        <v>2165</v>
      </c>
      <c r="E93" t="s">
        <v>3730</v>
      </c>
      <c r="F93">
        <v>12</v>
      </c>
      <c r="G93" s="188">
        <v>4805000</v>
      </c>
      <c r="H93" s="188">
        <v>0</v>
      </c>
    </row>
    <row r="94" spans="1:8" hidden="1" x14ac:dyDescent="0.25">
      <c r="A94" t="s">
        <v>2789</v>
      </c>
      <c r="B94" t="s">
        <v>3610</v>
      </c>
      <c r="C94" t="s">
        <v>3731</v>
      </c>
      <c r="D94" t="s">
        <v>2165</v>
      </c>
      <c r="E94" t="s">
        <v>3732</v>
      </c>
      <c r="F94">
        <v>12</v>
      </c>
      <c r="G94" s="188">
        <v>25805000</v>
      </c>
      <c r="H94" s="188">
        <v>21133500</v>
      </c>
    </row>
    <row r="95" spans="1:8" hidden="1" x14ac:dyDescent="0.25">
      <c r="A95" t="s">
        <v>2909</v>
      </c>
      <c r="B95" t="s">
        <v>3662</v>
      </c>
      <c r="C95" t="s">
        <v>3733</v>
      </c>
      <c r="D95" t="s">
        <v>2165</v>
      </c>
      <c r="E95" t="s">
        <v>3734</v>
      </c>
      <c r="F95">
        <v>12</v>
      </c>
      <c r="G95" s="188">
        <v>5000000</v>
      </c>
      <c r="H95" s="188">
        <v>5000000</v>
      </c>
    </row>
    <row r="96" spans="1:8" hidden="1" x14ac:dyDescent="0.25">
      <c r="A96" t="s">
        <v>2789</v>
      </c>
      <c r="B96" t="s">
        <v>3674</v>
      </c>
      <c r="C96" t="s">
        <v>3735</v>
      </c>
      <c r="D96" t="s">
        <v>2165</v>
      </c>
      <c r="E96" t="s">
        <v>3736</v>
      </c>
      <c r="F96">
        <v>3</v>
      </c>
      <c r="G96" s="188">
        <v>255130133.34</v>
      </c>
      <c r="H96" s="188">
        <v>255130133</v>
      </c>
    </row>
    <row r="97" spans="1:8" hidden="1" x14ac:dyDescent="0.25">
      <c r="A97" t="s">
        <v>2909</v>
      </c>
      <c r="B97" t="s">
        <v>3668</v>
      </c>
      <c r="C97" t="s">
        <v>3737</v>
      </c>
      <c r="D97" t="s">
        <v>2165</v>
      </c>
      <c r="E97" t="s">
        <v>3738</v>
      </c>
      <c r="F97">
        <v>12</v>
      </c>
      <c r="G97" s="188">
        <v>7854000</v>
      </c>
      <c r="H97" s="188">
        <v>6534000</v>
      </c>
    </row>
    <row r="98" spans="1:8" hidden="1" x14ac:dyDescent="0.25">
      <c r="A98" t="s">
        <v>2811</v>
      </c>
      <c r="B98" t="s">
        <v>3671</v>
      </c>
      <c r="C98" t="s">
        <v>3739</v>
      </c>
      <c r="D98" t="s">
        <v>2165</v>
      </c>
      <c r="E98" t="s">
        <v>3740</v>
      </c>
      <c r="F98">
        <v>12</v>
      </c>
      <c r="G98" s="188">
        <v>2002000</v>
      </c>
      <c r="H98" s="188">
        <v>1722000</v>
      </c>
    </row>
    <row r="99" spans="1:8" hidden="1" x14ac:dyDescent="0.25">
      <c r="A99" t="s">
        <v>2789</v>
      </c>
      <c r="B99" t="s">
        <v>3613</v>
      </c>
      <c r="C99" t="s">
        <v>3741</v>
      </c>
      <c r="D99" t="s">
        <v>2165</v>
      </c>
      <c r="E99" s="299" t="s">
        <v>3742</v>
      </c>
      <c r="F99">
        <v>12</v>
      </c>
      <c r="G99" s="188">
        <v>3705000</v>
      </c>
      <c r="H99" s="188">
        <v>2214000</v>
      </c>
    </row>
    <row r="100" spans="1:8" hidden="1" x14ac:dyDescent="0.25">
      <c r="A100" t="s">
        <v>2909</v>
      </c>
      <c r="B100" t="s">
        <v>3668</v>
      </c>
      <c r="C100" t="s">
        <v>3743</v>
      </c>
      <c r="D100" t="s">
        <v>2165</v>
      </c>
      <c r="E100" t="s">
        <v>3744</v>
      </c>
      <c r="F100">
        <v>12</v>
      </c>
      <c r="G100" s="188">
        <v>7854000</v>
      </c>
      <c r="H100" s="188">
        <v>6534000</v>
      </c>
    </row>
    <row r="101" spans="1:8" hidden="1" x14ac:dyDescent="0.25">
      <c r="A101" t="s">
        <v>2915</v>
      </c>
      <c r="B101" t="s">
        <v>3589</v>
      </c>
      <c r="C101" t="s">
        <v>3745</v>
      </c>
      <c r="D101" t="s">
        <v>2165</v>
      </c>
      <c r="E101" t="s">
        <v>3746</v>
      </c>
      <c r="F101">
        <v>9</v>
      </c>
      <c r="G101" s="188">
        <v>8000000</v>
      </c>
      <c r="H101" s="188">
        <v>8000000</v>
      </c>
    </row>
    <row r="102" spans="1:8" hidden="1" x14ac:dyDescent="0.25">
      <c r="A102" t="s">
        <v>2915</v>
      </c>
      <c r="B102" t="s">
        <v>3646</v>
      </c>
      <c r="C102" t="s">
        <v>3747</v>
      </c>
      <c r="D102" t="s">
        <v>2165</v>
      </c>
      <c r="E102" t="s">
        <v>3748</v>
      </c>
      <c r="F102">
        <v>12</v>
      </c>
      <c r="G102" s="188">
        <v>3305000</v>
      </c>
      <c r="H102" s="188">
        <v>3305000</v>
      </c>
    </row>
    <row r="103" spans="1:8" hidden="1" x14ac:dyDescent="0.25">
      <c r="A103" t="s">
        <v>2909</v>
      </c>
      <c r="B103" t="s">
        <v>3665</v>
      </c>
      <c r="C103" t="s">
        <v>3749</v>
      </c>
      <c r="D103" t="s">
        <v>2165</v>
      </c>
      <c r="E103" t="s">
        <v>3750</v>
      </c>
      <c r="F103">
        <v>12</v>
      </c>
      <c r="G103" s="188">
        <v>34750000</v>
      </c>
      <c r="H103" s="188">
        <v>18280500</v>
      </c>
    </row>
    <row r="104" spans="1:8" hidden="1" x14ac:dyDescent="0.25">
      <c r="A104" t="s">
        <v>2909</v>
      </c>
      <c r="B104" t="s">
        <v>3665</v>
      </c>
      <c r="C104" t="s">
        <v>3751</v>
      </c>
      <c r="D104" t="s">
        <v>2165</v>
      </c>
      <c r="E104" t="s">
        <v>3752</v>
      </c>
      <c r="F104">
        <v>12</v>
      </c>
      <c r="G104" s="188">
        <v>34750000</v>
      </c>
      <c r="H104" s="188">
        <v>34750000</v>
      </c>
    </row>
    <row r="105" spans="1:8" hidden="1" x14ac:dyDescent="0.25">
      <c r="A105" t="s">
        <v>2789</v>
      </c>
      <c r="B105" t="s">
        <v>3753</v>
      </c>
      <c r="C105" t="s">
        <v>3754</v>
      </c>
      <c r="D105" t="s">
        <v>2165</v>
      </c>
      <c r="E105" t="s">
        <v>3755</v>
      </c>
      <c r="F105">
        <v>1</v>
      </c>
      <c r="G105" s="188">
        <v>14350000</v>
      </c>
      <c r="H105" s="188">
        <v>14350000</v>
      </c>
    </row>
    <row r="106" spans="1:8" hidden="1" x14ac:dyDescent="0.25">
      <c r="A106" t="s">
        <v>2909</v>
      </c>
      <c r="B106" t="s">
        <v>3655</v>
      </c>
      <c r="C106" t="s">
        <v>3756</v>
      </c>
      <c r="D106" t="s">
        <v>2165</v>
      </c>
      <c r="E106" t="s">
        <v>3757</v>
      </c>
      <c r="F106">
        <v>4</v>
      </c>
      <c r="G106" s="188">
        <v>5000000</v>
      </c>
      <c r="H106" s="188">
        <v>5000000</v>
      </c>
    </row>
    <row r="107" spans="1:8" hidden="1" x14ac:dyDescent="0.25">
      <c r="A107" t="s">
        <v>2909</v>
      </c>
      <c r="B107" t="s">
        <v>3665</v>
      </c>
      <c r="C107" t="s">
        <v>3758</v>
      </c>
      <c r="D107" t="s">
        <v>2165</v>
      </c>
      <c r="E107" t="s">
        <v>3752</v>
      </c>
      <c r="F107">
        <v>12</v>
      </c>
      <c r="G107" s="188">
        <v>34750000</v>
      </c>
      <c r="H107" s="188">
        <v>18280500</v>
      </c>
    </row>
    <row r="108" spans="1:8" hidden="1" x14ac:dyDescent="0.25">
      <c r="A108" t="s">
        <v>2915</v>
      </c>
      <c r="B108" t="s">
        <v>3589</v>
      </c>
      <c r="C108" t="s">
        <v>3759</v>
      </c>
      <c r="D108" t="s">
        <v>2165</v>
      </c>
      <c r="E108" t="s">
        <v>3760</v>
      </c>
      <c r="F108">
        <v>9</v>
      </c>
      <c r="G108" s="188">
        <v>8000000</v>
      </c>
      <c r="H108" s="188">
        <v>8000000</v>
      </c>
    </row>
    <row r="109" spans="1:8" hidden="1" x14ac:dyDescent="0.25">
      <c r="A109" t="s">
        <v>2789</v>
      </c>
      <c r="B109" t="s">
        <v>3761</v>
      </c>
      <c r="C109" t="s">
        <v>3762</v>
      </c>
      <c r="D109" t="s">
        <v>2165</v>
      </c>
      <c r="E109" t="s">
        <v>3763</v>
      </c>
      <c r="F109">
        <v>12</v>
      </c>
      <c r="G109" s="188">
        <v>5833333.3399999999</v>
      </c>
      <c r="H109" s="188">
        <v>70000000.079999998</v>
      </c>
    </row>
    <row r="110" spans="1:8" hidden="1" x14ac:dyDescent="0.25">
      <c r="A110" t="s">
        <v>2909</v>
      </c>
      <c r="B110" t="s">
        <v>3665</v>
      </c>
      <c r="C110" t="s">
        <v>3764</v>
      </c>
      <c r="D110" t="s">
        <v>2165</v>
      </c>
      <c r="E110" t="s">
        <v>3654</v>
      </c>
      <c r="F110">
        <v>12</v>
      </c>
      <c r="G110" s="188">
        <v>34750000</v>
      </c>
      <c r="H110" s="188">
        <v>18280500</v>
      </c>
    </row>
    <row r="111" spans="1:8" hidden="1" x14ac:dyDescent="0.25">
      <c r="A111" t="s">
        <v>2909</v>
      </c>
      <c r="B111" t="s">
        <v>3668</v>
      </c>
      <c r="C111" t="s">
        <v>3765</v>
      </c>
      <c r="D111" t="s">
        <v>2165</v>
      </c>
      <c r="E111" t="s">
        <v>3654</v>
      </c>
      <c r="F111">
        <v>12</v>
      </c>
      <c r="G111" s="188">
        <v>7854000</v>
      </c>
      <c r="H111" s="188">
        <v>6534000</v>
      </c>
    </row>
    <row r="112" spans="1:8" hidden="1" x14ac:dyDescent="0.25">
      <c r="A112" t="s">
        <v>2915</v>
      </c>
      <c r="B112" t="s">
        <v>3589</v>
      </c>
      <c r="C112" t="s">
        <v>3766</v>
      </c>
      <c r="D112" t="s">
        <v>2165</v>
      </c>
      <c r="E112" t="s">
        <v>3767</v>
      </c>
      <c r="F112">
        <v>9</v>
      </c>
      <c r="G112" s="188">
        <v>8000000</v>
      </c>
      <c r="H112" s="188">
        <v>8000000</v>
      </c>
    </row>
    <row r="113" spans="1:8" hidden="1" x14ac:dyDescent="0.25">
      <c r="A113" t="s">
        <v>2883</v>
      </c>
      <c r="B113" t="s">
        <v>3545</v>
      </c>
      <c r="C113" t="s">
        <v>3768</v>
      </c>
      <c r="D113" t="s">
        <v>2165</v>
      </c>
      <c r="E113" t="s">
        <v>3726</v>
      </c>
      <c r="F113">
        <v>12</v>
      </c>
      <c r="G113" s="188">
        <v>3748500</v>
      </c>
      <c r="H113" s="188">
        <v>3118500</v>
      </c>
    </row>
    <row r="114" spans="1:8" hidden="1" x14ac:dyDescent="0.25">
      <c r="A114" t="s">
        <v>2909</v>
      </c>
      <c r="B114" t="s">
        <v>3662</v>
      </c>
      <c r="C114" t="s">
        <v>3769</v>
      </c>
      <c r="D114" t="s">
        <v>2165</v>
      </c>
      <c r="E114" t="s">
        <v>3685</v>
      </c>
      <c r="F114">
        <v>12</v>
      </c>
      <c r="G114" s="188">
        <v>5000000</v>
      </c>
      <c r="H114" s="188">
        <v>5000000</v>
      </c>
    </row>
    <row r="115" spans="1:8" hidden="1" x14ac:dyDescent="0.25">
      <c r="A115" t="s">
        <v>2883</v>
      </c>
      <c r="B115" t="s">
        <v>3535</v>
      </c>
      <c r="C115" t="s">
        <v>3770</v>
      </c>
      <c r="D115" t="s">
        <v>2165</v>
      </c>
      <c r="E115" t="s">
        <v>3771</v>
      </c>
      <c r="F115">
        <v>11</v>
      </c>
      <c r="G115" s="188">
        <v>4805000</v>
      </c>
      <c r="H115" s="188">
        <v>4805000</v>
      </c>
    </row>
    <row r="116" spans="1:8" hidden="1" x14ac:dyDescent="0.25">
      <c r="A116" t="s">
        <v>2883</v>
      </c>
      <c r="B116" t="s">
        <v>3532</v>
      </c>
      <c r="C116" t="s">
        <v>3772</v>
      </c>
      <c r="D116" t="s">
        <v>2165</v>
      </c>
      <c r="E116" t="s">
        <v>3773</v>
      </c>
      <c r="F116">
        <v>12</v>
      </c>
      <c r="G116" s="188">
        <v>4805000</v>
      </c>
      <c r="H116" s="188">
        <v>4805000</v>
      </c>
    </row>
    <row r="117" spans="1:8" hidden="1" x14ac:dyDescent="0.25">
      <c r="A117" t="s">
        <v>2883</v>
      </c>
      <c r="B117" t="s">
        <v>3548</v>
      </c>
      <c r="C117" t="s">
        <v>3774</v>
      </c>
      <c r="D117" t="s">
        <v>2165</v>
      </c>
      <c r="E117" t="s">
        <v>3775</v>
      </c>
      <c r="F117">
        <v>12</v>
      </c>
      <c r="G117" s="188">
        <v>8500000</v>
      </c>
      <c r="H117" s="188">
        <v>8500000</v>
      </c>
    </row>
    <row r="118" spans="1:8" hidden="1" x14ac:dyDescent="0.25">
      <c r="A118" t="s">
        <v>2909</v>
      </c>
      <c r="B118" t="s">
        <v>3665</v>
      </c>
      <c r="C118" t="s">
        <v>3776</v>
      </c>
      <c r="D118" t="s">
        <v>2165</v>
      </c>
      <c r="E118" t="s">
        <v>3681</v>
      </c>
      <c r="F118">
        <v>12</v>
      </c>
      <c r="G118" s="188">
        <v>34750000</v>
      </c>
      <c r="H118" s="188">
        <v>18280500</v>
      </c>
    </row>
    <row r="119" spans="1:8" hidden="1" x14ac:dyDescent="0.25">
      <c r="A119" t="s">
        <v>2909</v>
      </c>
      <c r="B119" t="s">
        <v>3668</v>
      </c>
      <c r="C119" t="s">
        <v>3777</v>
      </c>
      <c r="D119" t="s">
        <v>2165</v>
      </c>
      <c r="E119" t="s">
        <v>3681</v>
      </c>
      <c r="F119">
        <v>12</v>
      </c>
      <c r="G119" s="188">
        <v>7854000</v>
      </c>
      <c r="H119" s="188">
        <v>6534000</v>
      </c>
    </row>
    <row r="120" spans="1:8" hidden="1" x14ac:dyDescent="0.25">
      <c r="A120" t="s">
        <v>2915</v>
      </c>
      <c r="B120" t="s">
        <v>3646</v>
      </c>
      <c r="C120" t="s">
        <v>3778</v>
      </c>
      <c r="D120" t="s">
        <v>2165</v>
      </c>
      <c r="E120" t="s">
        <v>3779</v>
      </c>
      <c r="F120">
        <v>12</v>
      </c>
      <c r="G120" s="188">
        <v>3305000</v>
      </c>
      <c r="H120" s="188">
        <v>3305000</v>
      </c>
    </row>
    <row r="121" spans="1:8" hidden="1" x14ac:dyDescent="0.25">
      <c r="A121" t="s">
        <v>2883</v>
      </c>
      <c r="B121" t="s">
        <v>3548</v>
      </c>
      <c r="C121" t="s">
        <v>3780</v>
      </c>
      <c r="D121" t="s">
        <v>2165</v>
      </c>
      <c r="E121" t="s">
        <v>3781</v>
      </c>
      <c r="F121">
        <v>12</v>
      </c>
      <c r="G121" s="188">
        <v>8500000</v>
      </c>
      <c r="H121" s="188">
        <v>8500000</v>
      </c>
    </row>
    <row r="122" spans="1:8" hidden="1" x14ac:dyDescent="0.25">
      <c r="A122" t="s">
        <v>2883</v>
      </c>
      <c r="B122" t="s">
        <v>3545</v>
      </c>
      <c r="C122" t="s">
        <v>3782</v>
      </c>
      <c r="D122" t="s">
        <v>2165</v>
      </c>
      <c r="E122" t="s">
        <v>3783</v>
      </c>
      <c r="F122">
        <v>12</v>
      </c>
      <c r="G122" s="188">
        <v>3748500</v>
      </c>
      <c r="H122" s="188">
        <v>3118500</v>
      </c>
    </row>
    <row r="123" spans="1:8" hidden="1" x14ac:dyDescent="0.25">
      <c r="A123" t="s">
        <v>2909</v>
      </c>
      <c r="B123" t="s">
        <v>3662</v>
      </c>
      <c r="C123" t="s">
        <v>3784</v>
      </c>
      <c r="D123" t="s">
        <v>2165</v>
      </c>
      <c r="E123" t="s">
        <v>3785</v>
      </c>
      <c r="F123">
        <v>12</v>
      </c>
      <c r="G123" s="188">
        <v>5000000</v>
      </c>
      <c r="H123" s="188">
        <v>5000000</v>
      </c>
    </row>
    <row r="124" spans="1:8" hidden="1" x14ac:dyDescent="0.25">
      <c r="A124" t="s">
        <v>2909</v>
      </c>
      <c r="B124" t="s">
        <v>3786</v>
      </c>
      <c r="C124" t="s">
        <v>3787</v>
      </c>
      <c r="D124" t="s">
        <v>2165</v>
      </c>
      <c r="E124" t="s">
        <v>3788</v>
      </c>
      <c r="F124">
        <v>12</v>
      </c>
      <c r="G124" s="188">
        <v>10855000</v>
      </c>
      <c r="H124" s="188">
        <v>8118000</v>
      </c>
    </row>
    <row r="125" spans="1:8" hidden="1" x14ac:dyDescent="0.25">
      <c r="A125" t="s">
        <v>2909</v>
      </c>
      <c r="B125" t="s">
        <v>3662</v>
      </c>
      <c r="C125" t="s">
        <v>3789</v>
      </c>
      <c r="D125" t="s">
        <v>2165</v>
      </c>
      <c r="E125" t="s">
        <v>3790</v>
      </c>
      <c r="F125">
        <v>12</v>
      </c>
      <c r="G125" s="188">
        <v>5000000</v>
      </c>
      <c r="H125" s="188">
        <v>5000000</v>
      </c>
    </row>
    <row r="126" spans="1:8" hidden="1" x14ac:dyDescent="0.25">
      <c r="A126" t="s">
        <v>2909</v>
      </c>
      <c r="B126" t="s">
        <v>3665</v>
      </c>
      <c r="C126" t="s">
        <v>3791</v>
      </c>
      <c r="D126" t="s">
        <v>2165</v>
      </c>
      <c r="E126" s="299" t="s">
        <v>3792</v>
      </c>
      <c r="F126">
        <v>12</v>
      </c>
      <c r="G126" s="188">
        <v>34750000</v>
      </c>
      <c r="H126" s="188">
        <v>18280500</v>
      </c>
    </row>
    <row r="127" spans="1:8" hidden="1" x14ac:dyDescent="0.25">
      <c r="A127" t="s">
        <v>2915</v>
      </c>
      <c r="B127" t="s">
        <v>3793</v>
      </c>
      <c r="C127" t="s">
        <v>3794</v>
      </c>
      <c r="D127" t="s">
        <v>2165</v>
      </c>
      <c r="E127" t="s">
        <v>3795</v>
      </c>
      <c r="F127">
        <v>12</v>
      </c>
      <c r="G127" s="188">
        <v>800000</v>
      </c>
      <c r="H127" s="188">
        <v>500000</v>
      </c>
    </row>
    <row r="128" spans="1:8" hidden="1" x14ac:dyDescent="0.25">
      <c r="A128" t="s">
        <v>2909</v>
      </c>
      <c r="B128" t="s">
        <v>3668</v>
      </c>
      <c r="C128" t="s">
        <v>3796</v>
      </c>
      <c r="D128" t="s">
        <v>2165</v>
      </c>
      <c r="E128" t="s">
        <v>3797</v>
      </c>
      <c r="F128">
        <v>12</v>
      </c>
      <c r="G128" s="188">
        <v>7854000</v>
      </c>
      <c r="H128" s="188">
        <v>6534000</v>
      </c>
    </row>
    <row r="129" spans="1:8" hidden="1" x14ac:dyDescent="0.25">
      <c r="A129" t="s">
        <v>2909</v>
      </c>
      <c r="B129" t="s">
        <v>3665</v>
      </c>
      <c r="C129" t="s">
        <v>3798</v>
      </c>
      <c r="D129" t="s">
        <v>2165</v>
      </c>
      <c r="E129" t="s">
        <v>3799</v>
      </c>
      <c r="F129">
        <v>12</v>
      </c>
      <c r="G129" s="188">
        <v>34750000</v>
      </c>
      <c r="H129" s="188">
        <v>18280500</v>
      </c>
    </row>
    <row r="130" spans="1:8" hidden="1" x14ac:dyDescent="0.25">
      <c r="A130" t="s">
        <v>2909</v>
      </c>
      <c r="B130" t="s">
        <v>3668</v>
      </c>
      <c r="C130" t="s">
        <v>3800</v>
      </c>
      <c r="D130" t="s">
        <v>2165</v>
      </c>
      <c r="E130" t="s">
        <v>3799</v>
      </c>
      <c r="F130">
        <v>12</v>
      </c>
      <c r="G130" s="188">
        <v>7854000</v>
      </c>
      <c r="H130" s="188">
        <v>6534000</v>
      </c>
    </row>
    <row r="131" spans="1:8" hidden="1" x14ac:dyDescent="0.25">
      <c r="A131" t="s">
        <v>2811</v>
      </c>
      <c r="B131" t="s">
        <v>3801</v>
      </c>
      <c r="C131" t="s">
        <v>3802</v>
      </c>
      <c r="D131" t="s">
        <v>2165</v>
      </c>
      <c r="E131" t="s">
        <v>3803</v>
      </c>
      <c r="F131">
        <v>1</v>
      </c>
      <c r="G131" s="188">
        <v>2975000</v>
      </c>
      <c r="H131" s="188">
        <v>1287000</v>
      </c>
    </row>
    <row r="132" spans="1:8" hidden="1" x14ac:dyDescent="0.25">
      <c r="A132" t="s">
        <v>2811</v>
      </c>
      <c r="B132" t="s">
        <v>3804</v>
      </c>
      <c r="C132" t="s">
        <v>3805</v>
      </c>
      <c r="D132" t="s">
        <v>2165</v>
      </c>
      <c r="E132" t="s">
        <v>3806</v>
      </c>
      <c r="F132">
        <v>11</v>
      </c>
      <c r="G132" s="188">
        <v>1666000</v>
      </c>
      <c r="H132" s="188">
        <v>1386000</v>
      </c>
    </row>
    <row r="133" spans="1:8" hidden="1" x14ac:dyDescent="0.25">
      <c r="A133" t="s">
        <v>2811</v>
      </c>
      <c r="B133" t="s">
        <v>3804</v>
      </c>
      <c r="C133" t="s">
        <v>3807</v>
      </c>
      <c r="D133" t="s">
        <v>2165</v>
      </c>
      <c r="E133" t="s">
        <v>3808</v>
      </c>
      <c r="F133">
        <v>11</v>
      </c>
      <c r="G133" s="188">
        <v>1666000</v>
      </c>
      <c r="H133" s="188">
        <v>1666000</v>
      </c>
    </row>
    <row r="134" spans="1:8" hidden="1" x14ac:dyDescent="0.25">
      <c r="A134" t="s">
        <v>2811</v>
      </c>
      <c r="B134" t="s">
        <v>3804</v>
      </c>
      <c r="C134" t="s">
        <v>3809</v>
      </c>
      <c r="D134" t="s">
        <v>2165</v>
      </c>
      <c r="E134" t="s">
        <v>3810</v>
      </c>
      <c r="F134">
        <v>11</v>
      </c>
      <c r="G134" s="188">
        <v>1666000</v>
      </c>
      <c r="H134" s="188">
        <v>1386000</v>
      </c>
    </row>
    <row r="135" spans="1:8" hidden="1" x14ac:dyDescent="0.25">
      <c r="A135" t="s">
        <v>2811</v>
      </c>
      <c r="B135" t="s">
        <v>3804</v>
      </c>
      <c r="C135" t="s">
        <v>3811</v>
      </c>
      <c r="D135" t="s">
        <v>2165</v>
      </c>
      <c r="E135" t="s">
        <v>3799</v>
      </c>
      <c r="F135">
        <v>11</v>
      </c>
      <c r="G135" s="188">
        <v>1666000</v>
      </c>
      <c r="H135" s="188">
        <v>1386000</v>
      </c>
    </row>
    <row r="136" spans="1:8" hidden="1" x14ac:dyDescent="0.25">
      <c r="A136" t="s">
        <v>2811</v>
      </c>
      <c r="B136" t="s">
        <v>3804</v>
      </c>
      <c r="C136" t="s">
        <v>3812</v>
      </c>
      <c r="D136" t="s">
        <v>2165</v>
      </c>
      <c r="E136" t="s">
        <v>3608</v>
      </c>
      <c r="F136">
        <v>11</v>
      </c>
      <c r="G136" s="188">
        <v>1666000</v>
      </c>
      <c r="H136" s="188">
        <v>1386000</v>
      </c>
    </row>
    <row r="137" spans="1:8" hidden="1" x14ac:dyDescent="0.25">
      <c r="A137" t="s">
        <v>2811</v>
      </c>
      <c r="B137" t="s">
        <v>3804</v>
      </c>
      <c r="C137" t="s">
        <v>3813</v>
      </c>
      <c r="D137" t="s">
        <v>2165</v>
      </c>
      <c r="E137" t="s">
        <v>3642</v>
      </c>
      <c r="F137">
        <v>11</v>
      </c>
      <c r="G137" s="188">
        <v>1666000</v>
      </c>
      <c r="H137" s="188">
        <v>1386000</v>
      </c>
    </row>
    <row r="138" spans="1:8" hidden="1" x14ac:dyDescent="0.25">
      <c r="A138" t="s">
        <v>2915</v>
      </c>
      <c r="B138" t="s">
        <v>3793</v>
      </c>
      <c r="C138" t="s">
        <v>3814</v>
      </c>
      <c r="D138" t="s">
        <v>2165</v>
      </c>
      <c r="E138" t="s">
        <v>3815</v>
      </c>
      <c r="F138">
        <v>12</v>
      </c>
      <c r="G138" s="188">
        <v>800000</v>
      </c>
      <c r="H138" s="188">
        <v>500000</v>
      </c>
    </row>
    <row r="139" spans="1:8" hidden="1" x14ac:dyDescent="0.25">
      <c r="A139" t="s">
        <v>2909</v>
      </c>
      <c r="B139" t="s">
        <v>3665</v>
      </c>
      <c r="C139" t="s">
        <v>3816</v>
      </c>
      <c r="D139" t="s">
        <v>2165</v>
      </c>
      <c r="E139" t="s">
        <v>3817</v>
      </c>
      <c r="F139">
        <v>12</v>
      </c>
      <c r="G139" s="188">
        <v>34750000</v>
      </c>
      <c r="H139" s="188">
        <v>18280500</v>
      </c>
    </row>
    <row r="140" spans="1:8" hidden="1" x14ac:dyDescent="0.25">
      <c r="A140" t="s">
        <v>2909</v>
      </c>
      <c r="B140" t="s">
        <v>3668</v>
      </c>
      <c r="C140" t="s">
        <v>3818</v>
      </c>
      <c r="D140" t="s">
        <v>2165</v>
      </c>
      <c r="E140" t="s">
        <v>3817</v>
      </c>
      <c r="F140">
        <v>12</v>
      </c>
      <c r="G140" s="188">
        <v>7854000</v>
      </c>
      <c r="H140" s="188">
        <v>6534000</v>
      </c>
    </row>
    <row r="141" spans="1:8" hidden="1" x14ac:dyDescent="0.25">
      <c r="A141" t="s">
        <v>2811</v>
      </c>
      <c r="B141" t="s">
        <v>3804</v>
      </c>
      <c r="C141" t="s">
        <v>3819</v>
      </c>
      <c r="D141" t="s">
        <v>2165</v>
      </c>
      <c r="E141" t="s">
        <v>3654</v>
      </c>
      <c r="F141">
        <v>11</v>
      </c>
      <c r="G141" s="188">
        <v>1666000</v>
      </c>
      <c r="H141" s="188">
        <v>1386000</v>
      </c>
    </row>
    <row r="142" spans="1:8" hidden="1" x14ac:dyDescent="0.25">
      <c r="A142" t="s">
        <v>2811</v>
      </c>
      <c r="B142" t="s">
        <v>3804</v>
      </c>
      <c r="C142" t="s">
        <v>3820</v>
      </c>
      <c r="D142" t="s">
        <v>2165</v>
      </c>
      <c r="E142" t="s">
        <v>3681</v>
      </c>
      <c r="F142">
        <v>11</v>
      </c>
      <c r="G142" s="188">
        <v>1666000</v>
      </c>
      <c r="H142" s="188">
        <v>1386000</v>
      </c>
    </row>
    <row r="143" spans="1:8" hidden="1" x14ac:dyDescent="0.25">
      <c r="A143" t="s">
        <v>2811</v>
      </c>
      <c r="B143" t="s">
        <v>3804</v>
      </c>
      <c r="C143" t="s">
        <v>3821</v>
      </c>
      <c r="D143" t="s">
        <v>2165</v>
      </c>
      <c r="E143" t="s">
        <v>3719</v>
      </c>
      <c r="F143">
        <v>11</v>
      </c>
      <c r="G143" s="188">
        <v>1666000</v>
      </c>
      <c r="H143" s="188">
        <v>1386000</v>
      </c>
    </row>
    <row r="144" spans="1:8" hidden="1" x14ac:dyDescent="0.25">
      <c r="A144" t="s">
        <v>2909</v>
      </c>
      <c r="B144" t="s">
        <v>3786</v>
      </c>
      <c r="C144" t="s">
        <v>3822</v>
      </c>
      <c r="D144" t="s">
        <v>2165</v>
      </c>
      <c r="E144" t="s">
        <v>3823</v>
      </c>
      <c r="F144">
        <v>12</v>
      </c>
      <c r="G144" s="188">
        <v>10855000</v>
      </c>
      <c r="H144" s="188">
        <v>8118000</v>
      </c>
    </row>
    <row r="145" spans="1:8" hidden="1" x14ac:dyDescent="0.25">
      <c r="A145" t="s">
        <v>2909</v>
      </c>
      <c r="B145" t="s">
        <v>3662</v>
      </c>
      <c r="C145" t="s">
        <v>3824</v>
      </c>
      <c r="D145" t="s">
        <v>2165</v>
      </c>
      <c r="E145" t="s">
        <v>3825</v>
      </c>
      <c r="F145">
        <v>12</v>
      </c>
      <c r="G145" s="188">
        <v>5000000</v>
      </c>
      <c r="H145" s="188">
        <v>5000000</v>
      </c>
    </row>
    <row r="146" spans="1:8" hidden="1" x14ac:dyDescent="0.25">
      <c r="A146" t="s">
        <v>2909</v>
      </c>
      <c r="B146" t="s">
        <v>3665</v>
      </c>
      <c r="C146" t="s">
        <v>3826</v>
      </c>
      <c r="D146" t="s">
        <v>2165</v>
      </c>
      <c r="E146" t="s">
        <v>3726</v>
      </c>
      <c r="F146">
        <v>12</v>
      </c>
      <c r="G146" s="188">
        <v>34750000</v>
      </c>
      <c r="H146" s="188">
        <v>18280500</v>
      </c>
    </row>
    <row r="147" spans="1:8" hidden="1" x14ac:dyDescent="0.25">
      <c r="A147" t="s">
        <v>2909</v>
      </c>
      <c r="B147" t="s">
        <v>3668</v>
      </c>
      <c r="C147" t="s">
        <v>3827</v>
      </c>
      <c r="D147" t="s">
        <v>2165</v>
      </c>
      <c r="E147" t="s">
        <v>3726</v>
      </c>
      <c r="F147">
        <v>12</v>
      </c>
      <c r="G147" s="188">
        <v>7854000</v>
      </c>
      <c r="H147" s="188">
        <v>6534000</v>
      </c>
    </row>
    <row r="148" spans="1:8" hidden="1" x14ac:dyDescent="0.25">
      <c r="A148" t="s">
        <v>2909</v>
      </c>
      <c r="B148" t="s">
        <v>3662</v>
      </c>
      <c r="C148" t="s">
        <v>3828</v>
      </c>
      <c r="D148" t="s">
        <v>2165</v>
      </c>
      <c r="E148" t="s">
        <v>3829</v>
      </c>
      <c r="F148">
        <v>12</v>
      </c>
      <c r="G148" s="188">
        <v>5000000</v>
      </c>
      <c r="H148" s="188">
        <v>5000000</v>
      </c>
    </row>
    <row r="149" spans="1:8" hidden="1" x14ac:dyDescent="0.25">
      <c r="A149" t="s">
        <v>2909</v>
      </c>
      <c r="B149" t="s">
        <v>3662</v>
      </c>
      <c r="C149" t="s">
        <v>3830</v>
      </c>
      <c r="D149" t="s">
        <v>2165</v>
      </c>
      <c r="E149" t="s">
        <v>3831</v>
      </c>
      <c r="F149">
        <v>12</v>
      </c>
      <c r="G149" s="188">
        <v>5000000</v>
      </c>
      <c r="H149" s="188">
        <v>5000000</v>
      </c>
    </row>
    <row r="150" spans="1:8" hidden="1" x14ac:dyDescent="0.25">
      <c r="A150" t="s">
        <v>2909</v>
      </c>
      <c r="B150" t="s">
        <v>3662</v>
      </c>
      <c r="C150" t="s">
        <v>3832</v>
      </c>
      <c r="D150" t="s">
        <v>2165</v>
      </c>
      <c r="E150" t="s">
        <v>3833</v>
      </c>
      <c r="F150">
        <v>12</v>
      </c>
      <c r="G150" s="188">
        <v>5000000</v>
      </c>
      <c r="H150" s="188">
        <v>5000000</v>
      </c>
    </row>
    <row r="151" spans="1:8" hidden="1" x14ac:dyDescent="0.25">
      <c r="A151" t="s">
        <v>2909</v>
      </c>
      <c r="B151" t="s">
        <v>3834</v>
      </c>
      <c r="C151" t="s">
        <v>3835</v>
      </c>
      <c r="D151" t="s">
        <v>2165</v>
      </c>
      <c r="E151" t="s">
        <v>3836</v>
      </c>
      <c r="F151">
        <v>12</v>
      </c>
      <c r="G151" s="188">
        <v>5000000</v>
      </c>
      <c r="H151" s="188">
        <v>5000000</v>
      </c>
    </row>
    <row r="152" spans="1:8" hidden="1" x14ac:dyDescent="0.25">
      <c r="A152" t="s">
        <v>2811</v>
      </c>
      <c r="B152" t="s">
        <v>3804</v>
      </c>
      <c r="C152" t="s">
        <v>3837</v>
      </c>
      <c r="D152" t="s">
        <v>2165</v>
      </c>
      <c r="E152" t="s">
        <v>3726</v>
      </c>
      <c r="F152">
        <v>11</v>
      </c>
      <c r="G152" s="188">
        <v>1666000</v>
      </c>
      <c r="H152" s="188">
        <v>1386000</v>
      </c>
    </row>
    <row r="153" spans="1:8" hidden="1" x14ac:dyDescent="0.25">
      <c r="A153" t="s">
        <v>2915</v>
      </c>
      <c r="B153" t="s">
        <v>3793</v>
      </c>
      <c r="C153" t="s">
        <v>3838</v>
      </c>
      <c r="D153" t="s">
        <v>2165</v>
      </c>
      <c r="E153" t="s">
        <v>3839</v>
      </c>
      <c r="F153">
        <v>12</v>
      </c>
      <c r="G153" s="188">
        <v>800000</v>
      </c>
      <c r="H153" s="188">
        <v>500000</v>
      </c>
    </row>
    <row r="154" spans="1:8" hidden="1" x14ac:dyDescent="0.25">
      <c r="A154" t="s">
        <v>2915</v>
      </c>
      <c r="B154" t="s">
        <v>3793</v>
      </c>
      <c r="C154" t="s">
        <v>3840</v>
      </c>
      <c r="D154" t="s">
        <v>2165</v>
      </c>
      <c r="E154" t="s">
        <v>3841</v>
      </c>
      <c r="F154">
        <v>12</v>
      </c>
      <c r="G154" s="188">
        <v>800000</v>
      </c>
      <c r="H154" s="188">
        <v>500000</v>
      </c>
    </row>
    <row r="155" spans="1:8" hidden="1" x14ac:dyDescent="0.25">
      <c r="A155" t="s">
        <v>2909</v>
      </c>
      <c r="B155" t="s">
        <v>3786</v>
      </c>
      <c r="C155" t="s">
        <v>3842</v>
      </c>
      <c r="D155" t="s">
        <v>2165</v>
      </c>
      <c r="E155" t="s">
        <v>3843</v>
      </c>
      <c r="F155">
        <v>12</v>
      </c>
      <c r="G155" s="188">
        <v>10855000</v>
      </c>
      <c r="H155" s="188">
        <v>6922344</v>
      </c>
    </row>
    <row r="156" spans="1:8" hidden="1" x14ac:dyDescent="0.25">
      <c r="A156" t="s">
        <v>2909</v>
      </c>
      <c r="B156" t="s">
        <v>3668</v>
      </c>
      <c r="C156" t="s">
        <v>3844</v>
      </c>
      <c r="D156" t="s">
        <v>2165</v>
      </c>
      <c r="E156" t="s">
        <v>3642</v>
      </c>
      <c r="F156">
        <v>12</v>
      </c>
      <c r="G156" s="188">
        <v>7854000</v>
      </c>
      <c r="H156" s="188">
        <v>6534000</v>
      </c>
    </row>
    <row r="157" spans="1:8" hidden="1" x14ac:dyDescent="0.25">
      <c r="A157" t="s">
        <v>2811</v>
      </c>
      <c r="B157" t="s">
        <v>3804</v>
      </c>
      <c r="C157" t="s">
        <v>3845</v>
      </c>
      <c r="D157" t="s">
        <v>2165</v>
      </c>
      <c r="E157" t="s">
        <v>3846</v>
      </c>
      <c r="F157">
        <v>11</v>
      </c>
      <c r="G157" s="188">
        <v>1666000</v>
      </c>
      <c r="H157" s="188">
        <v>1386000</v>
      </c>
    </row>
    <row r="158" spans="1:8" hidden="1" x14ac:dyDescent="0.25">
      <c r="A158" t="s">
        <v>2909</v>
      </c>
      <c r="B158" t="s">
        <v>3834</v>
      </c>
      <c r="C158" t="s">
        <v>3847</v>
      </c>
      <c r="D158" t="s">
        <v>2165</v>
      </c>
      <c r="E158" t="s">
        <v>3848</v>
      </c>
      <c r="F158">
        <v>12</v>
      </c>
      <c r="G158" s="188">
        <v>5000000</v>
      </c>
      <c r="H158" s="188">
        <v>5000000</v>
      </c>
    </row>
    <row r="159" spans="1:8" hidden="1" x14ac:dyDescent="0.25">
      <c r="A159" t="s">
        <v>2909</v>
      </c>
      <c r="B159" t="s">
        <v>3786</v>
      </c>
      <c r="C159" t="s">
        <v>3849</v>
      </c>
      <c r="D159" t="s">
        <v>2165</v>
      </c>
      <c r="E159" t="s">
        <v>3850</v>
      </c>
      <c r="F159">
        <v>12</v>
      </c>
      <c r="G159" s="188">
        <v>10855000</v>
      </c>
      <c r="H159" s="188">
        <v>6088500</v>
      </c>
    </row>
    <row r="160" spans="1:8" hidden="1" x14ac:dyDescent="0.25">
      <c r="A160" t="s">
        <v>2909</v>
      </c>
      <c r="B160" t="s">
        <v>3665</v>
      </c>
      <c r="C160" t="s">
        <v>3851</v>
      </c>
      <c r="D160" t="s">
        <v>2165</v>
      </c>
      <c r="E160" t="s">
        <v>3642</v>
      </c>
      <c r="F160">
        <v>12</v>
      </c>
      <c r="G160" s="188">
        <v>34750000</v>
      </c>
      <c r="H160" s="188">
        <v>18280500</v>
      </c>
    </row>
    <row r="161" spans="1:8" hidden="1" x14ac:dyDescent="0.25">
      <c r="A161" t="s">
        <v>2909</v>
      </c>
      <c r="B161" t="s">
        <v>3662</v>
      </c>
      <c r="C161" t="s">
        <v>3852</v>
      </c>
      <c r="D161" t="s">
        <v>2165</v>
      </c>
      <c r="E161" t="s">
        <v>3853</v>
      </c>
      <c r="F161">
        <v>12</v>
      </c>
      <c r="G161" s="188">
        <v>5000000</v>
      </c>
      <c r="H161" s="188">
        <v>5000000</v>
      </c>
    </row>
    <row r="162" spans="1:8" hidden="1" x14ac:dyDescent="0.25">
      <c r="A162" t="s">
        <v>2909</v>
      </c>
      <c r="B162" t="s">
        <v>3662</v>
      </c>
      <c r="C162" t="s">
        <v>3854</v>
      </c>
      <c r="D162" t="s">
        <v>2165</v>
      </c>
      <c r="E162" t="s">
        <v>3855</v>
      </c>
      <c r="F162">
        <v>12</v>
      </c>
      <c r="G162" s="188">
        <v>5000000</v>
      </c>
      <c r="H162" s="188">
        <v>5000000</v>
      </c>
    </row>
    <row r="163" spans="1:8" hidden="1" x14ac:dyDescent="0.25">
      <c r="A163" t="s">
        <v>2909</v>
      </c>
      <c r="B163" t="s">
        <v>3668</v>
      </c>
      <c r="C163" t="s">
        <v>3856</v>
      </c>
      <c r="D163" t="s">
        <v>2165</v>
      </c>
      <c r="E163" t="s">
        <v>3857</v>
      </c>
      <c r="F163">
        <v>12</v>
      </c>
      <c r="G163" s="188">
        <v>7854000</v>
      </c>
      <c r="H163" s="188">
        <v>6534000</v>
      </c>
    </row>
    <row r="164" spans="1:8" hidden="1" x14ac:dyDescent="0.25">
      <c r="A164" t="s">
        <v>2909</v>
      </c>
      <c r="B164" t="s">
        <v>3665</v>
      </c>
      <c r="C164" t="s">
        <v>3858</v>
      </c>
      <c r="D164" t="s">
        <v>2165</v>
      </c>
      <c r="E164" t="s">
        <v>3859</v>
      </c>
      <c r="F164">
        <v>12</v>
      </c>
      <c r="G164" s="188">
        <v>34750000</v>
      </c>
      <c r="H164" s="188">
        <v>18280500</v>
      </c>
    </row>
    <row r="165" spans="1:8" hidden="1" x14ac:dyDescent="0.25">
      <c r="A165" t="s">
        <v>2909</v>
      </c>
      <c r="B165" t="s">
        <v>3662</v>
      </c>
      <c r="C165" t="s">
        <v>3860</v>
      </c>
      <c r="D165" t="s">
        <v>2165</v>
      </c>
      <c r="E165" t="s">
        <v>3683</v>
      </c>
      <c r="F165">
        <v>12</v>
      </c>
      <c r="G165" s="188">
        <v>5000000</v>
      </c>
      <c r="H165" s="188">
        <v>5000000</v>
      </c>
    </row>
    <row r="166" spans="1:8" hidden="1" x14ac:dyDescent="0.25">
      <c r="A166" t="s">
        <v>2909</v>
      </c>
      <c r="B166" t="s">
        <v>3834</v>
      </c>
      <c r="C166" t="s">
        <v>3861</v>
      </c>
      <c r="D166" t="s">
        <v>2165</v>
      </c>
      <c r="E166" t="s">
        <v>3862</v>
      </c>
      <c r="F166">
        <v>12</v>
      </c>
      <c r="G166" s="188">
        <v>5000000</v>
      </c>
      <c r="H166" s="188">
        <v>5000000</v>
      </c>
    </row>
    <row r="167" spans="1:8" hidden="1" x14ac:dyDescent="0.25">
      <c r="A167" t="s">
        <v>2909</v>
      </c>
      <c r="B167" t="s">
        <v>3786</v>
      </c>
      <c r="C167" t="s">
        <v>3863</v>
      </c>
      <c r="D167" t="s">
        <v>2165</v>
      </c>
      <c r="E167" t="s">
        <v>3864</v>
      </c>
      <c r="F167">
        <v>12</v>
      </c>
      <c r="G167" s="188">
        <v>10855000</v>
      </c>
      <c r="H167" s="188">
        <v>6088500</v>
      </c>
    </row>
    <row r="168" spans="1:8" hidden="1" x14ac:dyDescent="0.25">
      <c r="A168" t="s">
        <v>2909</v>
      </c>
      <c r="B168" t="s">
        <v>3834</v>
      </c>
      <c r="C168" t="s">
        <v>3865</v>
      </c>
      <c r="D168" t="s">
        <v>2165</v>
      </c>
      <c r="E168" t="s">
        <v>3866</v>
      </c>
      <c r="F168">
        <v>12</v>
      </c>
      <c r="G168" s="188">
        <v>5000000</v>
      </c>
      <c r="H168" s="188">
        <v>5000000</v>
      </c>
    </row>
    <row r="169" spans="1:8" hidden="1" x14ac:dyDescent="0.25">
      <c r="A169" t="s">
        <v>2909</v>
      </c>
      <c r="B169" t="s">
        <v>3786</v>
      </c>
      <c r="C169" t="s">
        <v>3867</v>
      </c>
      <c r="D169" t="s">
        <v>2165</v>
      </c>
      <c r="E169" t="s">
        <v>3868</v>
      </c>
      <c r="F169">
        <v>12</v>
      </c>
      <c r="G169" s="188">
        <v>10855000</v>
      </c>
      <c r="H169" s="188">
        <v>6088500</v>
      </c>
    </row>
    <row r="170" spans="1:8" hidden="1" x14ac:dyDescent="0.25">
      <c r="A170" t="s">
        <v>2915</v>
      </c>
      <c r="B170" t="s">
        <v>3623</v>
      </c>
      <c r="C170" t="s">
        <v>3869</v>
      </c>
      <c r="D170" t="s">
        <v>2165</v>
      </c>
      <c r="E170" t="s">
        <v>3870</v>
      </c>
      <c r="F170">
        <v>12</v>
      </c>
      <c r="G170" s="188">
        <v>3305000</v>
      </c>
      <c r="H170" s="188">
        <v>3305000</v>
      </c>
    </row>
    <row r="171" spans="1:8" hidden="1" x14ac:dyDescent="0.25">
      <c r="A171" t="s">
        <v>2909</v>
      </c>
      <c r="B171" t="s">
        <v>3834</v>
      </c>
      <c r="C171" t="s">
        <v>3871</v>
      </c>
      <c r="D171" t="s">
        <v>2165</v>
      </c>
      <c r="E171" t="s">
        <v>3872</v>
      </c>
      <c r="F171">
        <v>12</v>
      </c>
      <c r="G171" s="188">
        <v>5000000</v>
      </c>
      <c r="H171" s="188">
        <v>5000000</v>
      </c>
    </row>
    <row r="172" spans="1:8" hidden="1" x14ac:dyDescent="0.25">
      <c r="A172" t="s">
        <v>2915</v>
      </c>
      <c r="B172" t="s">
        <v>3646</v>
      </c>
      <c r="C172" t="s">
        <v>3873</v>
      </c>
      <c r="D172" t="s">
        <v>2165</v>
      </c>
      <c r="E172" t="s">
        <v>3874</v>
      </c>
      <c r="F172">
        <v>12</v>
      </c>
      <c r="G172" s="188">
        <v>3305000</v>
      </c>
      <c r="H172" s="188">
        <v>3305000</v>
      </c>
    </row>
    <row r="173" spans="1:8" hidden="1" x14ac:dyDescent="0.25">
      <c r="A173" t="s">
        <v>2915</v>
      </c>
      <c r="B173" t="s">
        <v>3646</v>
      </c>
      <c r="C173" t="s">
        <v>3875</v>
      </c>
      <c r="D173" t="s">
        <v>2165</v>
      </c>
      <c r="E173" t="s">
        <v>3876</v>
      </c>
      <c r="F173">
        <v>12</v>
      </c>
      <c r="G173" s="188">
        <v>3305000</v>
      </c>
      <c r="H173" s="188">
        <v>3305000</v>
      </c>
    </row>
    <row r="174" spans="1:8" hidden="1" x14ac:dyDescent="0.25">
      <c r="A174" t="s">
        <v>2915</v>
      </c>
      <c r="B174" t="s">
        <v>3646</v>
      </c>
      <c r="C174" t="s">
        <v>3877</v>
      </c>
      <c r="D174" t="s">
        <v>2165</v>
      </c>
      <c r="E174" t="s">
        <v>3878</v>
      </c>
      <c r="F174">
        <v>12</v>
      </c>
      <c r="G174" s="188">
        <v>3305000</v>
      </c>
      <c r="H174" s="188">
        <v>3305000</v>
      </c>
    </row>
    <row r="175" spans="1:8" hidden="1" x14ac:dyDescent="0.25">
      <c r="A175" t="s">
        <v>2915</v>
      </c>
      <c r="B175" t="s">
        <v>3793</v>
      </c>
      <c r="C175" t="s">
        <v>3879</v>
      </c>
      <c r="D175" t="s">
        <v>2165</v>
      </c>
      <c r="E175" t="s">
        <v>3880</v>
      </c>
      <c r="F175">
        <v>12</v>
      </c>
      <c r="G175" s="188">
        <v>800000</v>
      </c>
      <c r="H175" s="188">
        <v>500000</v>
      </c>
    </row>
    <row r="176" spans="1:8" hidden="1" x14ac:dyDescent="0.25">
      <c r="A176" t="s">
        <v>2915</v>
      </c>
      <c r="B176" t="s">
        <v>3646</v>
      </c>
      <c r="C176" t="s">
        <v>3881</v>
      </c>
      <c r="D176" t="s">
        <v>2165</v>
      </c>
      <c r="E176" t="s">
        <v>3878</v>
      </c>
      <c r="F176">
        <v>12</v>
      </c>
      <c r="G176" s="188">
        <v>3305000</v>
      </c>
      <c r="H176" s="188">
        <v>3265000</v>
      </c>
    </row>
    <row r="177" spans="1:8" hidden="1" x14ac:dyDescent="0.25">
      <c r="A177" t="s">
        <v>2915</v>
      </c>
      <c r="B177" t="s">
        <v>3793</v>
      </c>
      <c r="C177" t="s">
        <v>3882</v>
      </c>
      <c r="D177" t="s">
        <v>2165</v>
      </c>
      <c r="E177" t="s">
        <v>3883</v>
      </c>
      <c r="F177">
        <v>12</v>
      </c>
      <c r="G177" s="188">
        <v>800000</v>
      </c>
      <c r="H177" s="188">
        <v>500000</v>
      </c>
    </row>
    <row r="178" spans="1:8" hidden="1" x14ac:dyDescent="0.25">
      <c r="A178" t="s">
        <v>2915</v>
      </c>
      <c r="B178" t="s">
        <v>3646</v>
      </c>
      <c r="C178" t="s">
        <v>3884</v>
      </c>
      <c r="D178" t="s">
        <v>2165</v>
      </c>
      <c r="E178" t="s">
        <v>3885</v>
      </c>
      <c r="F178">
        <v>12</v>
      </c>
      <c r="G178" s="188">
        <v>3305000</v>
      </c>
      <c r="H178" s="188">
        <v>3305000</v>
      </c>
    </row>
    <row r="179" spans="1:8" hidden="1" x14ac:dyDescent="0.25">
      <c r="A179" t="s">
        <v>2915</v>
      </c>
      <c r="B179" t="s">
        <v>3646</v>
      </c>
      <c r="C179" t="s">
        <v>3886</v>
      </c>
      <c r="D179" t="s">
        <v>2165</v>
      </c>
      <c r="E179" t="s">
        <v>3887</v>
      </c>
      <c r="F179">
        <v>12</v>
      </c>
      <c r="G179" s="188">
        <v>3305000</v>
      </c>
      <c r="H179" s="188">
        <v>3305000</v>
      </c>
    </row>
    <row r="180" spans="1:8" hidden="1" x14ac:dyDescent="0.25">
      <c r="A180" t="s">
        <v>2915</v>
      </c>
      <c r="B180" t="s">
        <v>3623</v>
      </c>
      <c r="C180" t="s">
        <v>3888</v>
      </c>
      <c r="D180" t="s">
        <v>2165</v>
      </c>
      <c r="E180" t="s">
        <v>3889</v>
      </c>
      <c r="F180">
        <v>12</v>
      </c>
      <c r="G180" s="188">
        <v>3305000</v>
      </c>
      <c r="H180" s="188">
        <v>3305000</v>
      </c>
    </row>
    <row r="181" spans="1:8" hidden="1" x14ac:dyDescent="0.25">
      <c r="A181" t="s">
        <v>2915</v>
      </c>
      <c r="B181" t="s">
        <v>3646</v>
      </c>
      <c r="C181" t="s">
        <v>3890</v>
      </c>
      <c r="D181" t="s">
        <v>2165</v>
      </c>
      <c r="E181" t="s">
        <v>3891</v>
      </c>
      <c r="F181">
        <v>12</v>
      </c>
      <c r="G181" s="188">
        <v>3305000</v>
      </c>
      <c r="H181" s="188">
        <v>3305000</v>
      </c>
    </row>
    <row r="182" spans="1:8" hidden="1" x14ac:dyDescent="0.25">
      <c r="A182" t="s">
        <v>2915</v>
      </c>
      <c r="B182" t="s">
        <v>3623</v>
      </c>
      <c r="C182" t="s">
        <v>3892</v>
      </c>
      <c r="D182" t="s">
        <v>2165</v>
      </c>
      <c r="E182" t="s">
        <v>3893</v>
      </c>
      <c r="F182">
        <v>12</v>
      </c>
      <c r="G182" s="188">
        <v>3305000</v>
      </c>
      <c r="H182" s="188">
        <v>3305000</v>
      </c>
    </row>
    <row r="183" spans="1:8" hidden="1" x14ac:dyDescent="0.25">
      <c r="A183" t="s">
        <v>2915</v>
      </c>
      <c r="B183" t="s">
        <v>3623</v>
      </c>
      <c r="C183" t="s">
        <v>3894</v>
      </c>
      <c r="D183" t="s">
        <v>2165</v>
      </c>
      <c r="E183" t="s">
        <v>3895</v>
      </c>
      <c r="F183">
        <v>12</v>
      </c>
      <c r="G183" s="188">
        <v>3305000</v>
      </c>
      <c r="H183" s="188">
        <v>3305000</v>
      </c>
    </row>
    <row r="184" spans="1:8" hidden="1" x14ac:dyDescent="0.25">
      <c r="A184" t="s">
        <v>2915</v>
      </c>
      <c r="B184" t="s">
        <v>3623</v>
      </c>
      <c r="C184" t="s">
        <v>3896</v>
      </c>
      <c r="D184" t="s">
        <v>2165</v>
      </c>
      <c r="E184" t="s">
        <v>3897</v>
      </c>
      <c r="F184">
        <v>12</v>
      </c>
      <c r="G184" s="188">
        <v>3305000</v>
      </c>
      <c r="H184" s="188">
        <v>3305000</v>
      </c>
    </row>
    <row r="185" spans="1:8" hidden="1" x14ac:dyDescent="0.25">
      <c r="A185" t="s">
        <v>2915</v>
      </c>
      <c r="B185" t="s">
        <v>3623</v>
      </c>
      <c r="C185" t="s">
        <v>3898</v>
      </c>
      <c r="D185" t="s">
        <v>2165</v>
      </c>
      <c r="E185" t="s">
        <v>3899</v>
      </c>
      <c r="F185">
        <v>12</v>
      </c>
      <c r="G185" s="188">
        <v>3305000</v>
      </c>
      <c r="H185" s="188">
        <v>3305000</v>
      </c>
    </row>
    <row r="186" spans="1:8" hidden="1" x14ac:dyDescent="0.25">
      <c r="A186" t="s">
        <v>2915</v>
      </c>
      <c r="B186" t="s">
        <v>3900</v>
      </c>
      <c r="C186" t="s">
        <v>3901</v>
      </c>
      <c r="D186" t="s">
        <v>2165</v>
      </c>
      <c r="E186" t="s">
        <v>3902</v>
      </c>
      <c r="F186">
        <v>3</v>
      </c>
      <c r="G186" s="188">
        <v>8000000</v>
      </c>
      <c r="H186" s="188">
        <v>24000000</v>
      </c>
    </row>
    <row r="187" spans="1:8" hidden="1" x14ac:dyDescent="0.25">
      <c r="A187" t="s">
        <v>2915</v>
      </c>
      <c r="B187" t="s">
        <v>3646</v>
      </c>
      <c r="C187" t="s">
        <v>3903</v>
      </c>
      <c r="D187" t="s">
        <v>2165</v>
      </c>
      <c r="E187" t="s">
        <v>3904</v>
      </c>
      <c r="F187">
        <v>12</v>
      </c>
      <c r="G187" s="188">
        <v>3305000</v>
      </c>
      <c r="H187" s="188">
        <v>3305000</v>
      </c>
    </row>
    <row r="188" spans="1:8" hidden="1" x14ac:dyDescent="0.25">
      <c r="A188" t="s">
        <v>2915</v>
      </c>
      <c r="B188" t="s">
        <v>3905</v>
      </c>
      <c r="C188" t="s">
        <v>3906</v>
      </c>
      <c r="D188" t="s">
        <v>2165</v>
      </c>
      <c r="E188" t="s">
        <v>3907</v>
      </c>
      <c r="F188">
        <v>1</v>
      </c>
      <c r="G188" s="188">
        <v>129522000</v>
      </c>
      <c r="H188" s="188">
        <v>129522000</v>
      </c>
    </row>
    <row r="189" spans="1:8" hidden="1" x14ac:dyDescent="0.25">
      <c r="A189" t="s">
        <v>2915</v>
      </c>
      <c r="B189" t="s">
        <v>3623</v>
      </c>
      <c r="C189" t="s">
        <v>3908</v>
      </c>
      <c r="D189" t="s">
        <v>2165</v>
      </c>
      <c r="E189" t="s">
        <v>3909</v>
      </c>
      <c r="F189">
        <v>12</v>
      </c>
      <c r="G189" s="188">
        <v>3305000</v>
      </c>
      <c r="H189" s="188">
        <v>3305000</v>
      </c>
    </row>
    <row r="190" spans="1:8" hidden="1" x14ac:dyDescent="0.25">
      <c r="A190" t="s">
        <v>2915</v>
      </c>
      <c r="B190" t="s">
        <v>3623</v>
      </c>
      <c r="C190" t="s">
        <v>3910</v>
      </c>
      <c r="D190" t="s">
        <v>2165</v>
      </c>
      <c r="E190" t="s">
        <v>3911</v>
      </c>
      <c r="F190">
        <v>12</v>
      </c>
      <c r="G190" s="188">
        <v>3305000</v>
      </c>
      <c r="H190" s="188">
        <v>3305000</v>
      </c>
    </row>
    <row r="191" spans="1:8" hidden="1" x14ac:dyDescent="0.25">
      <c r="A191" t="s">
        <v>2915</v>
      </c>
      <c r="B191" t="s">
        <v>3623</v>
      </c>
      <c r="C191" t="s">
        <v>3912</v>
      </c>
      <c r="D191" t="s">
        <v>2165</v>
      </c>
      <c r="E191" t="s">
        <v>3911</v>
      </c>
      <c r="F191">
        <v>12</v>
      </c>
      <c r="G191" s="188">
        <v>3305000</v>
      </c>
      <c r="H191" s="188">
        <v>3280000</v>
      </c>
    </row>
    <row r="192" spans="1:8" hidden="1" x14ac:dyDescent="0.25">
      <c r="A192" t="s">
        <v>2915</v>
      </c>
      <c r="B192" t="s">
        <v>3623</v>
      </c>
      <c r="C192" t="s">
        <v>3913</v>
      </c>
      <c r="D192" t="s">
        <v>2165</v>
      </c>
      <c r="E192" t="s">
        <v>3914</v>
      </c>
      <c r="F192">
        <v>12</v>
      </c>
      <c r="G192" s="188">
        <v>3305000</v>
      </c>
      <c r="H192" s="188">
        <v>3305000</v>
      </c>
    </row>
    <row r="193" spans="1:8" hidden="1" x14ac:dyDescent="0.25">
      <c r="A193" t="s">
        <v>2915</v>
      </c>
      <c r="B193" t="s">
        <v>3646</v>
      </c>
      <c r="C193" t="s">
        <v>3915</v>
      </c>
      <c r="D193" t="s">
        <v>2165</v>
      </c>
      <c r="E193" t="s">
        <v>3916</v>
      </c>
      <c r="F193">
        <v>12</v>
      </c>
      <c r="G193" s="188">
        <v>3305000</v>
      </c>
      <c r="H193" s="188">
        <v>3305000</v>
      </c>
    </row>
    <row r="194" spans="1:8" hidden="1" x14ac:dyDescent="0.25">
      <c r="A194" t="s">
        <v>2915</v>
      </c>
      <c r="B194" t="s">
        <v>3917</v>
      </c>
      <c r="C194" t="s">
        <v>3918</v>
      </c>
      <c r="D194" t="s">
        <v>2165</v>
      </c>
      <c r="E194" t="s">
        <v>3907</v>
      </c>
      <c r="F194">
        <v>1</v>
      </c>
      <c r="G194" s="188">
        <v>30000000</v>
      </c>
      <c r="H194" s="188">
        <v>30000000</v>
      </c>
    </row>
    <row r="195" spans="1:8" hidden="1" x14ac:dyDescent="0.25">
      <c r="A195" t="s">
        <v>2915</v>
      </c>
      <c r="B195" t="s">
        <v>3623</v>
      </c>
      <c r="C195" t="s">
        <v>3919</v>
      </c>
      <c r="D195" t="s">
        <v>2165</v>
      </c>
      <c r="E195" t="s">
        <v>3920</v>
      </c>
      <c r="F195">
        <v>12</v>
      </c>
      <c r="G195" s="188">
        <v>3305000</v>
      </c>
      <c r="H195" s="188">
        <v>3305000</v>
      </c>
    </row>
    <row r="196" spans="1:8" hidden="1" x14ac:dyDescent="0.25">
      <c r="A196" t="s">
        <v>2915</v>
      </c>
      <c r="B196" t="s">
        <v>3646</v>
      </c>
      <c r="C196" t="s">
        <v>3921</v>
      </c>
      <c r="D196" t="s">
        <v>2165</v>
      </c>
      <c r="E196" t="s">
        <v>3922</v>
      </c>
      <c r="F196">
        <v>12</v>
      </c>
      <c r="G196" s="188">
        <v>3305000</v>
      </c>
      <c r="H196" s="188">
        <v>3305000</v>
      </c>
    </row>
    <row r="197" spans="1:8" hidden="1" x14ac:dyDescent="0.25">
      <c r="A197" t="s">
        <v>2915</v>
      </c>
      <c r="B197" t="s">
        <v>3923</v>
      </c>
      <c r="C197" t="s">
        <v>3924</v>
      </c>
      <c r="D197" t="s">
        <v>2165</v>
      </c>
      <c r="E197" t="s">
        <v>3925</v>
      </c>
      <c r="F197">
        <v>1</v>
      </c>
      <c r="G197" s="188">
        <v>30000000</v>
      </c>
      <c r="H197" s="188">
        <v>30000000</v>
      </c>
    </row>
    <row r="198" spans="1:8" hidden="1" x14ac:dyDescent="0.25">
      <c r="A198" t="s">
        <v>2789</v>
      </c>
      <c r="B198" t="s">
        <v>3613</v>
      </c>
      <c r="C198" t="s">
        <v>3926</v>
      </c>
      <c r="D198" t="s">
        <v>1299</v>
      </c>
      <c r="E198" t="s">
        <v>3927</v>
      </c>
      <c r="F198">
        <v>12</v>
      </c>
      <c r="G198" s="188">
        <v>3705000</v>
      </c>
      <c r="H198" s="188">
        <v>2214000</v>
      </c>
    </row>
    <row r="199" spans="1:8" hidden="1" x14ac:dyDescent="0.25">
      <c r="A199" t="s">
        <v>2909</v>
      </c>
      <c r="B199" t="s">
        <v>3928</v>
      </c>
      <c r="C199" t="s">
        <v>3929</v>
      </c>
      <c r="D199" t="s">
        <v>1299</v>
      </c>
      <c r="E199" t="s">
        <v>3930</v>
      </c>
      <c r="F199">
        <v>12</v>
      </c>
      <c r="G199" s="188">
        <v>7000000</v>
      </c>
      <c r="H199" s="188">
        <v>0</v>
      </c>
    </row>
    <row r="200" spans="1:8" hidden="1" x14ac:dyDescent="0.25">
      <c r="A200" t="s">
        <v>2909</v>
      </c>
      <c r="B200" t="s">
        <v>3931</v>
      </c>
      <c r="C200" t="s">
        <v>3932</v>
      </c>
      <c r="D200" t="s">
        <v>1299</v>
      </c>
      <c r="E200" t="s">
        <v>3933</v>
      </c>
      <c r="F200">
        <v>12</v>
      </c>
      <c r="G200" s="188">
        <v>12000000</v>
      </c>
      <c r="H200" s="188">
        <v>12000000</v>
      </c>
    </row>
    <row r="201" spans="1:8" hidden="1" x14ac:dyDescent="0.25">
      <c r="A201" t="s">
        <v>2832</v>
      </c>
      <c r="B201" t="s">
        <v>3934</v>
      </c>
      <c r="C201" t="s">
        <v>3935</v>
      </c>
      <c r="D201" t="s">
        <v>1299</v>
      </c>
      <c r="E201" t="s">
        <v>3936</v>
      </c>
      <c r="F201">
        <v>12</v>
      </c>
      <c r="G201" s="188">
        <v>63304000</v>
      </c>
      <c r="H201" s="188">
        <v>63304000</v>
      </c>
    </row>
    <row r="202" spans="1:8" hidden="1" x14ac:dyDescent="0.25">
      <c r="A202" t="s">
        <v>2832</v>
      </c>
      <c r="B202" t="s">
        <v>3937</v>
      </c>
      <c r="C202" t="s">
        <v>3938</v>
      </c>
      <c r="D202" t="s">
        <v>1299</v>
      </c>
      <c r="E202" s="299" t="s">
        <v>3939</v>
      </c>
      <c r="F202">
        <v>12</v>
      </c>
      <c r="G202" s="188">
        <v>62917000</v>
      </c>
      <c r="H202" s="188">
        <v>57349770</v>
      </c>
    </row>
    <row r="203" spans="1:8" hidden="1" x14ac:dyDescent="0.25">
      <c r="A203" t="s">
        <v>2832</v>
      </c>
      <c r="B203" t="s">
        <v>3940</v>
      </c>
      <c r="C203" t="s">
        <v>3941</v>
      </c>
      <c r="D203" t="s">
        <v>1299</v>
      </c>
      <c r="E203" t="s">
        <v>3942</v>
      </c>
      <c r="F203">
        <v>12</v>
      </c>
      <c r="G203" s="188">
        <v>5249168</v>
      </c>
      <c r="H203" s="188">
        <v>62990016</v>
      </c>
    </row>
    <row r="204" spans="1:8" hidden="1" x14ac:dyDescent="0.25">
      <c r="A204" t="s">
        <v>2832</v>
      </c>
      <c r="B204" t="s">
        <v>3943</v>
      </c>
      <c r="C204" t="s">
        <v>3944</v>
      </c>
      <c r="D204" t="s">
        <v>1299</v>
      </c>
      <c r="E204" t="s">
        <v>3945</v>
      </c>
      <c r="F204">
        <v>12</v>
      </c>
      <c r="G204" s="188">
        <v>2619597</v>
      </c>
      <c r="H204" s="188">
        <v>31435164</v>
      </c>
    </row>
    <row r="205" spans="1:8" hidden="1" x14ac:dyDescent="0.25">
      <c r="A205" t="s">
        <v>2789</v>
      </c>
      <c r="B205" t="s">
        <v>3610</v>
      </c>
      <c r="C205" t="s">
        <v>3946</v>
      </c>
      <c r="D205" t="s">
        <v>1299</v>
      </c>
      <c r="E205" t="s">
        <v>3947</v>
      </c>
      <c r="F205">
        <v>12</v>
      </c>
      <c r="G205" s="188">
        <v>25805000</v>
      </c>
      <c r="H205" s="188">
        <v>20338500</v>
      </c>
    </row>
    <row r="206" spans="1:8" hidden="1" x14ac:dyDescent="0.25">
      <c r="A206" t="s">
        <v>2789</v>
      </c>
      <c r="B206" t="s">
        <v>3948</v>
      </c>
      <c r="C206" t="s">
        <v>3949</v>
      </c>
      <c r="D206" t="s">
        <v>1299</v>
      </c>
      <c r="E206" t="s">
        <v>3950</v>
      </c>
      <c r="F206">
        <v>12</v>
      </c>
      <c r="G206" s="188">
        <v>9000000</v>
      </c>
      <c r="H206" s="188">
        <v>9000000</v>
      </c>
    </row>
    <row r="207" spans="1:8" hidden="1" x14ac:dyDescent="0.25">
      <c r="A207" t="s">
        <v>2789</v>
      </c>
      <c r="B207" t="s">
        <v>3951</v>
      </c>
      <c r="C207" t="s">
        <v>3952</v>
      </c>
      <c r="D207" t="s">
        <v>1299</v>
      </c>
      <c r="E207" t="s">
        <v>3953</v>
      </c>
      <c r="F207">
        <v>1</v>
      </c>
      <c r="G207" s="188">
        <v>1050000000</v>
      </c>
      <c r="H207" s="188">
        <v>724500000</v>
      </c>
    </row>
    <row r="208" spans="1:8" hidden="1" x14ac:dyDescent="0.25">
      <c r="A208" t="s">
        <v>2789</v>
      </c>
      <c r="B208" t="s">
        <v>3613</v>
      </c>
      <c r="C208" t="s">
        <v>3954</v>
      </c>
      <c r="D208" t="s">
        <v>1299</v>
      </c>
      <c r="E208" t="s">
        <v>3955</v>
      </c>
      <c r="F208">
        <v>12</v>
      </c>
      <c r="G208" s="188">
        <v>3705000</v>
      </c>
      <c r="H208" s="188">
        <v>2214000</v>
      </c>
    </row>
    <row r="209" spans="1:8" hidden="1" x14ac:dyDescent="0.25">
      <c r="A209" t="s">
        <v>2789</v>
      </c>
      <c r="B209" t="s">
        <v>3610</v>
      </c>
      <c r="C209" t="s">
        <v>3956</v>
      </c>
      <c r="D209" t="s">
        <v>1299</v>
      </c>
      <c r="E209" t="s">
        <v>3957</v>
      </c>
      <c r="F209">
        <v>12</v>
      </c>
      <c r="G209" s="188">
        <v>25805000</v>
      </c>
      <c r="H209" s="188">
        <v>20338500</v>
      </c>
    </row>
    <row r="210" spans="1:8" hidden="1" x14ac:dyDescent="0.25">
      <c r="A210" t="s">
        <v>2789</v>
      </c>
      <c r="B210" t="s">
        <v>3948</v>
      </c>
      <c r="C210" t="s">
        <v>3958</v>
      </c>
      <c r="D210" t="s">
        <v>1299</v>
      </c>
      <c r="E210" t="s">
        <v>3959</v>
      </c>
      <c r="F210">
        <v>12</v>
      </c>
      <c r="G210" s="188">
        <v>9000000</v>
      </c>
      <c r="H210" s="188">
        <v>9000000</v>
      </c>
    </row>
    <row r="211" spans="1:8" hidden="1" x14ac:dyDescent="0.25">
      <c r="A211" t="s">
        <v>2789</v>
      </c>
      <c r="B211" t="s">
        <v>3948</v>
      </c>
      <c r="C211" t="s">
        <v>3960</v>
      </c>
      <c r="D211" t="s">
        <v>1299</v>
      </c>
      <c r="E211" t="s">
        <v>3961</v>
      </c>
      <c r="F211">
        <v>12</v>
      </c>
      <c r="G211" s="188">
        <v>9000000</v>
      </c>
      <c r="H211" s="188">
        <v>9000000</v>
      </c>
    </row>
    <row r="212" spans="1:8" hidden="1" x14ac:dyDescent="0.25">
      <c r="A212" t="s">
        <v>2789</v>
      </c>
      <c r="B212" t="s">
        <v>3948</v>
      </c>
      <c r="C212" t="s">
        <v>3962</v>
      </c>
      <c r="D212" t="s">
        <v>1299</v>
      </c>
      <c r="E212" t="s">
        <v>3963</v>
      </c>
      <c r="F212">
        <v>12</v>
      </c>
      <c r="G212" s="188">
        <v>9000000</v>
      </c>
      <c r="H212" s="188">
        <v>9000000</v>
      </c>
    </row>
    <row r="213" spans="1:8" hidden="1" x14ac:dyDescent="0.25">
      <c r="A213" t="s">
        <v>2789</v>
      </c>
      <c r="B213" t="s">
        <v>3964</v>
      </c>
      <c r="C213" t="s">
        <v>3965</v>
      </c>
      <c r="D213" t="s">
        <v>1299</v>
      </c>
      <c r="E213" t="s">
        <v>3966</v>
      </c>
      <c r="F213">
        <v>1</v>
      </c>
      <c r="G213" s="188">
        <v>25000000</v>
      </c>
      <c r="H213" s="188">
        <v>25000000</v>
      </c>
    </row>
    <row r="214" spans="1:8" hidden="1" x14ac:dyDescent="0.25">
      <c r="A214" t="s">
        <v>2789</v>
      </c>
      <c r="B214" t="s">
        <v>3948</v>
      </c>
      <c r="C214" t="s">
        <v>3967</v>
      </c>
      <c r="D214" t="s">
        <v>1299</v>
      </c>
      <c r="E214" t="s">
        <v>3968</v>
      </c>
      <c r="F214">
        <v>12</v>
      </c>
      <c r="G214" s="188">
        <v>9000000</v>
      </c>
      <c r="H214" s="188">
        <v>9000000</v>
      </c>
    </row>
    <row r="215" spans="1:8" hidden="1" x14ac:dyDescent="0.25">
      <c r="A215" t="s">
        <v>2789</v>
      </c>
      <c r="B215" t="s">
        <v>3969</v>
      </c>
      <c r="C215" t="s">
        <v>3970</v>
      </c>
      <c r="D215" t="s">
        <v>1299</v>
      </c>
      <c r="E215" t="s">
        <v>3971</v>
      </c>
      <c r="F215">
        <v>12</v>
      </c>
      <c r="G215" s="188">
        <v>700000</v>
      </c>
      <c r="H215" s="188">
        <v>450000</v>
      </c>
    </row>
    <row r="216" spans="1:8" hidden="1" x14ac:dyDescent="0.25">
      <c r="A216" t="s">
        <v>2789</v>
      </c>
      <c r="B216" t="s">
        <v>3948</v>
      </c>
      <c r="C216" t="s">
        <v>3972</v>
      </c>
      <c r="D216" t="s">
        <v>1299</v>
      </c>
      <c r="E216" t="s">
        <v>3973</v>
      </c>
      <c r="F216">
        <v>12</v>
      </c>
      <c r="G216" s="188">
        <v>9000000</v>
      </c>
      <c r="H216" s="188">
        <v>9000000</v>
      </c>
    </row>
    <row r="217" spans="1:8" hidden="1" x14ac:dyDescent="0.25">
      <c r="A217" t="s">
        <v>2789</v>
      </c>
      <c r="B217" t="s">
        <v>3974</v>
      </c>
      <c r="C217" t="s">
        <v>3975</v>
      </c>
      <c r="D217" t="s">
        <v>1299</v>
      </c>
      <c r="E217" t="s">
        <v>3976</v>
      </c>
      <c r="F217">
        <v>8</v>
      </c>
      <c r="G217" s="188">
        <v>2574000</v>
      </c>
      <c r="H217" s="188">
        <v>2214000</v>
      </c>
    </row>
    <row r="218" spans="1:8" hidden="1" x14ac:dyDescent="0.25">
      <c r="A218" t="s">
        <v>2789</v>
      </c>
      <c r="B218" t="s">
        <v>3974</v>
      </c>
      <c r="C218" t="s">
        <v>3977</v>
      </c>
      <c r="D218" t="s">
        <v>1299</v>
      </c>
      <c r="E218" t="s">
        <v>3978</v>
      </c>
      <c r="F218">
        <v>8</v>
      </c>
      <c r="G218" s="188">
        <v>2574000</v>
      </c>
      <c r="H218" s="188">
        <v>2214000</v>
      </c>
    </row>
    <row r="219" spans="1:8" hidden="1" x14ac:dyDescent="0.25">
      <c r="A219" t="s">
        <v>2789</v>
      </c>
      <c r="B219" t="s">
        <v>3974</v>
      </c>
      <c r="C219" t="s">
        <v>3979</v>
      </c>
      <c r="D219" t="s">
        <v>1299</v>
      </c>
      <c r="E219" t="s">
        <v>3980</v>
      </c>
      <c r="F219">
        <v>8</v>
      </c>
      <c r="G219" s="188">
        <v>2574000</v>
      </c>
      <c r="H219" s="188">
        <v>2214000</v>
      </c>
    </row>
    <row r="220" spans="1:8" hidden="1" x14ac:dyDescent="0.25">
      <c r="A220" t="s">
        <v>2789</v>
      </c>
      <c r="B220" t="s">
        <v>3974</v>
      </c>
      <c r="C220" t="s">
        <v>3981</v>
      </c>
      <c r="D220" t="s">
        <v>1299</v>
      </c>
      <c r="E220" t="s">
        <v>3982</v>
      </c>
      <c r="F220">
        <v>8</v>
      </c>
      <c r="G220" s="188">
        <v>2574000</v>
      </c>
      <c r="H220" s="188">
        <v>2214000</v>
      </c>
    </row>
    <row r="221" spans="1:8" hidden="1" x14ac:dyDescent="0.25">
      <c r="A221" t="s">
        <v>2789</v>
      </c>
      <c r="B221" t="s">
        <v>3974</v>
      </c>
      <c r="C221" t="s">
        <v>3983</v>
      </c>
      <c r="D221" t="s">
        <v>1299</v>
      </c>
      <c r="E221" t="s">
        <v>3984</v>
      </c>
      <c r="F221">
        <v>8</v>
      </c>
      <c r="G221" s="188">
        <v>2574000</v>
      </c>
      <c r="H221" s="188">
        <v>2214000</v>
      </c>
    </row>
    <row r="222" spans="1:8" hidden="1" x14ac:dyDescent="0.25">
      <c r="A222" t="s">
        <v>2789</v>
      </c>
      <c r="B222" t="s">
        <v>3985</v>
      </c>
      <c r="C222" t="s">
        <v>3986</v>
      </c>
      <c r="D222" t="s">
        <v>1299</v>
      </c>
      <c r="E222" t="s">
        <v>3987</v>
      </c>
      <c r="F222">
        <v>1</v>
      </c>
      <c r="G222" s="188">
        <v>37400000</v>
      </c>
      <c r="H222" s="188">
        <v>37400000</v>
      </c>
    </row>
    <row r="223" spans="1:8" hidden="1" x14ac:dyDescent="0.25">
      <c r="A223" t="s">
        <v>2789</v>
      </c>
      <c r="B223" t="s">
        <v>3674</v>
      </c>
      <c r="C223" t="s">
        <v>3988</v>
      </c>
      <c r="D223" t="s">
        <v>1299</v>
      </c>
      <c r="E223" t="s">
        <v>3989</v>
      </c>
      <c r="F223">
        <v>3</v>
      </c>
      <c r="G223" s="188">
        <v>255130133.34</v>
      </c>
      <c r="H223" s="188">
        <v>255130133.34</v>
      </c>
    </row>
    <row r="224" spans="1:8" hidden="1" x14ac:dyDescent="0.25">
      <c r="A224" t="s">
        <v>2789</v>
      </c>
      <c r="B224" t="s">
        <v>3610</v>
      </c>
      <c r="C224" t="s">
        <v>3990</v>
      </c>
      <c r="D224" t="s">
        <v>1299</v>
      </c>
      <c r="E224" t="s">
        <v>3991</v>
      </c>
      <c r="F224">
        <v>12</v>
      </c>
      <c r="G224" s="188">
        <v>25805000</v>
      </c>
      <c r="H224" s="188">
        <v>20338500</v>
      </c>
    </row>
    <row r="225" spans="1:8" hidden="1" x14ac:dyDescent="0.25">
      <c r="A225" t="s">
        <v>2789</v>
      </c>
      <c r="B225" t="s">
        <v>3610</v>
      </c>
      <c r="C225" t="s">
        <v>3992</v>
      </c>
      <c r="D225" t="s">
        <v>1299</v>
      </c>
      <c r="E225" t="s">
        <v>3993</v>
      </c>
      <c r="F225">
        <v>12</v>
      </c>
      <c r="G225" s="188">
        <v>25805000</v>
      </c>
      <c r="H225" s="188">
        <v>20338500</v>
      </c>
    </row>
    <row r="226" spans="1:8" hidden="1" x14ac:dyDescent="0.25">
      <c r="A226" t="s">
        <v>2789</v>
      </c>
      <c r="B226" t="s">
        <v>3613</v>
      </c>
      <c r="C226" t="s">
        <v>3994</v>
      </c>
      <c r="D226" t="s">
        <v>1299</v>
      </c>
      <c r="E226" t="s">
        <v>3995</v>
      </c>
      <c r="F226">
        <v>12</v>
      </c>
      <c r="G226" s="188">
        <v>3705000</v>
      </c>
      <c r="H226" s="188">
        <v>2214000</v>
      </c>
    </row>
    <row r="227" spans="1:8" hidden="1" x14ac:dyDescent="0.25">
      <c r="A227" t="s">
        <v>2789</v>
      </c>
      <c r="B227" t="s">
        <v>3613</v>
      </c>
      <c r="C227" t="s">
        <v>3996</v>
      </c>
      <c r="D227" t="s">
        <v>1299</v>
      </c>
      <c r="E227" t="s">
        <v>3997</v>
      </c>
      <c r="F227">
        <v>12</v>
      </c>
      <c r="G227" s="188">
        <v>3705000</v>
      </c>
      <c r="H227" s="188">
        <v>2214000</v>
      </c>
    </row>
    <row r="228" spans="1:8" hidden="1" x14ac:dyDescent="0.25">
      <c r="A228" t="s">
        <v>2789</v>
      </c>
      <c r="B228" t="s">
        <v>3974</v>
      </c>
      <c r="C228" t="s">
        <v>3998</v>
      </c>
      <c r="D228" t="s">
        <v>1299</v>
      </c>
      <c r="E228" t="s">
        <v>3999</v>
      </c>
      <c r="F228">
        <v>8</v>
      </c>
      <c r="G228" s="188">
        <v>2574000</v>
      </c>
      <c r="H228" s="188">
        <v>2214000</v>
      </c>
    </row>
    <row r="229" spans="1:8" hidden="1" x14ac:dyDescent="0.25">
      <c r="A229" t="s">
        <v>2789</v>
      </c>
      <c r="B229" t="s">
        <v>3969</v>
      </c>
      <c r="C229" t="s">
        <v>4000</v>
      </c>
      <c r="D229" t="s">
        <v>1299</v>
      </c>
      <c r="E229" t="s">
        <v>4001</v>
      </c>
      <c r="F229">
        <v>12</v>
      </c>
      <c r="G229" s="188">
        <v>700000</v>
      </c>
      <c r="H229" s="188">
        <v>450000</v>
      </c>
    </row>
    <row r="230" spans="1:8" hidden="1" x14ac:dyDescent="0.25">
      <c r="A230" t="s">
        <v>2789</v>
      </c>
      <c r="B230" t="s">
        <v>4002</v>
      </c>
      <c r="C230" t="s">
        <v>4003</v>
      </c>
      <c r="D230" t="s">
        <v>1299</v>
      </c>
      <c r="E230" t="s">
        <v>4004</v>
      </c>
      <c r="F230">
        <v>12</v>
      </c>
      <c r="G230" s="188">
        <v>600000</v>
      </c>
      <c r="H230" s="188">
        <v>450000</v>
      </c>
    </row>
    <row r="231" spans="1:8" hidden="1" x14ac:dyDescent="0.25">
      <c r="A231" t="s">
        <v>2789</v>
      </c>
      <c r="B231" t="s">
        <v>4005</v>
      </c>
      <c r="C231" t="s">
        <v>4006</v>
      </c>
      <c r="D231" t="s">
        <v>1299</v>
      </c>
      <c r="E231" t="s">
        <v>4007</v>
      </c>
      <c r="F231">
        <v>12</v>
      </c>
      <c r="G231" s="188">
        <v>1681676</v>
      </c>
      <c r="H231" s="188">
        <v>20180112</v>
      </c>
    </row>
    <row r="232" spans="1:8" hidden="1" x14ac:dyDescent="0.25">
      <c r="A232" t="s">
        <v>2789</v>
      </c>
      <c r="B232" t="s">
        <v>3610</v>
      </c>
      <c r="C232" t="s">
        <v>4008</v>
      </c>
      <c r="D232" t="s">
        <v>1299</v>
      </c>
      <c r="E232" t="s">
        <v>4009</v>
      </c>
      <c r="F232">
        <v>12</v>
      </c>
      <c r="G232" s="188">
        <v>25805000</v>
      </c>
      <c r="H232" s="188">
        <v>20388500</v>
      </c>
    </row>
    <row r="233" spans="1:8" hidden="1" x14ac:dyDescent="0.25">
      <c r="A233" t="s">
        <v>2789</v>
      </c>
      <c r="B233" t="s">
        <v>3613</v>
      </c>
      <c r="C233" t="s">
        <v>4010</v>
      </c>
      <c r="D233" t="s">
        <v>1299</v>
      </c>
      <c r="E233" t="s">
        <v>4011</v>
      </c>
      <c r="F233">
        <v>12</v>
      </c>
      <c r="G233" s="188">
        <v>3705000</v>
      </c>
      <c r="H233" s="188">
        <v>2214000</v>
      </c>
    </row>
    <row r="234" spans="1:8" hidden="1" x14ac:dyDescent="0.25">
      <c r="A234" t="s">
        <v>2789</v>
      </c>
      <c r="B234" t="s">
        <v>3610</v>
      </c>
      <c r="C234" t="s">
        <v>4012</v>
      </c>
      <c r="D234" t="s">
        <v>1299</v>
      </c>
      <c r="E234" t="s">
        <v>4009</v>
      </c>
      <c r="F234">
        <v>12</v>
      </c>
      <c r="G234" s="188">
        <v>25805000</v>
      </c>
      <c r="H234" s="188">
        <v>20338500</v>
      </c>
    </row>
    <row r="235" spans="1:8" hidden="1" x14ac:dyDescent="0.25">
      <c r="A235" t="s">
        <v>2789</v>
      </c>
      <c r="B235" t="s">
        <v>3974</v>
      </c>
      <c r="C235" t="s">
        <v>4013</v>
      </c>
      <c r="D235" t="s">
        <v>1299</v>
      </c>
      <c r="E235" t="s">
        <v>4014</v>
      </c>
      <c r="F235">
        <v>8</v>
      </c>
      <c r="G235" s="188">
        <v>2574000</v>
      </c>
      <c r="H235" s="188">
        <v>2214000</v>
      </c>
    </row>
    <row r="236" spans="1:8" hidden="1" x14ac:dyDescent="0.25">
      <c r="A236" t="s">
        <v>2789</v>
      </c>
      <c r="B236" t="s">
        <v>3948</v>
      </c>
      <c r="C236" t="s">
        <v>4015</v>
      </c>
      <c r="D236" t="s">
        <v>1299</v>
      </c>
      <c r="E236" t="s">
        <v>4016</v>
      </c>
      <c r="F236">
        <v>12</v>
      </c>
      <c r="G236" s="188">
        <v>9000000</v>
      </c>
      <c r="H236" s="188">
        <v>9000000</v>
      </c>
    </row>
    <row r="237" spans="1:8" hidden="1" x14ac:dyDescent="0.25">
      <c r="A237" t="s">
        <v>2789</v>
      </c>
      <c r="B237" t="s">
        <v>3613</v>
      </c>
      <c r="C237" t="s">
        <v>4017</v>
      </c>
      <c r="D237" t="s">
        <v>1299</v>
      </c>
      <c r="E237" t="s">
        <v>4018</v>
      </c>
      <c r="F237">
        <v>12</v>
      </c>
      <c r="G237" s="188">
        <v>3705000</v>
      </c>
      <c r="H237" s="188">
        <v>2214000</v>
      </c>
    </row>
    <row r="238" spans="1:8" hidden="1" x14ac:dyDescent="0.25">
      <c r="A238" t="s">
        <v>2789</v>
      </c>
      <c r="B238" t="s">
        <v>3610</v>
      </c>
      <c r="C238" t="s">
        <v>4019</v>
      </c>
      <c r="D238" t="s">
        <v>1299</v>
      </c>
      <c r="E238" t="s">
        <v>4020</v>
      </c>
      <c r="F238">
        <v>12</v>
      </c>
      <c r="G238" s="188">
        <v>25805000</v>
      </c>
      <c r="H238" s="188">
        <v>20388500</v>
      </c>
    </row>
    <row r="239" spans="1:8" hidden="1" x14ac:dyDescent="0.25">
      <c r="A239" t="s">
        <v>2789</v>
      </c>
      <c r="B239" t="s">
        <v>3610</v>
      </c>
      <c r="C239" t="s">
        <v>4021</v>
      </c>
      <c r="D239" t="s">
        <v>1299</v>
      </c>
      <c r="E239" t="s">
        <v>4020</v>
      </c>
      <c r="F239">
        <v>12</v>
      </c>
      <c r="G239" s="188">
        <v>25805000</v>
      </c>
      <c r="H239" s="188">
        <v>20338500</v>
      </c>
    </row>
    <row r="240" spans="1:8" hidden="1" x14ac:dyDescent="0.25">
      <c r="A240" t="s">
        <v>2789</v>
      </c>
      <c r="B240" t="s">
        <v>3974</v>
      </c>
      <c r="C240" t="s">
        <v>4022</v>
      </c>
      <c r="D240" t="s">
        <v>1299</v>
      </c>
      <c r="E240" t="s">
        <v>4023</v>
      </c>
      <c r="F240">
        <v>8</v>
      </c>
      <c r="G240" s="188">
        <v>2574000</v>
      </c>
      <c r="H240" s="188">
        <v>2214000</v>
      </c>
    </row>
    <row r="241" spans="1:8" hidden="1" x14ac:dyDescent="0.25">
      <c r="A241" t="s">
        <v>2789</v>
      </c>
      <c r="B241" t="s">
        <v>3974</v>
      </c>
      <c r="C241" t="s">
        <v>4024</v>
      </c>
      <c r="D241" t="s">
        <v>1299</v>
      </c>
      <c r="E241" t="s">
        <v>4023</v>
      </c>
      <c r="F241">
        <v>8</v>
      </c>
      <c r="G241" s="188">
        <v>2574000</v>
      </c>
      <c r="H241" s="188">
        <v>590400</v>
      </c>
    </row>
    <row r="242" spans="1:8" hidden="1" x14ac:dyDescent="0.25">
      <c r="A242" t="s">
        <v>2789</v>
      </c>
      <c r="B242" t="s">
        <v>4025</v>
      </c>
      <c r="C242" t="s">
        <v>4026</v>
      </c>
      <c r="D242" t="s">
        <v>1299</v>
      </c>
      <c r="E242" t="s">
        <v>4027</v>
      </c>
      <c r="F242">
        <v>1</v>
      </c>
      <c r="G242" s="188">
        <v>129522050</v>
      </c>
      <c r="H242" s="188">
        <v>129522050</v>
      </c>
    </row>
    <row r="243" spans="1:8" hidden="1" x14ac:dyDescent="0.25">
      <c r="A243" t="s">
        <v>2789</v>
      </c>
      <c r="B243" t="s">
        <v>4028</v>
      </c>
      <c r="C243" t="s">
        <v>4029</v>
      </c>
      <c r="D243" t="s">
        <v>1299</v>
      </c>
      <c r="E243" t="s">
        <v>4030</v>
      </c>
      <c r="F243">
        <v>12</v>
      </c>
      <c r="G243" s="188">
        <v>3000000</v>
      </c>
      <c r="H243" s="188">
        <v>36000000</v>
      </c>
    </row>
    <row r="244" spans="1:8" hidden="1" x14ac:dyDescent="0.25">
      <c r="A244" t="s">
        <v>2789</v>
      </c>
      <c r="B244" t="s">
        <v>3613</v>
      </c>
      <c r="C244" t="s">
        <v>4031</v>
      </c>
      <c r="D244" t="s">
        <v>1299</v>
      </c>
      <c r="E244" t="s">
        <v>4032</v>
      </c>
      <c r="F244">
        <v>12</v>
      </c>
      <c r="G244" s="188">
        <v>3705000</v>
      </c>
      <c r="H244" s="188">
        <v>2214000</v>
      </c>
    </row>
    <row r="245" spans="1:8" hidden="1" x14ac:dyDescent="0.25">
      <c r="A245" t="s">
        <v>2789</v>
      </c>
      <c r="B245" t="s">
        <v>3610</v>
      </c>
      <c r="C245" t="s">
        <v>4033</v>
      </c>
      <c r="D245" t="s">
        <v>1299</v>
      </c>
      <c r="E245" t="s">
        <v>4034</v>
      </c>
      <c r="F245">
        <v>12</v>
      </c>
      <c r="G245" s="188">
        <v>25805000</v>
      </c>
      <c r="H245" s="188">
        <v>20338500</v>
      </c>
    </row>
    <row r="246" spans="1:8" hidden="1" x14ac:dyDescent="0.25">
      <c r="A246" t="s">
        <v>2789</v>
      </c>
      <c r="B246" t="s">
        <v>4035</v>
      </c>
      <c r="C246" t="s">
        <v>4036</v>
      </c>
      <c r="D246" t="s">
        <v>1299</v>
      </c>
      <c r="E246" t="s">
        <v>3987</v>
      </c>
      <c r="F246">
        <v>1</v>
      </c>
      <c r="G246" s="188">
        <v>70000000</v>
      </c>
      <c r="H246" s="188">
        <v>70000000</v>
      </c>
    </row>
    <row r="247" spans="1:8" hidden="1" x14ac:dyDescent="0.25">
      <c r="A247" t="s">
        <v>2789</v>
      </c>
      <c r="B247" t="s">
        <v>4037</v>
      </c>
      <c r="C247" t="s">
        <v>4038</v>
      </c>
      <c r="D247" t="s">
        <v>1299</v>
      </c>
      <c r="E247" t="s">
        <v>4039</v>
      </c>
      <c r="F247">
        <v>1</v>
      </c>
      <c r="G247" s="188">
        <v>28005000</v>
      </c>
      <c r="H247" s="188">
        <v>28005000</v>
      </c>
    </row>
    <row r="248" spans="1:8" hidden="1" x14ac:dyDescent="0.25">
      <c r="A248" t="s">
        <v>2789</v>
      </c>
      <c r="B248" t="s">
        <v>4040</v>
      </c>
      <c r="C248" t="s">
        <v>4041</v>
      </c>
      <c r="D248" t="s">
        <v>1299</v>
      </c>
      <c r="E248" t="s">
        <v>4042</v>
      </c>
      <c r="F248">
        <v>12</v>
      </c>
      <c r="G248" s="188">
        <v>3000000</v>
      </c>
      <c r="H248" s="188">
        <v>36000000</v>
      </c>
    </row>
    <row r="249" spans="1:8" hidden="1" x14ac:dyDescent="0.25">
      <c r="A249" t="s">
        <v>2789</v>
      </c>
      <c r="B249" t="s">
        <v>4043</v>
      </c>
      <c r="C249" t="s">
        <v>4044</v>
      </c>
      <c r="D249" t="s">
        <v>1299</v>
      </c>
      <c r="E249" t="s">
        <v>4045</v>
      </c>
      <c r="F249">
        <v>1</v>
      </c>
      <c r="G249" s="188">
        <v>4500000</v>
      </c>
      <c r="H249" s="188">
        <v>4500000</v>
      </c>
    </row>
    <row r="250" spans="1:8" hidden="1" x14ac:dyDescent="0.25">
      <c r="A250" t="s">
        <v>2789</v>
      </c>
      <c r="B250" t="s">
        <v>3948</v>
      </c>
      <c r="C250" t="s">
        <v>4046</v>
      </c>
      <c r="D250" t="s">
        <v>1299</v>
      </c>
      <c r="E250" t="s">
        <v>4047</v>
      </c>
      <c r="F250">
        <v>12</v>
      </c>
      <c r="G250" s="188">
        <v>9000000</v>
      </c>
      <c r="H250" s="188">
        <v>9000000</v>
      </c>
    </row>
    <row r="251" spans="1:8" hidden="1" x14ac:dyDescent="0.25">
      <c r="A251" t="s">
        <v>2789</v>
      </c>
      <c r="B251" t="s">
        <v>3948</v>
      </c>
      <c r="C251" t="s">
        <v>4048</v>
      </c>
      <c r="D251" t="s">
        <v>1299</v>
      </c>
      <c r="E251" t="s">
        <v>4049</v>
      </c>
      <c r="F251">
        <v>12</v>
      </c>
      <c r="G251" s="188">
        <v>9000000</v>
      </c>
      <c r="H251" s="188">
        <v>0</v>
      </c>
    </row>
    <row r="252" spans="1:8" hidden="1" x14ac:dyDescent="0.25">
      <c r="A252" t="s">
        <v>2789</v>
      </c>
      <c r="B252" t="s">
        <v>3948</v>
      </c>
      <c r="C252" t="s">
        <v>4050</v>
      </c>
      <c r="D252" t="s">
        <v>1299</v>
      </c>
      <c r="E252" t="s">
        <v>4047</v>
      </c>
      <c r="F252">
        <v>12</v>
      </c>
      <c r="G252" s="188">
        <v>9000000</v>
      </c>
      <c r="H252" s="188">
        <v>8849194</v>
      </c>
    </row>
    <row r="253" spans="1:8" hidden="1" x14ac:dyDescent="0.25">
      <c r="A253" t="s">
        <v>2789</v>
      </c>
      <c r="B253" t="s">
        <v>3610</v>
      </c>
      <c r="C253" t="s">
        <v>4051</v>
      </c>
      <c r="D253" t="s">
        <v>1299</v>
      </c>
      <c r="E253" t="s">
        <v>4052</v>
      </c>
      <c r="F253">
        <v>12</v>
      </c>
      <c r="G253" s="188">
        <v>25805000</v>
      </c>
      <c r="H253" s="188">
        <v>20338500</v>
      </c>
    </row>
    <row r="254" spans="1:8" hidden="1" x14ac:dyDescent="0.25">
      <c r="A254" t="s">
        <v>2789</v>
      </c>
      <c r="B254" t="s">
        <v>3613</v>
      </c>
      <c r="C254" t="s">
        <v>4053</v>
      </c>
      <c r="D254" t="s">
        <v>1299</v>
      </c>
      <c r="E254" t="s">
        <v>4054</v>
      </c>
      <c r="F254">
        <v>12</v>
      </c>
      <c r="G254" s="188">
        <v>3705000</v>
      </c>
      <c r="H254" s="188">
        <v>2214000</v>
      </c>
    </row>
    <row r="255" spans="1:8" hidden="1" x14ac:dyDescent="0.25">
      <c r="A255" t="s">
        <v>2789</v>
      </c>
      <c r="B255" t="s">
        <v>4055</v>
      </c>
      <c r="C255" t="s">
        <v>4056</v>
      </c>
      <c r="D255" t="s">
        <v>1299</v>
      </c>
      <c r="E255" t="s">
        <v>4057</v>
      </c>
      <c r="F255">
        <v>1</v>
      </c>
      <c r="G255" s="188">
        <v>7548000</v>
      </c>
      <c r="H255" s="188">
        <v>7548000</v>
      </c>
    </row>
    <row r="256" spans="1:8" hidden="1" x14ac:dyDescent="0.25">
      <c r="A256" t="s">
        <v>2789</v>
      </c>
      <c r="B256" t="s">
        <v>3948</v>
      </c>
      <c r="C256" t="s">
        <v>4058</v>
      </c>
      <c r="D256" t="s">
        <v>1299</v>
      </c>
      <c r="E256" t="s">
        <v>4059</v>
      </c>
      <c r="F256">
        <v>12</v>
      </c>
      <c r="G256" s="188">
        <v>9000000</v>
      </c>
      <c r="H256" s="188">
        <v>9000000</v>
      </c>
    </row>
    <row r="257" spans="1:8" hidden="1" x14ac:dyDescent="0.25">
      <c r="A257" t="s">
        <v>2789</v>
      </c>
      <c r="B257" t="s">
        <v>3948</v>
      </c>
      <c r="C257" t="s">
        <v>4060</v>
      </c>
      <c r="D257" t="s">
        <v>1299</v>
      </c>
      <c r="E257" t="s">
        <v>4061</v>
      </c>
      <c r="F257">
        <v>12</v>
      </c>
      <c r="G257" s="188">
        <v>9000000</v>
      </c>
      <c r="H257" s="188">
        <v>9000000</v>
      </c>
    </row>
    <row r="258" spans="1:8" x14ac:dyDescent="0.25">
      <c r="A258" t="s">
        <v>2920</v>
      </c>
      <c r="B258" t="s">
        <v>4062</v>
      </c>
      <c r="C258" t="s">
        <v>4063</v>
      </c>
      <c r="D258" t="s">
        <v>2165</v>
      </c>
      <c r="E258" t="s">
        <v>4064</v>
      </c>
      <c r="F258">
        <v>12</v>
      </c>
      <c r="G258" s="188">
        <v>2500000</v>
      </c>
      <c r="H258" s="188">
        <v>2499310</v>
      </c>
    </row>
    <row r="259" spans="1:8" x14ac:dyDescent="0.25">
      <c r="A259" t="s">
        <v>2920</v>
      </c>
      <c r="B259" t="s">
        <v>4062</v>
      </c>
      <c r="C259" t="s">
        <v>4065</v>
      </c>
      <c r="D259" t="s">
        <v>2165</v>
      </c>
      <c r="E259" t="s">
        <v>4066</v>
      </c>
      <c r="F259">
        <v>12</v>
      </c>
      <c r="G259" s="188">
        <v>2500000</v>
      </c>
      <c r="H259" s="188">
        <v>2054365</v>
      </c>
    </row>
    <row r="260" spans="1:8" x14ac:dyDescent="0.25">
      <c r="A260" t="s">
        <v>2920</v>
      </c>
      <c r="B260" t="s">
        <v>4062</v>
      </c>
      <c r="C260" t="s">
        <v>4067</v>
      </c>
      <c r="D260" t="s">
        <v>2165</v>
      </c>
      <c r="E260" t="s">
        <v>4068</v>
      </c>
      <c r="F260">
        <v>12</v>
      </c>
      <c r="G260" s="188">
        <v>2500000</v>
      </c>
      <c r="H260" s="188">
        <v>2168175</v>
      </c>
    </row>
    <row r="261" spans="1:8" x14ac:dyDescent="0.25">
      <c r="A261" t="s">
        <v>2920</v>
      </c>
      <c r="B261" t="s">
        <v>4069</v>
      </c>
      <c r="C261" t="s">
        <v>4070</v>
      </c>
      <c r="D261" t="s">
        <v>2165</v>
      </c>
      <c r="E261" t="s">
        <v>4071</v>
      </c>
      <c r="F261">
        <v>36</v>
      </c>
      <c r="G261" s="188">
        <v>2481600</v>
      </c>
      <c r="H261" s="188">
        <v>2192160</v>
      </c>
    </row>
    <row r="262" spans="1:8" x14ac:dyDescent="0.25">
      <c r="A262" t="s">
        <v>2920</v>
      </c>
      <c r="B262" t="s">
        <v>4069</v>
      </c>
      <c r="C262" t="s">
        <v>4072</v>
      </c>
      <c r="D262" t="s">
        <v>2165</v>
      </c>
      <c r="E262" t="s">
        <v>4073</v>
      </c>
      <c r="F262">
        <v>36</v>
      </c>
      <c r="G262" s="188">
        <v>2481600</v>
      </c>
      <c r="H262" s="188">
        <v>2100000</v>
      </c>
    </row>
    <row r="263" spans="1:8" x14ac:dyDescent="0.25">
      <c r="A263" t="s">
        <v>2920</v>
      </c>
      <c r="B263" t="s">
        <v>4074</v>
      </c>
      <c r="C263" t="s">
        <v>4075</v>
      </c>
      <c r="D263" t="s">
        <v>2165</v>
      </c>
      <c r="E263" t="s">
        <v>4076</v>
      </c>
      <c r="F263">
        <v>1</v>
      </c>
      <c r="G263" s="188">
        <v>75810000</v>
      </c>
      <c r="H263" s="188">
        <v>75810000</v>
      </c>
    </row>
    <row r="264" spans="1:8" hidden="1" x14ac:dyDescent="0.25">
      <c r="A264" t="s">
        <v>2883</v>
      </c>
      <c r="B264" t="s">
        <v>4077</v>
      </c>
      <c r="C264" t="s">
        <v>4078</v>
      </c>
      <c r="D264" t="s">
        <v>1299</v>
      </c>
      <c r="E264" t="s">
        <v>4079</v>
      </c>
      <c r="F264">
        <v>12</v>
      </c>
      <c r="G264" s="188">
        <v>8500000</v>
      </c>
      <c r="H264" s="188">
        <v>8500000</v>
      </c>
    </row>
    <row r="265" spans="1:8" hidden="1" x14ac:dyDescent="0.25">
      <c r="A265" t="s">
        <v>2883</v>
      </c>
      <c r="B265" t="s">
        <v>4080</v>
      </c>
      <c r="C265" t="s">
        <v>4081</v>
      </c>
      <c r="D265" t="s">
        <v>1299</v>
      </c>
      <c r="E265" t="s">
        <v>4082</v>
      </c>
      <c r="F265">
        <v>1</v>
      </c>
      <c r="G265" s="188">
        <v>70000000</v>
      </c>
      <c r="H265" s="188">
        <v>70000000</v>
      </c>
    </row>
    <row r="266" spans="1:8" hidden="1" x14ac:dyDescent="0.25">
      <c r="A266" t="s">
        <v>2883</v>
      </c>
      <c r="B266" t="s">
        <v>3582</v>
      </c>
      <c r="C266" t="s">
        <v>4083</v>
      </c>
      <c r="D266" t="s">
        <v>1299</v>
      </c>
      <c r="E266" t="s">
        <v>4084</v>
      </c>
      <c r="F266">
        <v>12</v>
      </c>
      <c r="G266" s="188">
        <v>5850000</v>
      </c>
      <c r="H266" s="188">
        <v>3198000</v>
      </c>
    </row>
    <row r="267" spans="1:8" hidden="1" x14ac:dyDescent="0.25">
      <c r="A267" t="s">
        <v>2883</v>
      </c>
      <c r="B267" t="s">
        <v>4085</v>
      </c>
      <c r="C267" t="s">
        <v>4086</v>
      </c>
      <c r="D267" t="s">
        <v>1299</v>
      </c>
      <c r="E267" t="s">
        <v>4087</v>
      </c>
      <c r="F267">
        <v>12</v>
      </c>
      <c r="G267" s="188">
        <v>4805000</v>
      </c>
      <c r="H267" s="188">
        <v>4805000</v>
      </c>
    </row>
    <row r="268" spans="1:8" hidden="1" x14ac:dyDescent="0.25">
      <c r="A268" t="s">
        <v>2883</v>
      </c>
      <c r="B268" t="s">
        <v>4088</v>
      </c>
      <c r="C268" t="s">
        <v>4089</v>
      </c>
      <c r="D268" t="s">
        <v>1299</v>
      </c>
      <c r="E268" t="s">
        <v>4090</v>
      </c>
      <c r="F268">
        <v>12</v>
      </c>
      <c r="G268" s="188">
        <v>3305000</v>
      </c>
      <c r="H268" s="188">
        <v>3305000</v>
      </c>
    </row>
    <row r="269" spans="1:8" hidden="1" x14ac:dyDescent="0.25">
      <c r="A269" t="s">
        <v>2883</v>
      </c>
      <c r="B269" t="s">
        <v>4091</v>
      </c>
      <c r="C269" t="s">
        <v>4092</v>
      </c>
      <c r="D269" t="s">
        <v>1299</v>
      </c>
      <c r="E269" t="s">
        <v>4093</v>
      </c>
      <c r="F269">
        <v>12</v>
      </c>
      <c r="G269" s="188">
        <v>8000000</v>
      </c>
      <c r="H269" s="188">
        <v>8000000</v>
      </c>
    </row>
    <row r="270" spans="1:8" hidden="1" x14ac:dyDescent="0.25">
      <c r="A270" t="s">
        <v>2883</v>
      </c>
      <c r="B270" t="s">
        <v>4094</v>
      </c>
      <c r="C270" t="s">
        <v>4095</v>
      </c>
      <c r="D270" t="s">
        <v>1299</v>
      </c>
      <c r="E270" t="s">
        <v>4096</v>
      </c>
      <c r="F270">
        <v>12</v>
      </c>
      <c r="G270" s="188">
        <v>15500000</v>
      </c>
      <c r="H270" s="188">
        <v>15500000</v>
      </c>
    </row>
    <row r="271" spans="1:8" hidden="1" x14ac:dyDescent="0.25">
      <c r="A271" t="s">
        <v>2883</v>
      </c>
      <c r="B271" t="s">
        <v>4077</v>
      </c>
      <c r="C271" t="s">
        <v>4097</v>
      </c>
      <c r="D271" t="s">
        <v>1299</v>
      </c>
      <c r="E271" t="s">
        <v>4098</v>
      </c>
      <c r="F271">
        <v>12</v>
      </c>
      <c r="G271" s="188">
        <v>8500000</v>
      </c>
      <c r="H271" s="188">
        <v>8500000</v>
      </c>
    </row>
    <row r="272" spans="1:8" hidden="1" x14ac:dyDescent="0.25">
      <c r="A272" t="s">
        <v>2883</v>
      </c>
      <c r="B272" t="s">
        <v>4088</v>
      </c>
      <c r="C272" t="s">
        <v>4099</v>
      </c>
      <c r="D272" t="s">
        <v>1299</v>
      </c>
      <c r="E272" t="s">
        <v>4100</v>
      </c>
      <c r="F272">
        <v>12</v>
      </c>
      <c r="G272" s="188">
        <v>3305000</v>
      </c>
      <c r="H272" s="188">
        <v>3305000</v>
      </c>
    </row>
    <row r="273" spans="1:8" hidden="1" x14ac:dyDescent="0.25">
      <c r="A273" t="s">
        <v>2883</v>
      </c>
      <c r="B273" t="s">
        <v>4085</v>
      </c>
      <c r="C273" t="s">
        <v>4101</v>
      </c>
      <c r="D273" t="s">
        <v>1299</v>
      </c>
      <c r="E273" t="s">
        <v>4102</v>
      </c>
      <c r="F273">
        <v>12</v>
      </c>
      <c r="G273" s="188">
        <v>4805000</v>
      </c>
      <c r="H273" s="188">
        <v>4805000</v>
      </c>
    </row>
    <row r="274" spans="1:8" hidden="1" x14ac:dyDescent="0.25">
      <c r="A274" t="s">
        <v>2883</v>
      </c>
      <c r="B274" t="s">
        <v>3582</v>
      </c>
      <c r="C274" t="s">
        <v>4103</v>
      </c>
      <c r="D274" t="s">
        <v>1299</v>
      </c>
      <c r="E274" t="s">
        <v>4104</v>
      </c>
      <c r="F274">
        <v>12</v>
      </c>
      <c r="G274" s="188">
        <v>5850000</v>
      </c>
      <c r="H274" s="188">
        <v>3198000</v>
      </c>
    </row>
    <row r="275" spans="1:8" hidden="1" x14ac:dyDescent="0.25">
      <c r="A275" t="s">
        <v>2883</v>
      </c>
      <c r="B275" t="s">
        <v>4105</v>
      </c>
      <c r="C275" t="s">
        <v>4106</v>
      </c>
      <c r="D275" t="s">
        <v>1299</v>
      </c>
      <c r="E275" t="s">
        <v>4107</v>
      </c>
      <c r="F275">
        <v>12</v>
      </c>
      <c r="G275" s="188">
        <v>4805000</v>
      </c>
      <c r="H275" s="188">
        <v>4805000</v>
      </c>
    </row>
    <row r="276" spans="1:8" hidden="1" x14ac:dyDescent="0.25">
      <c r="A276" t="s">
        <v>2883</v>
      </c>
      <c r="B276" t="s">
        <v>4105</v>
      </c>
      <c r="C276" t="s">
        <v>4108</v>
      </c>
      <c r="D276" t="s">
        <v>1299</v>
      </c>
      <c r="E276" t="s">
        <v>4109</v>
      </c>
      <c r="F276">
        <v>12</v>
      </c>
      <c r="G276" s="188">
        <v>4805000</v>
      </c>
      <c r="H276" s="188">
        <v>4805000</v>
      </c>
    </row>
    <row r="277" spans="1:8" hidden="1" x14ac:dyDescent="0.25">
      <c r="A277" t="s">
        <v>2883</v>
      </c>
      <c r="B277" t="s">
        <v>4091</v>
      </c>
      <c r="C277" t="s">
        <v>4110</v>
      </c>
      <c r="D277" t="s">
        <v>1299</v>
      </c>
      <c r="E277" t="s">
        <v>4111</v>
      </c>
      <c r="F277">
        <v>12</v>
      </c>
      <c r="G277" s="188">
        <v>8000000</v>
      </c>
      <c r="H277" s="188">
        <v>8000000</v>
      </c>
    </row>
    <row r="278" spans="1:8" hidden="1" x14ac:dyDescent="0.25">
      <c r="A278" t="s">
        <v>2883</v>
      </c>
      <c r="B278" t="s">
        <v>4094</v>
      </c>
      <c r="C278" t="s">
        <v>4112</v>
      </c>
      <c r="D278" t="s">
        <v>1299</v>
      </c>
      <c r="E278" t="s">
        <v>4113</v>
      </c>
      <c r="F278">
        <v>12</v>
      </c>
      <c r="G278" s="188">
        <v>15500000</v>
      </c>
      <c r="H278" s="188">
        <v>15500000</v>
      </c>
    </row>
    <row r="279" spans="1:8" hidden="1" x14ac:dyDescent="0.25">
      <c r="A279" t="s">
        <v>2883</v>
      </c>
      <c r="B279" t="s">
        <v>4094</v>
      </c>
      <c r="C279" t="s">
        <v>4114</v>
      </c>
      <c r="D279" t="s">
        <v>1299</v>
      </c>
      <c r="E279" t="s">
        <v>4115</v>
      </c>
      <c r="F279">
        <v>12</v>
      </c>
      <c r="G279" s="188">
        <v>15500000</v>
      </c>
      <c r="H279" s="188">
        <v>15477083</v>
      </c>
    </row>
    <row r="280" spans="1:8" hidden="1" x14ac:dyDescent="0.25">
      <c r="A280" t="s">
        <v>2883</v>
      </c>
      <c r="B280" t="s">
        <v>4085</v>
      </c>
      <c r="C280" t="s">
        <v>4116</v>
      </c>
      <c r="D280" t="s">
        <v>1299</v>
      </c>
      <c r="E280" t="s">
        <v>4117</v>
      </c>
      <c r="F280">
        <v>12</v>
      </c>
      <c r="G280" s="188">
        <v>4805000</v>
      </c>
      <c r="H280" s="188">
        <v>4805000</v>
      </c>
    </row>
    <row r="281" spans="1:8" hidden="1" x14ac:dyDescent="0.25">
      <c r="A281" t="s">
        <v>2883</v>
      </c>
      <c r="B281" t="s">
        <v>4088</v>
      </c>
      <c r="C281" t="s">
        <v>4118</v>
      </c>
      <c r="D281" t="s">
        <v>1299</v>
      </c>
      <c r="E281" t="s">
        <v>4119</v>
      </c>
      <c r="F281">
        <v>12</v>
      </c>
      <c r="G281" s="188">
        <v>3305000</v>
      </c>
      <c r="H281" s="188">
        <v>3305000</v>
      </c>
    </row>
    <row r="282" spans="1:8" hidden="1" x14ac:dyDescent="0.25">
      <c r="A282" t="s">
        <v>2883</v>
      </c>
      <c r="B282" t="s">
        <v>4077</v>
      </c>
      <c r="C282" t="s">
        <v>4120</v>
      </c>
      <c r="D282" t="s">
        <v>1299</v>
      </c>
      <c r="E282" t="s">
        <v>4121</v>
      </c>
      <c r="F282">
        <v>12</v>
      </c>
      <c r="G282" s="188">
        <v>8500000</v>
      </c>
      <c r="H282" s="188">
        <v>8500000</v>
      </c>
    </row>
    <row r="283" spans="1:8" hidden="1" x14ac:dyDescent="0.25">
      <c r="A283" t="s">
        <v>2883</v>
      </c>
      <c r="B283" t="s">
        <v>4105</v>
      </c>
      <c r="C283" t="s">
        <v>4122</v>
      </c>
      <c r="D283" t="s">
        <v>1299</v>
      </c>
      <c r="E283" t="s">
        <v>4123</v>
      </c>
      <c r="F283">
        <v>12</v>
      </c>
      <c r="G283" s="188">
        <v>4805000</v>
      </c>
      <c r="H283" s="188">
        <v>4805000</v>
      </c>
    </row>
    <row r="284" spans="1:8" hidden="1" x14ac:dyDescent="0.25">
      <c r="A284" t="s">
        <v>2883</v>
      </c>
      <c r="B284" t="s">
        <v>4105</v>
      </c>
      <c r="C284" t="s">
        <v>4124</v>
      </c>
      <c r="D284" t="s">
        <v>1299</v>
      </c>
      <c r="E284" t="s">
        <v>4125</v>
      </c>
      <c r="F284">
        <v>12</v>
      </c>
      <c r="G284" s="188">
        <v>4805000</v>
      </c>
      <c r="H284" s="188">
        <v>4805000</v>
      </c>
    </row>
    <row r="285" spans="1:8" hidden="1" x14ac:dyDescent="0.25">
      <c r="A285" t="s">
        <v>2883</v>
      </c>
      <c r="B285" t="s">
        <v>4094</v>
      </c>
      <c r="C285" t="s">
        <v>4126</v>
      </c>
      <c r="D285" t="s">
        <v>1299</v>
      </c>
      <c r="E285" t="s">
        <v>4127</v>
      </c>
      <c r="F285">
        <v>12</v>
      </c>
      <c r="G285" s="188">
        <v>15500000</v>
      </c>
      <c r="H285" s="188">
        <v>15477083</v>
      </c>
    </row>
    <row r="286" spans="1:8" hidden="1" x14ac:dyDescent="0.25">
      <c r="A286" t="s">
        <v>2883</v>
      </c>
      <c r="B286" t="s">
        <v>4094</v>
      </c>
      <c r="C286" t="s">
        <v>4128</v>
      </c>
      <c r="D286" t="s">
        <v>1299</v>
      </c>
      <c r="E286" t="s">
        <v>4113</v>
      </c>
      <c r="F286">
        <v>12</v>
      </c>
      <c r="G286" s="188">
        <v>15500000</v>
      </c>
      <c r="H286" s="188">
        <v>15500000</v>
      </c>
    </row>
    <row r="287" spans="1:8" hidden="1" x14ac:dyDescent="0.25">
      <c r="A287" t="s">
        <v>2883</v>
      </c>
      <c r="B287" t="s">
        <v>4129</v>
      </c>
      <c r="C287" t="s">
        <v>4130</v>
      </c>
      <c r="D287" t="s">
        <v>1299</v>
      </c>
      <c r="E287" t="s">
        <v>4131</v>
      </c>
      <c r="F287">
        <v>12</v>
      </c>
      <c r="G287" s="188">
        <v>8000000</v>
      </c>
      <c r="H287" s="188">
        <v>8000000</v>
      </c>
    </row>
    <row r="288" spans="1:8" hidden="1" x14ac:dyDescent="0.25">
      <c r="A288" t="s">
        <v>2883</v>
      </c>
      <c r="B288" t="s">
        <v>4129</v>
      </c>
      <c r="C288" t="s">
        <v>4132</v>
      </c>
      <c r="D288" t="s">
        <v>1299</v>
      </c>
      <c r="E288" t="s">
        <v>4133</v>
      </c>
      <c r="F288">
        <v>12</v>
      </c>
      <c r="G288" s="188">
        <v>8000000</v>
      </c>
      <c r="H288" s="188">
        <v>8000000</v>
      </c>
    </row>
    <row r="289" spans="1:8" hidden="1" x14ac:dyDescent="0.25">
      <c r="A289" t="s">
        <v>2883</v>
      </c>
      <c r="B289" t="s">
        <v>4129</v>
      </c>
      <c r="C289" t="s">
        <v>4134</v>
      </c>
      <c r="D289" t="s">
        <v>1299</v>
      </c>
      <c r="E289" t="s">
        <v>4135</v>
      </c>
      <c r="F289">
        <v>12</v>
      </c>
      <c r="G289" s="188">
        <v>8000000</v>
      </c>
      <c r="H289" s="188">
        <v>8000000</v>
      </c>
    </row>
    <row r="290" spans="1:8" hidden="1" x14ac:dyDescent="0.25">
      <c r="A290" t="s">
        <v>2883</v>
      </c>
      <c r="B290" t="s">
        <v>4129</v>
      </c>
      <c r="C290" t="s">
        <v>4136</v>
      </c>
      <c r="D290" t="s">
        <v>1299</v>
      </c>
      <c r="E290" t="s">
        <v>4137</v>
      </c>
      <c r="F290">
        <v>12</v>
      </c>
      <c r="G290" s="188">
        <v>8000000</v>
      </c>
      <c r="H290" s="188">
        <v>8000000</v>
      </c>
    </row>
    <row r="291" spans="1:8" hidden="1" x14ac:dyDescent="0.25">
      <c r="A291" t="s">
        <v>2883</v>
      </c>
      <c r="B291" t="s">
        <v>4129</v>
      </c>
      <c r="C291" t="s">
        <v>4138</v>
      </c>
      <c r="D291" t="s">
        <v>1299</v>
      </c>
      <c r="E291" t="s">
        <v>4139</v>
      </c>
      <c r="F291">
        <v>12</v>
      </c>
      <c r="G291" s="188">
        <v>8000000</v>
      </c>
      <c r="H291" s="188">
        <v>8000000</v>
      </c>
    </row>
    <row r="292" spans="1:8" hidden="1" x14ac:dyDescent="0.25">
      <c r="A292" t="s">
        <v>2883</v>
      </c>
      <c r="B292" t="s">
        <v>4129</v>
      </c>
      <c r="C292" t="s">
        <v>4140</v>
      </c>
      <c r="D292" t="s">
        <v>1299</v>
      </c>
      <c r="E292" t="s">
        <v>4141</v>
      </c>
      <c r="F292">
        <v>12</v>
      </c>
      <c r="G292" s="188">
        <v>8000000</v>
      </c>
      <c r="H292" s="188">
        <v>8000000</v>
      </c>
    </row>
    <row r="293" spans="1:8" hidden="1" x14ac:dyDescent="0.25">
      <c r="A293" t="s">
        <v>2883</v>
      </c>
      <c r="B293" t="s">
        <v>4129</v>
      </c>
      <c r="C293" t="s">
        <v>4142</v>
      </c>
      <c r="D293" t="s">
        <v>1299</v>
      </c>
      <c r="E293" t="s">
        <v>4143</v>
      </c>
      <c r="F293">
        <v>12</v>
      </c>
      <c r="G293" s="188">
        <v>8000000</v>
      </c>
      <c r="H293" s="188">
        <v>8000000</v>
      </c>
    </row>
    <row r="294" spans="1:8" hidden="1" x14ac:dyDescent="0.25">
      <c r="A294" t="s">
        <v>2883</v>
      </c>
      <c r="B294" t="s">
        <v>4144</v>
      </c>
      <c r="C294" t="s">
        <v>4145</v>
      </c>
      <c r="D294" t="s">
        <v>1299</v>
      </c>
      <c r="E294" t="s">
        <v>4146</v>
      </c>
      <c r="F294">
        <v>12</v>
      </c>
      <c r="G294" s="188">
        <v>800000</v>
      </c>
      <c r="H294" s="188">
        <v>475000</v>
      </c>
    </row>
    <row r="295" spans="1:8" hidden="1" x14ac:dyDescent="0.25">
      <c r="A295" t="s">
        <v>2883</v>
      </c>
      <c r="B295" t="s">
        <v>4085</v>
      </c>
      <c r="C295" t="s">
        <v>4147</v>
      </c>
      <c r="D295" t="s">
        <v>1299</v>
      </c>
      <c r="E295" t="s">
        <v>4148</v>
      </c>
      <c r="F295">
        <v>12</v>
      </c>
      <c r="G295" s="188">
        <v>4805000</v>
      </c>
      <c r="H295" s="188">
        <v>4805000</v>
      </c>
    </row>
    <row r="296" spans="1:8" hidden="1" x14ac:dyDescent="0.25">
      <c r="A296" t="s">
        <v>2883</v>
      </c>
      <c r="B296" t="s">
        <v>4091</v>
      </c>
      <c r="C296" t="s">
        <v>4149</v>
      </c>
      <c r="D296" t="s">
        <v>1299</v>
      </c>
      <c r="E296" t="s">
        <v>4150</v>
      </c>
      <c r="F296">
        <v>12</v>
      </c>
      <c r="G296" s="188">
        <v>8000000</v>
      </c>
      <c r="H296" s="188">
        <v>8000000</v>
      </c>
    </row>
    <row r="297" spans="1:8" hidden="1" x14ac:dyDescent="0.25">
      <c r="A297" t="s">
        <v>2883</v>
      </c>
      <c r="B297" t="s">
        <v>4094</v>
      </c>
      <c r="C297" t="s">
        <v>4151</v>
      </c>
      <c r="D297" t="s">
        <v>1299</v>
      </c>
      <c r="E297" t="s">
        <v>4152</v>
      </c>
      <c r="F297">
        <v>12</v>
      </c>
      <c r="G297" s="188">
        <v>15500000</v>
      </c>
      <c r="H297" s="188">
        <v>15500000</v>
      </c>
    </row>
    <row r="298" spans="1:8" hidden="1" x14ac:dyDescent="0.25">
      <c r="A298" t="s">
        <v>2883</v>
      </c>
      <c r="B298" t="s">
        <v>4129</v>
      </c>
      <c r="C298" t="s">
        <v>4153</v>
      </c>
      <c r="D298" t="s">
        <v>1299</v>
      </c>
      <c r="E298" t="s">
        <v>4154</v>
      </c>
      <c r="F298">
        <v>12</v>
      </c>
      <c r="G298" s="188">
        <v>8000000</v>
      </c>
      <c r="H298" s="188">
        <v>8000000</v>
      </c>
    </row>
    <row r="299" spans="1:8" hidden="1" x14ac:dyDescent="0.25">
      <c r="A299" t="s">
        <v>2883</v>
      </c>
      <c r="B299" t="s">
        <v>4144</v>
      </c>
      <c r="C299" t="s">
        <v>4155</v>
      </c>
      <c r="D299" t="s">
        <v>1299</v>
      </c>
      <c r="E299" t="s">
        <v>4156</v>
      </c>
      <c r="F299">
        <v>12</v>
      </c>
      <c r="G299" s="188">
        <v>800000</v>
      </c>
      <c r="H299" s="188">
        <v>475000</v>
      </c>
    </row>
    <row r="300" spans="1:8" hidden="1" x14ac:dyDescent="0.25">
      <c r="A300" t="s">
        <v>2883</v>
      </c>
      <c r="B300" t="s">
        <v>4077</v>
      </c>
      <c r="C300" t="s">
        <v>4157</v>
      </c>
      <c r="D300" t="s">
        <v>1299</v>
      </c>
      <c r="E300" t="s">
        <v>4158</v>
      </c>
      <c r="F300">
        <v>12</v>
      </c>
      <c r="G300" s="188">
        <v>8500000</v>
      </c>
      <c r="H300" s="188">
        <v>8500000</v>
      </c>
    </row>
    <row r="301" spans="1:8" hidden="1" x14ac:dyDescent="0.25">
      <c r="A301" t="s">
        <v>2883</v>
      </c>
      <c r="B301" t="s">
        <v>4085</v>
      </c>
      <c r="C301" t="s">
        <v>4159</v>
      </c>
      <c r="D301" t="s">
        <v>1299</v>
      </c>
      <c r="E301" t="s">
        <v>4160</v>
      </c>
      <c r="F301">
        <v>12</v>
      </c>
      <c r="G301" s="188">
        <v>4805000</v>
      </c>
      <c r="H301" s="188">
        <v>4805000</v>
      </c>
    </row>
    <row r="302" spans="1:8" hidden="1" x14ac:dyDescent="0.25">
      <c r="A302" t="s">
        <v>2883</v>
      </c>
      <c r="B302" t="s">
        <v>4077</v>
      </c>
      <c r="C302" t="s">
        <v>4161</v>
      </c>
      <c r="D302" t="s">
        <v>1299</v>
      </c>
      <c r="E302" t="s">
        <v>4162</v>
      </c>
      <c r="F302">
        <v>12</v>
      </c>
      <c r="G302" s="188">
        <v>8500000</v>
      </c>
      <c r="H302" s="188">
        <v>8500000</v>
      </c>
    </row>
    <row r="303" spans="1:8" hidden="1" x14ac:dyDescent="0.25">
      <c r="A303" t="s">
        <v>2883</v>
      </c>
      <c r="B303" t="s">
        <v>4091</v>
      </c>
      <c r="C303" t="s">
        <v>4163</v>
      </c>
      <c r="D303" t="s">
        <v>1299</v>
      </c>
      <c r="E303" t="s">
        <v>4164</v>
      </c>
      <c r="F303">
        <v>12</v>
      </c>
      <c r="G303" s="188">
        <v>8000000</v>
      </c>
      <c r="H303" s="188">
        <v>8000000</v>
      </c>
    </row>
    <row r="304" spans="1:8" hidden="1" x14ac:dyDescent="0.25">
      <c r="A304" t="s">
        <v>2883</v>
      </c>
      <c r="B304" t="s">
        <v>4091</v>
      </c>
      <c r="C304" t="s">
        <v>4165</v>
      </c>
      <c r="D304" t="s">
        <v>1299</v>
      </c>
      <c r="E304" t="s">
        <v>4166</v>
      </c>
      <c r="F304">
        <v>12</v>
      </c>
      <c r="G304" s="188">
        <v>8000000</v>
      </c>
      <c r="H304" s="188">
        <v>8000000</v>
      </c>
    </row>
    <row r="305" spans="1:8" hidden="1" x14ac:dyDescent="0.25">
      <c r="A305" t="s">
        <v>2883</v>
      </c>
      <c r="B305" t="s">
        <v>4105</v>
      </c>
      <c r="C305" t="s">
        <v>4167</v>
      </c>
      <c r="D305" t="s">
        <v>1299</v>
      </c>
      <c r="E305" t="s">
        <v>4168</v>
      </c>
      <c r="F305">
        <v>12</v>
      </c>
      <c r="G305" s="188">
        <v>4805000</v>
      </c>
      <c r="H305" s="188">
        <v>4805000</v>
      </c>
    </row>
    <row r="306" spans="1:8" hidden="1" x14ac:dyDescent="0.25">
      <c r="A306" t="s">
        <v>2883</v>
      </c>
      <c r="B306" t="s">
        <v>4105</v>
      </c>
      <c r="C306" t="s">
        <v>4169</v>
      </c>
      <c r="D306" t="s">
        <v>1299</v>
      </c>
      <c r="E306" t="s">
        <v>4170</v>
      </c>
      <c r="F306">
        <v>12</v>
      </c>
      <c r="G306" s="188">
        <v>4805000</v>
      </c>
      <c r="H306" s="188">
        <v>4805000</v>
      </c>
    </row>
    <row r="307" spans="1:8" hidden="1" x14ac:dyDescent="0.25">
      <c r="A307" t="s">
        <v>2883</v>
      </c>
      <c r="B307" t="s">
        <v>4171</v>
      </c>
      <c r="C307" t="s">
        <v>4172</v>
      </c>
      <c r="D307" t="s">
        <v>1299</v>
      </c>
      <c r="E307" t="s">
        <v>4173</v>
      </c>
      <c r="F307">
        <v>1</v>
      </c>
      <c r="G307" s="188">
        <v>70000000</v>
      </c>
      <c r="H307" s="188">
        <v>70000000</v>
      </c>
    </row>
    <row r="308" spans="1:8" hidden="1" x14ac:dyDescent="0.25">
      <c r="A308" t="s">
        <v>2883</v>
      </c>
      <c r="B308" t="s">
        <v>4094</v>
      </c>
      <c r="C308" t="s">
        <v>4174</v>
      </c>
      <c r="D308" t="s">
        <v>1299</v>
      </c>
      <c r="E308" t="s">
        <v>4175</v>
      </c>
      <c r="F308">
        <v>12</v>
      </c>
      <c r="G308" s="188">
        <v>15500000</v>
      </c>
      <c r="H308" s="188">
        <v>11000000</v>
      </c>
    </row>
    <row r="309" spans="1:8" hidden="1" x14ac:dyDescent="0.25">
      <c r="A309" t="s">
        <v>2883</v>
      </c>
      <c r="B309" t="s">
        <v>4094</v>
      </c>
      <c r="C309" t="s">
        <v>4176</v>
      </c>
      <c r="D309" t="s">
        <v>1299</v>
      </c>
      <c r="E309" t="s">
        <v>4177</v>
      </c>
      <c r="F309">
        <v>12</v>
      </c>
      <c r="G309" s="188">
        <v>15500000</v>
      </c>
      <c r="H309" s="188">
        <v>15500000</v>
      </c>
    </row>
    <row r="310" spans="1:8" hidden="1" x14ac:dyDescent="0.25">
      <c r="A310" t="s">
        <v>2883</v>
      </c>
      <c r="B310" t="s">
        <v>4129</v>
      </c>
      <c r="C310" t="s">
        <v>4178</v>
      </c>
      <c r="D310" t="s">
        <v>1299</v>
      </c>
      <c r="E310" t="s">
        <v>4179</v>
      </c>
      <c r="F310">
        <v>12</v>
      </c>
      <c r="G310" s="188">
        <v>8000000</v>
      </c>
      <c r="H310" s="188">
        <v>8000000</v>
      </c>
    </row>
    <row r="311" spans="1:8" hidden="1" x14ac:dyDescent="0.25">
      <c r="A311" t="s">
        <v>2883</v>
      </c>
      <c r="B311" t="s">
        <v>4144</v>
      </c>
      <c r="C311" t="s">
        <v>4180</v>
      </c>
      <c r="D311" t="s">
        <v>1299</v>
      </c>
      <c r="E311" t="s">
        <v>4181</v>
      </c>
      <c r="F311">
        <v>12</v>
      </c>
      <c r="G311" s="188">
        <v>800000</v>
      </c>
      <c r="H311" s="188">
        <v>475000</v>
      </c>
    </row>
    <row r="312" spans="1:8" hidden="1" x14ac:dyDescent="0.25">
      <c r="A312" t="s">
        <v>2883</v>
      </c>
      <c r="B312" t="s">
        <v>3582</v>
      </c>
      <c r="C312" t="s">
        <v>4182</v>
      </c>
      <c r="D312" t="s">
        <v>1299</v>
      </c>
      <c r="E312" t="s">
        <v>4183</v>
      </c>
      <c r="F312">
        <v>12</v>
      </c>
      <c r="G312" s="188">
        <v>5850000</v>
      </c>
      <c r="H312" s="188">
        <v>3874500</v>
      </c>
    </row>
    <row r="313" spans="1:8" hidden="1" x14ac:dyDescent="0.25">
      <c r="A313" t="s">
        <v>2883</v>
      </c>
      <c r="B313" t="s">
        <v>3582</v>
      </c>
      <c r="C313" t="s">
        <v>4184</v>
      </c>
      <c r="D313" t="s">
        <v>1299</v>
      </c>
      <c r="E313" t="s">
        <v>4185</v>
      </c>
      <c r="F313">
        <v>12</v>
      </c>
      <c r="G313" s="188">
        <v>5850000</v>
      </c>
      <c r="H313" s="188">
        <v>3457328</v>
      </c>
    </row>
    <row r="314" spans="1:8" hidden="1" x14ac:dyDescent="0.25">
      <c r="A314" t="s">
        <v>2883</v>
      </c>
      <c r="B314" t="s">
        <v>3548</v>
      </c>
      <c r="C314" t="s">
        <v>4186</v>
      </c>
      <c r="D314" t="s">
        <v>1299</v>
      </c>
      <c r="E314" t="s">
        <v>4187</v>
      </c>
      <c r="F314">
        <v>12</v>
      </c>
      <c r="G314" s="188">
        <v>8500000</v>
      </c>
      <c r="H314" s="188">
        <v>8500000</v>
      </c>
    </row>
    <row r="315" spans="1:8" hidden="1" x14ac:dyDescent="0.25">
      <c r="A315" t="s">
        <v>2883</v>
      </c>
      <c r="B315" t="s">
        <v>4088</v>
      </c>
      <c r="C315" t="s">
        <v>4188</v>
      </c>
      <c r="D315" t="s">
        <v>1299</v>
      </c>
      <c r="E315" t="s">
        <v>4189</v>
      </c>
      <c r="F315">
        <v>12</v>
      </c>
      <c r="G315" s="188">
        <v>3305000</v>
      </c>
      <c r="H315" s="188">
        <v>3305000</v>
      </c>
    </row>
    <row r="316" spans="1:8" hidden="1" x14ac:dyDescent="0.25">
      <c r="A316" t="s">
        <v>2883</v>
      </c>
      <c r="B316" t="s">
        <v>4088</v>
      </c>
      <c r="C316" t="s">
        <v>4190</v>
      </c>
      <c r="D316" t="s">
        <v>1299</v>
      </c>
      <c r="E316" t="s">
        <v>4191</v>
      </c>
      <c r="F316">
        <v>12</v>
      </c>
      <c r="G316" s="188">
        <v>3305000</v>
      </c>
      <c r="H316" s="188">
        <v>3305000</v>
      </c>
    </row>
    <row r="317" spans="1:8" hidden="1" x14ac:dyDescent="0.25">
      <c r="A317" t="s">
        <v>2883</v>
      </c>
      <c r="B317" t="s">
        <v>3548</v>
      </c>
      <c r="C317" t="s">
        <v>4192</v>
      </c>
      <c r="D317" t="s">
        <v>1299</v>
      </c>
      <c r="E317" t="s">
        <v>4193</v>
      </c>
      <c r="F317">
        <v>12</v>
      </c>
      <c r="G317" s="188">
        <v>8500000</v>
      </c>
      <c r="H317" s="188">
        <v>8500000</v>
      </c>
    </row>
    <row r="318" spans="1:8" hidden="1" x14ac:dyDescent="0.25">
      <c r="A318" t="s">
        <v>2883</v>
      </c>
      <c r="B318" t="s">
        <v>3532</v>
      </c>
      <c r="C318" t="s">
        <v>4194</v>
      </c>
      <c r="D318" t="s">
        <v>1299</v>
      </c>
      <c r="E318" t="s">
        <v>4195</v>
      </c>
      <c r="F318">
        <v>12</v>
      </c>
      <c r="G318" s="188">
        <v>4805000</v>
      </c>
      <c r="H318" s="188">
        <v>4805000</v>
      </c>
    </row>
    <row r="319" spans="1:8" hidden="1" x14ac:dyDescent="0.25">
      <c r="A319" t="s">
        <v>2883</v>
      </c>
      <c r="B319" t="s">
        <v>3548</v>
      </c>
      <c r="C319" t="s">
        <v>4196</v>
      </c>
      <c r="D319" t="s">
        <v>1299</v>
      </c>
      <c r="E319" t="s">
        <v>4197</v>
      </c>
      <c r="F319">
        <v>12</v>
      </c>
      <c r="G319" s="188">
        <v>8500000</v>
      </c>
      <c r="H319" s="188">
        <v>8500000</v>
      </c>
    </row>
    <row r="320" spans="1:8" hidden="1" x14ac:dyDescent="0.25">
      <c r="A320" t="s">
        <v>2883</v>
      </c>
      <c r="B320" t="s">
        <v>4088</v>
      </c>
      <c r="C320" t="s">
        <v>4198</v>
      </c>
      <c r="D320" t="s">
        <v>1299</v>
      </c>
      <c r="E320" t="s">
        <v>4199</v>
      </c>
      <c r="F320">
        <v>12</v>
      </c>
      <c r="G320" s="188">
        <v>3305000</v>
      </c>
      <c r="H320" s="188">
        <v>3175000</v>
      </c>
    </row>
    <row r="321" spans="1:8" hidden="1" x14ac:dyDescent="0.25">
      <c r="A321" t="s">
        <v>2883</v>
      </c>
      <c r="B321" t="s">
        <v>3582</v>
      </c>
      <c r="C321" t="s">
        <v>4200</v>
      </c>
      <c r="D321" t="s">
        <v>1299</v>
      </c>
      <c r="E321" t="s">
        <v>4201</v>
      </c>
      <c r="F321">
        <v>12</v>
      </c>
      <c r="G321" s="188">
        <v>5850000</v>
      </c>
      <c r="H321" s="188">
        <v>3198000</v>
      </c>
    </row>
    <row r="322" spans="1:8" hidden="1" x14ac:dyDescent="0.25">
      <c r="A322" t="s">
        <v>2883</v>
      </c>
      <c r="B322" t="s">
        <v>4202</v>
      </c>
      <c r="C322" t="s">
        <v>4203</v>
      </c>
      <c r="D322" t="s">
        <v>1299</v>
      </c>
      <c r="E322" t="s">
        <v>3724</v>
      </c>
      <c r="F322">
        <v>7</v>
      </c>
      <c r="G322" s="188">
        <v>4875000</v>
      </c>
      <c r="H322" s="188">
        <v>0</v>
      </c>
    </row>
    <row r="323" spans="1:8" hidden="1" x14ac:dyDescent="0.25">
      <c r="A323" t="s">
        <v>2883</v>
      </c>
      <c r="B323" t="s">
        <v>4202</v>
      </c>
      <c r="C323" t="s">
        <v>4204</v>
      </c>
      <c r="D323" t="s">
        <v>1299</v>
      </c>
      <c r="E323" t="s">
        <v>3728</v>
      </c>
      <c r="F323">
        <v>7</v>
      </c>
      <c r="G323" s="188">
        <v>4875000</v>
      </c>
      <c r="H323" s="188">
        <v>0</v>
      </c>
    </row>
    <row r="324" spans="1:8" hidden="1" x14ac:dyDescent="0.25">
      <c r="A324" t="s">
        <v>2883</v>
      </c>
      <c r="B324" t="s">
        <v>4202</v>
      </c>
      <c r="C324" t="s">
        <v>4205</v>
      </c>
      <c r="D324" t="s">
        <v>1299</v>
      </c>
      <c r="E324" t="s">
        <v>3730</v>
      </c>
      <c r="F324">
        <v>7</v>
      </c>
      <c r="G324" s="188">
        <v>4875000</v>
      </c>
      <c r="H324" s="188">
        <v>0</v>
      </c>
    </row>
    <row r="325" spans="1:8" hidden="1" x14ac:dyDescent="0.25">
      <c r="A325" t="s">
        <v>2883</v>
      </c>
      <c r="B325" t="s">
        <v>3532</v>
      </c>
      <c r="C325" t="s">
        <v>4206</v>
      </c>
      <c r="D325" t="s">
        <v>1299</v>
      </c>
      <c r="E325" t="s">
        <v>4207</v>
      </c>
      <c r="F325">
        <v>12</v>
      </c>
      <c r="G325" s="188">
        <v>4805000</v>
      </c>
      <c r="H325" s="188">
        <v>4805000</v>
      </c>
    </row>
    <row r="326" spans="1:8" hidden="1" x14ac:dyDescent="0.25">
      <c r="A326" t="s">
        <v>2883</v>
      </c>
      <c r="B326" t="s">
        <v>3532</v>
      </c>
      <c r="C326" t="s">
        <v>4208</v>
      </c>
      <c r="D326" t="s">
        <v>1299</v>
      </c>
      <c r="E326" t="s">
        <v>4209</v>
      </c>
      <c r="F326">
        <v>12</v>
      </c>
      <c r="G326" s="188">
        <v>4805000</v>
      </c>
      <c r="H326" s="188">
        <v>4805000</v>
      </c>
    </row>
    <row r="327" spans="1:8" hidden="1" x14ac:dyDescent="0.25">
      <c r="A327" t="s">
        <v>2883</v>
      </c>
      <c r="B327" t="s">
        <v>3532</v>
      </c>
      <c r="C327" t="s">
        <v>4210</v>
      </c>
      <c r="D327" t="s">
        <v>1299</v>
      </c>
      <c r="E327" t="s">
        <v>4209</v>
      </c>
      <c r="F327">
        <v>12</v>
      </c>
      <c r="G327" s="188">
        <v>4805000</v>
      </c>
      <c r="H327" s="188">
        <v>4675000</v>
      </c>
    </row>
    <row r="328" spans="1:8" hidden="1" x14ac:dyDescent="0.25">
      <c r="A328" t="s">
        <v>2883</v>
      </c>
      <c r="B328" t="s">
        <v>4077</v>
      </c>
      <c r="C328" t="s">
        <v>4211</v>
      </c>
      <c r="D328" t="s">
        <v>1299</v>
      </c>
      <c r="E328" t="s">
        <v>4212</v>
      </c>
      <c r="F328">
        <v>12</v>
      </c>
      <c r="G328" s="188">
        <v>8500000</v>
      </c>
      <c r="H328" s="188">
        <v>8500000</v>
      </c>
    </row>
    <row r="329" spans="1:8" hidden="1" x14ac:dyDescent="0.25">
      <c r="A329" t="s">
        <v>2883</v>
      </c>
      <c r="B329" t="s">
        <v>4085</v>
      </c>
      <c r="C329" t="s">
        <v>4213</v>
      </c>
      <c r="D329" t="s">
        <v>1299</v>
      </c>
      <c r="E329" t="s">
        <v>4214</v>
      </c>
      <c r="F329">
        <v>12</v>
      </c>
      <c r="G329" s="188">
        <v>4805000</v>
      </c>
      <c r="H329" s="188">
        <v>4805000</v>
      </c>
    </row>
    <row r="330" spans="1:8" hidden="1" x14ac:dyDescent="0.25">
      <c r="A330" t="s">
        <v>2883</v>
      </c>
      <c r="B330" t="s">
        <v>4094</v>
      </c>
      <c r="C330" t="s">
        <v>4215</v>
      </c>
      <c r="D330" t="s">
        <v>1299</v>
      </c>
      <c r="E330" t="s">
        <v>4216</v>
      </c>
      <c r="F330">
        <v>12</v>
      </c>
      <c r="G330" s="188">
        <v>15500000</v>
      </c>
      <c r="H330" s="188">
        <v>11000000</v>
      </c>
    </row>
    <row r="331" spans="1:8" hidden="1" x14ac:dyDescent="0.25">
      <c r="A331" t="s">
        <v>2883</v>
      </c>
      <c r="B331" t="s">
        <v>4144</v>
      </c>
      <c r="C331" t="s">
        <v>4217</v>
      </c>
      <c r="D331" t="s">
        <v>1299</v>
      </c>
      <c r="E331" t="s">
        <v>4218</v>
      </c>
      <c r="F331">
        <v>12</v>
      </c>
      <c r="G331" s="188">
        <v>800000</v>
      </c>
      <c r="H331" s="188">
        <v>475000</v>
      </c>
    </row>
    <row r="332" spans="1:8" hidden="1" x14ac:dyDescent="0.25">
      <c r="A332" t="s">
        <v>2883</v>
      </c>
      <c r="B332" t="s">
        <v>4129</v>
      </c>
      <c r="C332" t="s">
        <v>4219</v>
      </c>
      <c r="D332" t="s">
        <v>1299</v>
      </c>
      <c r="E332" t="s">
        <v>4166</v>
      </c>
      <c r="F332">
        <v>12</v>
      </c>
      <c r="G332" s="188">
        <v>8000000</v>
      </c>
      <c r="H332" s="188">
        <v>8000000</v>
      </c>
    </row>
    <row r="333" spans="1:8" hidden="1" x14ac:dyDescent="0.25">
      <c r="A333" t="s">
        <v>2883</v>
      </c>
      <c r="B333" t="s">
        <v>4094</v>
      </c>
      <c r="C333" t="s">
        <v>4220</v>
      </c>
      <c r="D333" t="s">
        <v>1299</v>
      </c>
      <c r="E333" t="s">
        <v>4221</v>
      </c>
      <c r="F333">
        <v>12</v>
      </c>
      <c r="G333" s="188">
        <v>15500000</v>
      </c>
      <c r="H333" s="188">
        <v>11000000</v>
      </c>
    </row>
    <row r="334" spans="1:8" hidden="1" x14ac:dyDescent="0.25">
      <c r="A334" t="s">
        <v>2883</v>
      </c>
      <c r="B334" t="s">
        <v>3532</v>
      </c>
      <c r="C334" t="s">
        <v>4222</v>
      </c>
      <c r="D334" t="s">
        <v>1299</v>
      </c>
      <c r="E334" t="s">
        <v>4223</v>
      </c>
      <c r="F334">
        <v>12</v>
      </c>
      <c r="G334" s="188">
        <v>4805000</v>
      </c>
      <c r="H334" s="188">
        <v>4805000</v>
      </c>
    </row>
    <row r="335" spans="1:8" hidden="1" x14ac:dyDescent="0.25">
      <c r="A335" t="s">
        <v>2883</v>
      </c>
      <c r="B335" t="s">
        <v>4088</v>
      </c>
      <c r="C335" t="s">
        <v>4224</v>
      </c>
      <c r="D335" t="s">
        <v>1299</v>
      </c>
      <c r="E335" t="s">
        <v>4225</v>
      </c>
      <c r="F335">
        <v>12</v>
      </c>
      <c r="G335" s="188">
        <v>3305000</v>
      </c>
      <c r="H335" s="188">
        <v>2970000</v>
      </c>
    </row>
    <row r="336" spans="1:8" hidden="1" x14ac:dyDescent="0.25">
      <c r="A336" t="s">
        <v>2883</v>
      </c>
      <c r="B336" t="s">
        <v>3548</v>
      </c>
      <c r="C336" t="s">
        <v>4226</v>
      </c>
      <c r="D336" t="s">
        <v>1299</v>
      </c>
      <c r="E336" t="s">
        <v>4227</v>
      </c>
      <c r="F336">
        <v>12</v>
      </c>
      <c r="G336" s="188">
        <v>8500000</v>
      </c>
      <c r="H336" s="188">
        <v>8500000</v>
      </c>
    </row>
    <row r="337" spans="1:8" hidden="1" x14ac:dyDescent="0.25">
      <c r="A337" t="s">
        <v>2883</v>
      </c>
      <c r="B337" t="s">
        <v>3582</v>
      </c>
      <c r="C337" t="s">
        <v>4228</v>
      </c>
      <c r="D337" t="s">
        <v>1299</v>
      </c>
      <c r="E337" t="s">
        <v>4229</v>
      </c>
      <c r="F337">
        <v>12</v>
      </c>
      <c r="G337" s="188">
        <v>5850000</v>
      </c>
      <c r="H337" s="188">
        <v>3198000</v>
      </c>
    </row>
    <row r="338" spans="1:8" hidden="1" x14ac:dyDescent="0.25">
      <c r="A338" t="s">
        <v>2883</v>
      </c>
      <c r="B338" t="s">
        <v>4230</v>
      </c>
      <c r="C338" t="s">
        <v>4231</v>
      </c>
      <c r="D338" t="s">
        <v>1299</v>
      </c>
      <c r="E338" t="s">
        <v>4232</v>
      </c>
      <c r="F338">
        <v>3</v>
      </c>
      <c r="G338" s="188">
        <v>3504087.67</v>
      </c>
      <c r="H338" s="188">
        <v>3198000.67</v>
      </c>
    </row>
    <row r="339" spans="1:8" hidden="1" x14ac:dyDescent="0.25">
      <c r="A339" t="s">
        <v>2883</v>
      </c>
      <c r="B339" t="s">
        <v>4230</v>
      </c>
      <c r="C339" t="s">
        <v>4233</v>
      </c>
      <c r="D339" t="s">
        <v>1299</v>
      </c>
      <c r="E339" t="s">
        <v>4234</v>
      </c>
      <c r="F339">
        <v>3</v>
      </c>
      <c r="G339" s="188">
        <v>3504087.67</v>
      </c>
      <c r="H339" s="188">
        <v>3198001</v>
      </c>
    </row>
    <row r="340" spans="1:8" hidden="1" x14ac:dyDescent="0.25">
      <c r="A340" t="s">
        <v>2883</v>
      </c>
      <c r="B340" t="s">
        <v>4230</v>
      </c>
      <c r="C340" t="s">
        <v>4235</v>
      </c>
      <c r="D340" t="s">
        <v>1299</v>
      </c>
      <c r="E340" t="s">
        <v>4236</v>
      </c>
      <c r="F340">
        <v>3</v>
      </c>
      <c r="G340" s="188">
        <v>3504087.67</v>
      </c>
      <c r="H340" s="188">
        <v>2590930</v>
      </c>
    </row>
    <row r="341" spans="1:8" hidden="1" x14ac:dyDescent="0.25">
      <c r="A341" t="s">
        <v>2883</v>
      </c>
      <c r="B341" t="s">
        <v>4237</v>
      </c>
      <c r="C341" t="s">
        <v>4238</v>
      </c>
      <c r="D341" t="s">
        <v>1299</v>
      </c>
      <c r="E341" t="s">
        <v>4239</v>
      </c>
      <c r="F341">
        <v>12</v>
      </c>
      <c r="G341" s="188">
        <v>1395000</v>
      </c>
      <c r="H341" s="188">
        <v>16740000</v>
      </c>
    </row>
    <row r="342" spans="1:8" hidden="1" x14ac:dyDescent="0.25">
      <c r="A342" t="s">
        <v>2883</v>
      </c>
      <c r="B342" t="s">
        <v>4077</v>
      </c>
      <c r="C342" t="s">
        <v>4240</v>
      </c>
      <c r="D342" t="s">
        <v>1299</v>
      </c>
      <c r="E342" t="s">
        <v>4241</v>
      </c>
      <c r="F342">
        <v>12</v>
      </c>
      <c r="G342" s="188">
        <v>8500000</v>
      </c>
      <c r="H342" s="188">
        <v>8500000</v>
      </c>
    </row>
    <row r="343" spans="1:8" hidden="1" x14ac:dyDescent="0.25">
      <c r="A343" t="s">
        <v>2883</v>
      </c>
      <c r="B343" t="s">
        <v>4085</v>
      </c>
      <c r="C343" t="s">
        <v>4242</v>
      </c>
      <c r="D343" t="s">
        <v>1299</v>
      </c>
      <c r="E343" t="s">
        <v>4243</v>
      </c>
      <c r="F343">
        <v>12</v>
      </c>
      <c r="G343" s="188">
        <v>4805000</v>
      </c>
      <c r="H343" s="188">
        <v>4805000</v>
      </c>
    </row>
    <row r="344" spans="1:8" hidden="1" x14ac:dyDescent="0.25">
      <c r="A344" t="s">
        <v>2883</v>
      </c>
      <c r="B344" t="s">
        <v>4091</v>
      </c>
      <c r="C344" t="s">
        <v>4244</v>
      </c>
      <c r="D344" t="s">
        <v>1299</v>
      </c>
      <c r="E344" t="s">
        <v>4245</v>
      </c>
      <c r="F344">
        <v>12</v>
      </c>
      <c r="G344" s="188">
        <v>8000000</v>
      </c>
      <c r="H344" s="188">
        <v>8000000</v>
      </c>
    </row>
    <row r="345" spans="1:8" hidden="1" x14ac:dyDescent="0.25">
      <c r="A345" t="s">
        <v>2883</v>
      </c>
      <c r="B345" t="s">
        <v>4105</v>
      </c>
      <c r="C345" t="s">
        <v>4246</v>
      </c>
      <c r="D345" t="s">
        <v>1299</v>
      </c>
      <c r="E345" t="s">
        <v>4247</v>
      </c>
      <c r="F345">
        <v>12</v>
      </c>
      <c r="G345" s="188">
        <v>4805000</v>
      </c>
      <c r="H345" s="188">
        <v>4805000</v>
      </c>
    </row>
    <row r="346" spans="1:8" hidden="1" x14ac:dyDescent="0.25">
      <c r="A346" t="s">
        <v>2883</v>
      </c>
      <c r="B346" t="s">
        <v>4091</v>
      </c>
      <c r="C346" t="s">
        <v>4248</v>
      </c>
      <c r="D346" t="s">
        <v>1299</v>
      </c>
      <c r="E346" t="s">
        <v>4249</v>
      </c>
      <c r="F346">
        <v>12</v>
      </c>
      <c r="G346" s="188">
        <v>8000000</v>
      </c>
      <c r="H346" s="188">
        <v>8000000</v>
      </c>
    </row>
    <row r="347" spans="1:8" hidden="1" x14ac:dyDescent="0.25">
      <c r="A347" t="s">
        <v>2883</v>
      </c>
      <c r="B347" t="s">
        <v>4105</v>
      </c>
      <c r="C347" t="s">
        <v>4250</v>
      </c>
      <c r="D347" t="s">
        <v>1299</v>
      </c>
      <c r="E347" t="s">
        <v>4251</v>
      </c>
      <c r="F347">
        <v>12</v>
      </c>
      <c r="G347" s="188">
        <v>4805000</v>
      </c>
      <c r="H347" s="188">
        <v>4805000</v>
      </c>
    </row>
    <row r="348" spans="1:8" hidden="1" x14ac:dyDescent="0.25">
      <c r="A348" t="s">
        <v>2883</v>
      </c>
      <c r="B348" t="s">
        <v>4252</v>
      </c>
      <c r="C348" t="s">
        <v>4253</v>
      </c>
      <c r="D348" t="s">
        <v>1299</v>
      </c>
      <c r="E348" t="s">
        <v>4254</v>
      </c>
      <c r="F348">
        <v>1</v>
      </c>
      <c r="G348" s="188">
        <v>43720000</v>
      </c>
      <c r="H348" s="188">
        <v>43720000</v>
      </c>
    </row>
    <row r="349" spans="1:8" hidden="1" x14ac:dyDescent="0.25">
      <c r="A349" t="s">
        <v>2883</v>
      </c>
      <c r="B349" t="s">
        <v>4129</v>
      </c>
      <c r="C349" t="s">
        <v>4255</v>
      </c>
      <c r="D349" t="s">
        <v>1299</v>
      </c>
      <c r="E349" t="s">
        <v>4256</v>
      </c>
      <c r="F349">
        <v>12</v>
      </c>
      <c r="G349" s="188">
        <v>8000000</v>
      </c>
      <c r="H349" s="188">
        <v>8000000</v>
      </c>
    </row>
    <row r="350" spans="1:8" hidden="1" x14ac:dyDescent="0.25">
      <c r="A350" t="s">
        <v>2883</v>
      </c>
      <c r="B350" t="s">
        <v>3582</v>
      </c>
      <c r="C350" t="s">
        <v>4257</v>
      </c>
      <c r="D350" t="s">
        <v>1299</v>
      </c>
      <c r="E350" t="s">
        <v>4258</v>
      </c>
      <c r="F350">
        <v>12</v>
      </c>
      <c r="G350" s="188">
        <v>5850000</v>
      </c>
      <c r="H350" s="188">
        <v>3198000</v>
      </c>
    </row>
    <row r="351" spans="1:8" hidden="1" x14ac:dyDescent="0.25">
      <c r="A351" t="s">
        <v>2883</v>
      </c>
      <c r="B351" t="s">
        <v>4259</v>
      </c>
      <c r="C351" t="s">
        <v>4260</v>
      </c>
      <c r="D351" t="s">
        <v>1299</v>
      </c>
      <c r="E351" t="s">
        <v>4261</v>
      </c>
      <c r="F351">
        <v>6</v>
      </c>
      <c r="G351" s="188">
        <v>3305000</v>
      </c>
      <c r="H351" s="188">
        <v>3305000</v>
      </c>
    </row>
    <row r="352" spans="1:8" hidden="1" x14ac:dyDescent="0.25">
      <c r="A352" t="s">
        <v>2883</v>
      </c>
      <c r="B352" t="s">
        <v>4259</v>
      </c>
      <c r="C352" t="s">
        <v>4262</v>
      </c>
      <c r="D352" t="s">
        <v>1299</v>
      </c>
      <c r="E352" t="s">
        <v>4263</v>
      </c>
      <c r="F352">
        <v>6</v>
      </c>
      <c r="G352" s="188">
        <v>3305000</v>
      </c>
      <c r="H352" s="188">
        <v>3305000</v>
      </c>
    </row>
    <row r="353" spans="1:8" hidden="1" x14ac:dyDescent="0.25">
      <c r="A353" t="s">
        <v>2883</v>
      </c>
      <c r="B353" t="s">
        <v>4259</v>
      </c>
      <c r="C353" t="s">
        <v>4264</v>
      </c>
      <c r="D353" t="s">
        <v>1299</v>
      </c>
      <c r="E353" t="s">
        <v>4265</v>
      </c>
      <c r="F353">
        <v>6</v>
      </c>
      <c r="G353" s="188">
        <v>3305000</v>
      </c>
      <c r="H353" s="188">
        <v>3305000</v>
      </c>
    </row>
    <row r="354" spans="1:8" hidden="1" x14ac:dyDescent="0.25">
      <c r="A354" t="s">
        <v>2883</v>
      </c>
      <c r="B354" t="s">
        <v>4259</v>
      </c>
      <c r="C354" t="s">
        <v>4266</v>
      </c>
      <c r="D354" t="s">
        <v>1299</v>
      </c>
      <c r="E354" t="s">
        <v>4267</v>
      </c>
      <c r="F354">
        <v>6</v>
      </c>
      <c r="G354" s="188">
        <v>3305000</v>
      </c>
      <c r="H354" s="188">
        <v>3305000</v>
      </c>
    </row>
    <row r="355" spans="1:8" hidden="1" x14ac:dyDescent="0.25">
      <c r="A355" t="s">
        <v>2883</v>
      </c>
      <c r="B355" t="s">
        <v>4105</v>
      </c>
      <c r="C355" t="s">
        <v>4268</v>
      </c>
      <c r="D355" t="s">
        <v>1299</v>
      </c>
      <c r="E355" t="s">
        <v>4269</v>
      </c>
      <c r="F355">
        <v>12</v>
      </c>
      <c r="G355" s="188">
        <v>4805000</v>
      </c>
      <c r="H355" s="188">
        <v>4805000</v>
      </c>
    </row>
    <row r="356" spans="1:8" hidden="1" x14ac:dyDescent="0.25">
      <c r="A356" t="s">
        <v>2883</v>
      </c>
      <c r="B356" t="s">
        <v>4094</v>
      </c>
      <c r="C356" t="s">
        <v>4270</v>
      </c>
      <c r="D356" t="s">
        <v>1299</v>
      </c>
      <c r="E356" t="s">
        <v>4271</v>
      </c>
      <c r="F356">
        <v>12</v>
      </c>
      <c r="G356" s="188">
        <v>15500000</v>
      </c>
      <c r="H356" s="188">
        <v>11000000</v>
      </c>
    </row>
    <row r="357" spans="1:8" hidden="1" x14ac:dyDescent="0.25">
      <c r="A357" t="s">
        <v>2883</v>
      </c>
      <c r="B357" t="s">
        <v>4088</v>
      </c>
      <c r="C357" t="s">
        <v>4272</v>
      </c>
      <c r="D357" t="s">
        <v>1299</v>
      </c>
      <c r="E357" t="s">
        <v>4273</v>
      </c>
      <c r="F357">
        <v>12</v>
      </c>
      <c r="G357" s="188">
        <v>3305000</v>
      </c>
      <c r="H357" s="188">
        <v>3305000</v>
      </c>
    </row>
    <row r="358" spans="1:8" hidden="1" x14ac:dyDescent="0.25">
      <c r="A358" t="s">
        <v>2883</v>
      </c>
      <c r="B358" t="s">
        <v>3582</v>
      </c>
      <c r="C358" t="s">
        <v>4274</v>
      </c>
      <c r="D358" t="s">
        <v>1299</v>
      </c>
      <c r="E358" t="s">
        <v>4275</v>
      </c>
      <c r="F358">
        <v>12</v>
      </c>
      <c r="G358" s="188">
        <v>5850000</v>
      </c>
      <c r="H358" s="188">
        <v>3198000</v>
      </c>
    </row>
    <row r="359" spans="1:8" hidden="1" x14ac:dyDescent="0.25">
      <c r="A359" t="s">
        <v>2883</v>
      </c>
      <c r="B359" t="s">
        <v>4085</v>
      </c>
      <c r="C359" t="s">
        <v>4276</v>
      </c>
      <c r="D359" t="s">
        <v>1299</v>
      </c>
      <c r="E359" t="s">
        <v>4277</v>
      </c>
      <c r="F359">
        <v>12</v>
      </c>
      <c r="G359" s="188">
        <v>4805000</v>
      </c>
      <c r="H359" s="188">
        <v>4805000</v>
      </c>
    </row>
    <row r="360" spans="1:8" hidden="1" x14ac:dyDescent="0.25">
      <c r="A360" t="s">
        <v>2883</v>
      </c>
      <c r="B360" t="s">
        <v>4085</v>
      </c>
      <c r="C360" t="s">
        <v>4278</v>
      </c>
      <c r="D360" t="s">
        <v>1299</v>
      </c>
      <c r="E360" t="s">
        <v>4279</v>
      </c>
      <c r="F360">
        <v>12</v>
      </c>
      <c r="G360" s="188">
        <v>4805000</v>
      </c>
      <c r="H360" s="188">
        <v>4805000</v>
      </c>
    </row>
    <row r="361" spans="1:8" hidden="1" x14ac:dyDescent="0.25">
      <c r="A361" t="s">
        <v>2883</v>
      </c>
      <c r="B361" t="s">
        <v>4088</v>
      </c>
      <c r="C361" t="s">
        <v>4280</v>
      </c>
      <c r="D361" t="s">
        <v>1299</v>
      </c>
      <c r="E361" t="s">
        <v>4281</v>
      </c>
      <c r="F361">
        <v>12</v>
      </c>
      <c r="G361" s="188">
        <v>3305000</v>
      </c>
      <c r="H361" s="188">
        <v>3305000</v>
      </c>
    </row>
    <row r="362" spans="1:8" hidden="1" x14ac:dyDescent="0.25">
      <c r="A362" t="s">
        <v>2883</v>
      </c>
      <c r="B362" t="s">
        <v>4091</v>
      </c>
      <c r="C362" t="s">
        <v>4282</v>
      </c>
      <c r="D362" t="s">
        <v>1299</v>
      </c>
      <c r="E362" t="s">
        <v>4283</v>
      </c>
      <c r="F362">
        <v>12</v>
      </c>
      <c r="G362" s="188">
        <v>8000000</v>
      </c>
      <c r="H362" s="188">
        <v>8000000</v>
      </c>
    </row>
    <row r="363" spans="1:8" hidden="1" x14ac:dyDescent="0.25">
      <c r="A363" t="s">
        <v>2883</v>
      </c>
      <c r="B363" t="s">
        <v>4105</v>
      </c>
      <c r="C363" t="s">
        <v>4284</v>
      </c>
      <c r="D363" t="s">
        <v>1299</v>
      </c>
      <c r="E363" t="s">
        <v>4285</v>
      </c>
      <c r="F363">
        <v>12</v>
      </c>
      <c r="G363" s="188">
        <v>4805000</v>
      </c>
      <c r="H363" s="188">
        <v>4805000</v>
      </c>
    </row>
    <row r="364" spans="1:8" hidden="1" x14ac:dyDescent="0.25">
      <c r="A364" t="s">
        <v>2883</v>
      </c>
      <c r="B364" t="s">
        <v>4094</v>
      </c>
      <c r="C364" t="s">
        <v>4286</v>
      </c>
      <c r="D364" t="s">
        <v>1299</v>
      </c>
      <c r="E364" t="s">
        <v>4287</v>
      </c>
      <c r="F364">
        <v>12</v>
      </c>
      <c r="G364" s="188">
        <v>15500000</v>
      </c>
      <c r="H364" s="188">
        <v>11000000</v>
      </c>
    </row>
    <row r="365" spans="1:8" hidden="1" x14ac:dyDescent="0.25">
      <c r="A365" t="s">
        <v>2883</v>
      </c>
      <c r="B365" t="s">
        <v>4129</v>
      </c>
      <c r="C365" t="s">
        <v>4288</v>
      </c>
      <c r="D365" t="s">
        <v>1299</v>
      </c>
      <c r="E365" t="s">
        <v>4289</v>
      </c>
      <c r="F365">
        <v>12</v>
      </c>
      <c r="G365" s="188">
        <v>8000000</v>
      </c>
      <c r="H365" s="188">
        <v>8000000</v>
      </c>
    </row>
    <row r="366" spans="1:8" hidden="1" x14ac:dyDescent="0.25">
      <c r="A366" t="s">
        <v>2883</v>
      </c>
      <c r="B366" t="s">
        <v>4077</v>
      </c>
      <c r="C366" t="s">
        <v>4290</v>
      </c>
      <c r="D366" t="s">
        <v>1299</v>
      </c>
      <c r="E366" t="s">
        <v>4291</v>
      </c>
      <c r="F366">
        <v>12</v>
      </c>
      <c r="G366" s="188">
        <v>8500000</v>
      </c>
      <c r="H366" s="188">
        <v>8500000</v>
      </c>
    </row>
    <row r="367" spans="1:8" hidden="1" x14ac:dyDescent="0.25">
      <c r="A367" t="s">
        <v>2883</v>
      </c>
      <c r="B367" t="s">
        <v>4077</v>
      </c>
      <c r="C367" t="s">
        <v>4292</v>
      </c>
      <c r="D367" t="s">
        <v>1299</v>
      </c>
      <c r="E367" t="s">
        <v>4293</v>
      </c>
      <c r="F367">
        <v>12</v>
      </c>
      <c r="G367" s="188">
        <v>8500000</v>
      </c>
      <c r="H367" s="188">
        <v>8500000</v>
      </c>
    </row>
    <row r="368" spans="1:8" hidden="1" x14ac:dyDescent="0.25">
      <c r="A368" t="s">
        <v>2883</v>
      </c>
      <c r="B368" t="s">
        <v>4077</v>
      </c>
      <c r="C368" t="s">
        <v>4294</v>
      </c>
      <c r="D368" t="s">
        <v>1299</v>
      </c>
      <c r="E368" t="s">
        <v>4295</v>
      </c>
      <c r="F368">
        <v>12</v>
      </c>
      <c r="G368" s="188">
        <v>8500000</v>
      </c>
      <c r="H368" s="188">
        <v>8500000</v>
      </c>
    </row>
    <row r="369" spans="1:8" hidden="1" x14ac:dyDescent="0.25">
      <c r="A369" t="s">
        <v>2883</v>
      </c>
      <c r="B369" t="s">
        <v>4085</v>
      </c>
      <c r="C369" t="s">
        <v>4296</v>
      </c>
      <c r="D369" t="s">
        <v>1299</v>
      </c>
      <c r="E369" t="s">
        <v>4297</v>
      </c>
      <c r="F369">
        <v>12</v>
      </c>
      <c r="G369" s="188">
        <v>4805000</v>
      </c>
      <c r="H369" s="188">
        <v>4805000</v>
      </c>
    </row>
    <row r="370" spans="1:8" hidden="1" x14ac:dyDescent="0.25">
      <c r="A370" t="s">
        <v>2883</v>
      </c>
      <c r="B370" t="s">
        <v>4088</v>
      </c>
      <c r="C370" t="s">
        <v>4298</v>
      </c>
      <c r="D370" t="s">
        <v>1299</v>
      </c>
      <c r="E370" t="s">
        <v>4299</v>
      </c>
      <c r="F370">
        <v>12</v>
      </c>
      <c r="G370" s="188">
        <v>3305000</v>
      </c>
      <c r="H370" s="188">
        <v>3305000</v>
      </c>
    </row>
    <row r="371" spans="1:8" hidden="1" x14ac:dyDescent="0.25">
      <c r="A371" t="s">
        <v>2883</v>
      </c>
      <c r="B371" t="s">
        <v>3582</v>
      </c>
      <c r="C371" t="s">
        <v>4300</v>
      </c>
      <c r="D371" t="s">
        <v>1299</v>
      </c>
      <c r="E371" t="s">
        <v>4301</v>
      </c>
      <c r="F371">
        <v>12</v>
      </c>
      <c r="G371" s="188">
        <v>5850000</v>
      </c>
      <c r="H371" s="188">
        <v>3198000</v>
      </c>
    </row>
    <row r="372" spans="1:8" hidden="1" x14ac:dyDescent="0.25">
      <c r="A372" t="s">
        <v>2883</v>
      </c>
      <c r="B372" t="s">
        <v>4091</v>
      </c>
      <c r="C372" t="s">
        <v>4302</v>
      </c>
      <c r="D372" t="s">
        <v>1299</v>
      </c>
      <c r="E372" t="s">
        <v>4303</v>
      </c>
      <c r="F372">
        <v>12</v>
      </c>
      <c r="G372" s="188">
        <v>8000000</v>
      </c>
      <c r="H372" s="188">
        <v>8000000</v>
      </c>
    </row>
    <row r="373" spans="1:8" hidden="1" x14ac:dyDescent="0.25">
      <c r="A373" t="s">
        <v>2883</v>
      </c>
      <c r="B373" t="s">
        <v>4304</v>
      </c>
      <c r="C373" t="s">
        <v>4305</v>
      </c>
      <c r="D373" t="s">
        <v>1299</v>
      </c>
      <c r="E373" t="s">
        <v>4306</v>
      </c>
      <c r="F373">
        <v>1</v>
      </c>
      <c r="G373" s="188">
        <v>19500000</v>
      </c>
      <c r="H373" s="188">
        <v>19500000</v>
      </c>
    </row>
    <row r="374" spans="1:8" hidden="1" x14ac:dyDescent="0.25">
      <c r="A374" t="s">
        <v>2883</v>
      </c>
      <c r="B374" t="s">
        <v>4091</v>
      </c>
      <c r="C374" t="s">
        <v>4307</v>
      </c>
      <c r="D374" t="s">
        <v>1299</v>
      </c>
      <c r="E374" t="s">
        <v>4308</v>
      </c>
      <c r="F374">
        <v>12</v>
      </c>
      <c r="G374" s="188">
        <v>8000000</v>
      </c>
      <c r="H374" s="188">
        <v>8000000</v>
      </c>
    </row>
    <row r="375" spans="1:8" hidden="1" x14ac:dyDescent="0.25">
      <c r="A375" t="s">
        <v>2883</v>
      </c>
      <c r="B375" t="s">
        <v>4105</v>
      </c>
      <c r="C375" t="s">
        <v>4309</v>
      </c>
      <c r="D375" t="s">
        <v>1299</v>
      </c>
      <c r="E375" t="s">
        <v>4310</v>
      </c>
      <c r="F375">
        <v>12</v>
      </c>
      <c r="G375" s="188">
        <v>4805000</v>
      </c>
      <c r="H375" s="188">
        <v>4805000</v>
      </c>
    </row>
    <row r="376" spans="1:8" hidden="1" x14ac:dyDescent="0.25">
      <c r="A376" t="s">
        <v>2883</v>
      </c>
      <c r="B376" t="s">
        <v>4311</v>
      </c>
      <c r="C376" t="s">
        <v>4312</v>
      </c>
      <c r="D376" t="s">
        <v>1299</v>
      </c>
      <c r="E376" t="s">
        <v>4313</v>
      </c>
      <c r="F376">
        <v>1</v>
      </c>
      <c r="G376" s="188">
        <v>3200000</v>
      </c>
      <c r="H376" s="188">
        <v>3200000</v>
      </c>
    </row>
    <row r="377" spans="1:8" hidden="1" x14ac:dyDescent="0.25">
      <c r="A377" t="s">
        <v>2883</v>
      </c>
      <c r="B377" t="s">
        <v>4314</v>
      </c>
      <c r="C377" t="s">
        <v>4315</v>
      </c>
      <c r="D377" t="s">
        <v>1299</v>
      </c>
      <c r="E377" t="s">
        <v>4316</v>
      </c>
      <c r="F377">
        <v>1</v>
      </c>
      <c r="G377" s="188">
        <v>129522050</v>
      </c>
      <c r="H377" s="188">
        <v>129522050</v>
      </c>
    </row>
    <row r="378" spans="1:8" hidden="1" x14ac:dyDescent="0.25">
      <c r="A378" t="s">
        <v>2883</v>
      </c>
      <c r="B378" t="s">
        <v>4317</v>
      </c>
      <c r="C378" t="s">
        <v>4318</v>
      </c>
      <c r="D378" t="s">
        <v>1299</v>
      </c>
      <c r="E378" t="s">
        <v>4319</v>
      </c>
      <c r="F378">
        <v>12</v>
      </c>
      <c r="G378" s="188">
        <v>2500000</v>
      </c>
      <c r="H378" s="188">
        <v>30000000</v>
      </c>
    </row>
    <row r="379" spans="1:8" hidden="1" x14ac:dyDescent="0.25">
      <c r="A379" t="s">
        <v>2883</v>
      </c>
      <c r="B379" t="s">
        <v>4077</v>
      </c>
      <c r="C379" t="s">
        <v>4320</v>
      </c>
      <c r="D379" t="s">
        <v>1299</v>
      </c>
      <c r="E379" t="s">
        <v>4321</v>
      </c>
      <c r="F379">
        <v>12</v>
      </c>
      <c r="G379" s="188">
        <v>8500000</v>
      </c>
      <c r="H379" s="188">
        <v>8500000</v>
      </c>
    </row>
    <row r="380" spans="1:8" hidden="1" x14ac:dyDescent="0.25">
      <c r="A380" t="s">
        <v>2883</v>
      </c>
      <c r="B380" t="s">
        <v>4085</v>
      </c>
      <c r="C380" t="s">
        <v>4322</v>
      </c>
      <c r="D380" t="s">
        <v>1299</v>
      </c>
      <c r="E380" t="s">
        <v>4323</v>
      </c>
      <c r="F380">
        <v>12</v>
      </c>
      <c r="G380" s="188">
        <v>4805000</v>
      </c>
      <c r="H380" s="188">
        <v>4805000</v>
      </c>
    </row>
    <row r="381" spans="1:8" hidden="1" x14ac:dyDescent="0.25">
      <c r="A381" t="s">
        <v>2883</v>
      </c>
      <c r="B381" t="s">
        <v>4088</v>
      </c>
      <c r="C381" t="s">
        <v>4324</v>
      </c>
      <c r="D381" t="s">
        <v>1299</v>
      </c>
      <c r="E381" t="s">
        <v>4325</v>
      </c>
      <c r="F381">
        <v>12</v>
      </c>
      <c r="G381" s="188">
        <v>3305000</v>
      </c>
      <c r="H381" s="188">
        <v>3305000</v>
      </c>
    </row>
    <row r="382" spans="1:8" hidden="1" x14ac:dyDescent="0.25">
      <c r="A382" t="s">
        <v>2883</v>
      </c>
      <c r="B382" t="s">
        <v>3582</v>
      </c>
      <c r="C382" t="s">
        <v>4326</v>
      </c>
      <c r="D382" t="s">
        <v>1299</v>
      </c>
      <c r="E382" t="s">
        <v>4327</v>
      </c>
      <c r="F382">
        <v>12</v>
      </c>
      <c r="G382" s="188">
        <v>5850000</v>
      </c>
      <c r="H382" s="188">
        <v>3198000</v>
      </c>
    </row>
    <row r="383" spans="1:8" hidden="1" x14ac:dyDescent="0.25">
      <c r="A383" t="s">
        <v>2883</v>
      </c>
      <c r="B383" t="s">
        <v>4328</v>
      </c>
      <c r="C383" t="s">
        <v>4329</v>
      </c>
      <c r="D383" t="s">
        <v>1299</v>
      </c>
      <c r="E383" t="s">
        <v>4316</v>
      </c>
      <c r="F383">
        <v>1</v>
      </c>
      <c r="G383" s="188">
        <v>30000000</v>
      </c>
      <c r="H383" s="188">
        <v>30000000</v>
      </c>
    </row>
    <row r="384" spans="1:8" hidden="1" x14ac:dyDescent="0.25">
      <c r="A384" t="s">
        <v>2883</v>
      </c>
      <c r="B384" t="s">
        <v>4091</v>
      </c>
      <c r="C384" t="s">
        <v>4330</v>
      </c>
      <c r="D384" t="s">
        <v>1299</v>
      </c>
      <c r="E384" t="s">
        <v>4331</v>
      </c>
      <c r="F384">
        <v>12</v>
      </c>
      <c r="G384" s="188">
        <v>8000000</v>
      </c>
      <c r="H384" s="188">
        <v>8000000</v>
      </c>
    </row>
    <row r="385" spans="1:8" hidden="1" x14ac:dyDescent="0.25">
      <c r="A385" t="s">
        <v>2883</v>
      </c>
      <c r="B385" t="s">
        <v>4105</v>
      </c>
      <c r="C385" t="s">
        <v>4332</v>
      </c>
      <c r="D385" t="s">
        <v>1299</v>
      </c>
      <c r="E385" t="s">
        <v>4310</v>
      </c>
      <c r="F385">
        <v>12</v>
      </c>
      <c r="G385" s="188">
        <v>4805000</v>
      </c>
      <c r="H385" s="188">
        <v>4805000</v>
      </c>
    </row>
    <row r="386" spans="1:8" hidden="1" x14ac:dyDescent="0.25">
      <c r="A386" t="s">
        <v>2883</v>
      </c>
      <c r="B386" t="s">
        <v>4094</v>
      </c>
      <c r="C386" t="s">
        <v>4333</v>
      </c>
      <c r="D386" t="s">
        <v>1299</v>
      </c>
      <c r="E386" t="s">
        <v>4334</v>
      </c>
      <c r="F386">
        <v>12</v>
      </c>
      <c r="G386" s="188">
        <v>15500000</v>
      </c>
      <c r="H386" s="188">
        <v>15500000</v>
      </c>
    </row>
    <row r="387" spans="1:8" hidden="1" x14ac:dyDescent="0.25">
      <c r="A387" t="s">
        <v>2883</v>
      </c>
      <c r="B387" t="s">
        <v>4094</v>
      </c>
      <c r="C387" t="s">
        <v>4335</v>
      </c>
      <c r="D387" t="s">
        <v>1299</v>
      </c>
      <c r="E387" t="s">
        <v>4336</v>
      </c>
      <c r="F387">
        <v>12</v>
      </c>
      <c r="G387" s="188">
        <v>15500000</v>
      </c>
      <c r="H387" s="188">
        <v>0</v>
      </c>
    </row>
    <row r="388" spans="1:8" hidden="1" x14ac:dyDescent="0.25">
      <c r="A388" t="s">
        <v>2883</v>
      </c>
      <c r="B388" t="s">
        <v>4094</v>
      </c>
      <c r="C388" t="s">
        <v>4337</v>
      </c>
      <c r="D388" t="s">
        <v>1299</v>
      </c>
      <c r="E388" t="s">
        <v>4334</v>
      </c>
      <c r="F388">
        <v>12</v>
      </c>
      <c r="G388" s="188">
        <v>15500000</v>
      </c>
      <c r="H388" s="188">
        <v>14829514</v>
      </c>
    </row>
    <row r="389" spans="1:8" hidden="1" x14ac:dyDescent="0.25">
      <c r="A389" t="s">
        <v>2883</v>
      </c>
      <c r="B389" t="s">
        <v>3582</v>
      </c>
      <c r="C389" t="s">
        <v>4338</v>
      </c>
      <c r="D389" t="s">
        <v>1299</v>
      </c>
      <c r="E389" t="s">
        <v>4339</v>
      </c>
      <c r="F389">
        <v>12</v>
      </c>
      <c r="G389" s="188">
        <v>5850000</v>
      </c>
      <c r="H389" s="188">
        <v>3198000</v>
      </c>
    </row>
    <row r="390" spans="1:8" hidden="1" x14ac:dyDescent="0.25">
      <c r="A390" t="s">
        <v>2883</v>
      </c>
      <c r="B390" t="s">
        <v>4077</v>
      </c>
      <c r="C390" t="s">
        <v>4340</v>
      </c>
      <c r="D390" t="s">
        <v>1299</v>
      </c>
      <c r="E390" t="s">
        <v>4341</v>
      </c>
      <c r="F390">
        <v>12</v>
      </c>
      <c r="G390" s="188">
        <v>8500000</v>
      </c>
      <c r="H390" s="188">
        <v>8500000</v>
      </c>
    </row>
    <row r="391" spans="1:8" hidden="1" x14ac:dyDescent="0.25">
      <c r="A391" t="s">
        <v>2883</v>
      </c>
      <c r="B391" t="s">
        <v>4088</v>
      </c>
      <c r="C391" t="s">
        <v>4342</v>
      </c>
      <c r="D391" t="s">
        <v>1299</v>
      </c>
      <c r="E391" t="s">
        <v>4343</v>
      </c>
      <c r="F391">
        <v>12</v>
      </c>
      <c r="G391" s="188">
        <v>3305000</v>
      </c>
      <c r="H391" s="188">
        <v>3305000</v>
      </c>
    </row>
    <row r="392" spans="1:8" hidden="1" x14ac:dyDescent="0.25">
      <c r="A392" t="s">
        <v>2883</v>
      </c>
      <c r="B392" t="s">
        <v>4085</v>
      </c>
      <c r="C392" t="s">
        <v>4344</v>
      </c>
      <c r="D392" t="s">
        <v>1299</v>
      </c>
      <c r="E392" t="s">
        <v>4345</v>
      </c>
      <c r="F392">
        <v>12</v>
      </c>
      <c r="G392" s="188">
        <v>4805000</v>
      </c>
      <c r="H392" s="188">
        <v>4805000</v>
      </c>
    </row>
    <row r="393" spans="1:8" hidden="1" x14ac:dyDescent="0.25">
      <c r="A393" t="s">
        <v>2883</v>
      </c>
      <c r="B393" t="s">
        <v>4346</v>
      </c>
      <c r="C393" t="s">
        <v>4347</v>
      </c>
      <c r="D393" t="s">
        <v>1299</v>
      </c>
      <c r="E393" t="s">
        <v>4348</v>
      </c>
      <c r="F393">
        <v>1</v>
      </c>
      <c r="G393" s="188">
        <v>5975500</v>
      </c>
      <c r="H393" s="188">
        <v>5975500</v>
      </c>
    </row>
    <row r="394" spans="1:8" hidden="1" x14ac:dyDescent="0.25">
      <c r="A394" t="s">
        <v>2883</v>
      </c>
      <c r="B394" t="s">
        <v>4091</v>
      </c>
      <c r="C394" t="s">
        <v>4349</v>
      </c>
      <c r="D394" t="s">
        <v>1299</v>
      </c>
      <c r="E394" t="s">
        <v>4331</v>
      </c>
      <c r="F394">
        <v>12</v>
      </c>
      <c r="G394" s="188">
        <v>8000000</v>
      </c>
      <c r="H394" s="188">
        <v>8000000</v>
      </c>
    </row>
    <row r="395" spans="1:8" hidden="1" x14ac:dyDescent="0.25">
      <c r="A395" t="s">
        <v>2883</v>
      </c>
      <c r="B395" t="s">
        <v>4094</v>
      </c>
      <c r="C395" t="s">
        <v>4350</v>
      </c>
      <c r="D395" t="s">
        <v>1299</v>
      </c>
      <c r="E395" t="s">
        <v>4351</v>
      </c>
      <c r="F395">
        <v>12</v>
      </c>
      <c r="G395" s="188">
        <v>15500000</v>
      </c>
      <c r="H395" s="188">
        <v>15500000</v>
      </c>
    </row>
    <row r="396" spans="1:8" hidden="1" x14ac:dyDescent="0.25">
      <c r="A396" t="s">
        <v>2883</v>
      </c>
      <c r="B396" t="s">
        <v>4094</v>
      </c>
      <c r="C396" t="s">
        <v>4352</v>
      </c>
      <c r="D396" t="s">
        <v>1299</v>
      </c>
      <c r="E396" t="s">
        <v>4353</v>
      </c>
      <c r="F396">
        <v>12</v>
      </c>
      <c r="G396" s="188">
        <v>15500000</v>
      </c>
      <c r="H396" s="188">
        <v>15500000</v>
      </c>
    </row>
    <row r="397" spans="1:8" hidden="1" x14ac:dyDescent="0.25">
      <c r="A397" t="s">
        <v>2811</v>
      </c>
      <c r="B397" t="s">
        <v>4354</v>
      </c>
      <c r="C397" t="s">
        <v>4355</v>
      </c>
      <c r="D397" t="s">
        <v>1299</v>
      </c>
      <c r="E397" t="s">
        <v>4356</v>
      </c>
      <c r="F397">
        <v>1</v>
      </c>
      <c r="G397" s="188">
        <v>35580000</v>
      </c>
      <c r="H397" s="188">
        <v>35580000</v>
      </c>
    </row>
    <row r="398" spans="1:8" hidden="1" x14ac:dyDescent="0.25">
      <c r="A398" t="s">
        <v>2811</v>
      </c>
      <c r="B398" t="s">
        <v>4357</v>
      </c>
      <c r="C398" t="s">
        <v>4358</v>
      </c>
      <c r="D398" t="s">
        <v>1299</v>
      </c>
      <c r="E398" t="s">
        <v>4359</v>
      </c>
      <c r="F398">
        <v>12</v>
      </c>
      <c r="G398" s="188">
        <v>9000000</v>
      </c>
      <c r="H398" s="188">
        <v>9000000</v>
      </c>
    </row>
    <row r="399" spans="1:8" hidden="1" x14ac:dyDescent="0.25">
      <c r="A399" t="s">
        <v>2811</v>
      </c>
      <c r="B399" t="s">
        <v>3671</v>
      </c>
      <c r="C399" t="s">
        <v>4360</v>
      </c>
      <c r="D399" t="s">
        <v>1299</v>
      </c>
      <c r="E399" t="s">
        <v>4361</v>
      </c>
      <c r="F399">
        <v>12</v>
      </c>
      <c r="G399" s="188">
        <v>2002000</v>
      </c>
      <c r="H399" s="188">
        <v>1722000</v>
      </c>
    </row>
    <row r="400" spans="1:8" hidden="1" x14ac:dyDescent="0.25">
      <c r="A400" t="s">
        <v>2811</v>
      </c>
      <c r="B400" t="s">
        <v>3671</v>
      </c>
      <c r="C400" t="s">
        <v>4362</v>
      </c>
      <c r="D400" t="s">
        <v>1299</v>
      </c>
      <c r="E400" t="s">
        <v>4363</v>
      </c>
      <c r="F400">
        <v>12</v>
      </c>
      <c r="G400" s="188">
        <v>2002000</v>
      </c>
      <c r="H400" s="188">
        <v>1722000</v>
      </c>
    </row>
    <row r="401" spans="1:8" hidden="1" x14ac:dyDescent="0.25">
      <c r="A401" t="s">
        <v>2811</v>
      </c>
      <c r="B401" t="s">
        <v>4357</v>
      </c>
      <c r="C401" t="s">
        <v>4364</v>
      </c>
      <c r="D401" t="s">
        <v>1299</v>
      </c>
      <c r="E401" t="s">
        <v>4365</v>
      </c>
      <c r="F401">
        <v>12</v>
      </c>
      <c r="G401" s="188">
        <v>9000000</v>
      </c>
      <c r="H401" s="188">
        <v>9000000</v>
      </c>
    </row>
    <row r="402" spans="1:8" hidden="1" x14ac:dyDescent="0.25">
      <c r="A402" t="s">
        <v>2811</v>
      </c>
      <c r="B402" t="s">
        <v>4366</v>
      </c>
      <c r="C402" t="s">
        <v>4367</v>
      </c>
      <c r="D402" t="s">
        <v>1299</v>
      </c>
      <c r="E402" t="s">
        <v>4368</v>
      </c>
      <c r="F402">
        <v>14</v>
      </c>
      <c r="G402" s="188">
        <v>700000</v>
      </c>
      <c r="H402" s="188">
        <v>475000</v>
      </c>
    </row>
    <row r="403" spans="1:8" hidden="1" x14ac:dyDescent="0.25">
      <c r="A403" t="s">
        <v>2811</v>
      </c>
      <c r="B403" t="s">
        <v>4357</v>
      </c>
      <c r="C403" t="s">
        <v>4369</v>
      </c>
      <c r="D403" t="s">
        <v>1299</v>
      </c>
      <c r="E403" t="s">
        <v>4370</v>
      </c>
      <c r="F403">
        <v>12</v>
      </c>
      <c r="G403" s="188">
        <v>9000000</v>
      </c>
      <c r="H403" s="188">
        <v>9000000</v>
      </c>
    </row>
    <row r="404" spans="1:8" hidden="1" x14ac:dyDescent="0.25">
      <c r="A404" t="s">
        <v>2811</v>
      </c>
      <c r="B404" t="s">
        <v>4357</v>
      </c>
      <c r="C404" t="s">
        <v>4371</v>
      </c>
      <c r="D404" t="s">
        <v>1299</v>
      </c>
      <c r="E404" t="s">
        <v>4372</v>
      </c>
      <c r="F404">
        <v>12</v>
      </c>
      <c r="G404" s="188">
        <v>9000000</v>
      </c>
      <c r="H404" s="188">
        <v>9000000</v>
      </c>
    </row>
    <row r="405" spans="1:8" hidden="1" x14ac:dyDescent="0.25">
      <c r="A405" t="s">
        <v>2811</v>
      </c>
      <c r="B405" t="s">
        <v>4366</v>
      </c>
      <c r="C405" t="s">
        <v>4373</v>
      </c>
      <c r="D405" t="s">
        <v>1299</v>
      </c>
      <c r="E405" t="s">
        <v>4374</v>
      </c>
      <c r="F405">
        <v>14</v>
      </c>
      <c r="G405" s="188">
        <v>700000</v>
      </c>
      <c r="H405" s="188">
        <v>475000</v>
      </c>
    </row>
    <row r="406" spans="1:8" hidden="1" x14ac:dyDescent="0.25">
      <c r="A406" t="s">
        <v>2811</v>
      </c>
      <c r="B406" t="s">
        <v>4357</v>
      </c>
      <c r="C406" t="s">
        <v>4375</v>
      </c>
      <c r="D406" t="s">
        <v>1299</v>
      </c>
      <c r="E406" t="s">
        <v>4376</v>
      </c>
      <c r="F406">
        <v>12</v>
      </c>
      <c r="G406" s="188">
        <v>9000000</v>
      </c>
      <c r="H406" s="188">
        <v>9000000</v>
      </c>
    </row>
    <row r="407" spans="1:8" hidden="1" x14ac:dyDescent="0.25">
      <c r="A407" t="s">
        <v>2811</v>
      </c>
      <c r="B407" t="s">
        <v>4366</v>
      </c>
      <c r="C407" t="s">
        <v>4377</v>
      </c>
      <c r="D407" t="s">
        <v>1299</v>
      </c>
      <c r="E407" t="s">
        <v>4378</v>
      </c>
      <c r="F407">
        <v>14</v>
      </c>
      <c r="G407" s="188">
        <v>700000</v>
      </c>
      <c r="H407" s="188">
        <v>475000</v>
      </c>
    </row>
    <row r="408" spans="1:8" hidden="1" x14ac:dyDescent="0.25">
      <c r="A408" t="s">
        <v>2811</v>
      </c>
      <c r="B408" t="s">
        <v>4366</v>
      </c>
      <c r="C408" t="s">
        <v>4379</v>
      </c>
      <c r="D408" t="s">
        <v>1299</v>
      </c>
      <c r="E408" t="s">
        <v>4380</v>
      </c>
      <c r="F408">
        <v>14</v>
      </c>
      <c r="G408" s="188">
        <v>700000</v>
      </c>
      <c r="H408" s="188">
        <v>475000</v>
      </c>
    </row>
    <row r="409" spans="1:8" hidden="1" x14ac:dyDescent="0.25">
      <c r="A409" t="s">
        <v>2811</v>
      </c>
      <c r="B409" t="s">
        <v>4357</v>
      </c>
      <c r="C409" t="s">
        <v>4381</v>
      </c>
      <c r="D409" t="s">
        <v>1299</v>
      </c>
      <c r="E409" t="s">
        <v>4382</v>
      </c>
      <c r="F409">
        <v>12</v>
      </c>
      <c r="G409" s="188">
        <v>9000000</v>
      </c>
      <c r="H409" s="188">
        <v>9000000</v>
      </c>
    </row>
    <row r="410" spans="1:8" hidden="1" x14ac:dyDescent="0.25">
      <c r="A410" t="s">
        <v>2811</v>
      </c>
      <c r="B410" t="s">
        <v>4383</v>
      </c>
      <c r="C410" t="s">
        <v>4384</v>
      </c>
      <c r="D410" t="s">
        <v>1299</v>
      </c>
      <c r="E410" t="s">
        <v>4385</v>
      </c>
      <c r="F410">
        <v>10</v>
      </c>
      <c r="G410" s="188">
        <v>1849518.9</v>
      </c>
      <c r="H410" s="188">
        <v>1722000</v>
      </c>
    </row>
    <row r="411" spans="1:8" hidden="1" x14ac:dyDescent="0.25">
      <c r="A411" t="s">
        <v>2811</v>
      </c>
      <c r="B411" t="s">
        <v>4383</v>
      </c>
      <c r="C411" t="s">
        <v>4386</v>
      </c>
      <c r="D411" t="s">
        <v>1299</v>
      </c>
      <c r="E411" t="s">
        <v>4387</v>
      </c>
      <c r="F411">
        <v>10</v>
      </c>
      <c r="G411" s="188">
        <v>1849518.9</v>
      </c>
      <c r="H411" s="188">
        <v>1722000</v>
      </c>
    </row>
    <row r="412" spans="1:8" hidden="1" x14ac:dyDescent="0.25">
      <c r="A412" t="s">
        <v>2811</v>
      </c>
      <c r="B412" t="s">
        <v>4383</v>
      </c>
      <c r="C412" t="s">
        <v>4388</v>
      </c>
      <c r="D412" t="s">
        <v>1299</v>
      </c>
      <c r="E412" t="s">
        <v>4389</v>
      </c>
      <c r="F412">
        <v>10</v>
      </c>
      <c r="G412" s="188">
        <v>1849518.9</v>
      </c>
      <c r="H412" s="188">
        <v>1722000</v>
      </c>
    </row>
    <row r="413" spans="1:8" hidden="1" x14ac:dyDescent="0.25">
      <c r="A413" t="s">
        <v>2811</v>
      </c>
      <c r="B413" t="s">
        <v>4383</v>
      </c>
      <c r="C413" t="s">
        <v>4390</v>
      </c>
      <c r="D413" t="s">
        <v>1299</v>
      </c>
      <c r="E413" t="s">
        <v>4391</v>
      </c>
      <c r="F413">
        <v>10</v>
      </c>
      <c r="G413" s="188">
        <v>1849518.9</v>
      </c>
      <c r="H413" s="188">
        <v>1722000</v>
      </c>
    </row>
    <row r="414" spans="1:8" hidden="1" x14ac:dyDescent="0.25">
      <c r="A414" t="s">
        <v>2811</v>
      </c>
      <c r="B414" t="s">
        <v>4383</v>
      </c>
      <c r="C414" t="s">
        <v>4392</v>
      </c>
      <c r="D414" t="s">
        <v>1299</v>
      </c>
      <c r="E414" t="s">
        <v>4393</v>
      </c>
      <c r="F414">
        <v>10</v>
      </c>
      <c r="G414" s="188">
        <v>1849518.9</v>
      </c>
      <c r="H414" s="188">
        <v>1722000</v>
      </c>
    </row>
    <row r="415" spans="1:8" hidden="1" x14ac:dyDescent="0.25">
      <c r="A415" t="s">
        <v>2811</v>
      </c>
      <c r="B415" t="s">
        <v>4394</v>
      </c>
      <c r="C415" t="s">
        <v>4395</v>
      </c>
      <c r="D415" t="s">
        <v>1299</v>
      </c>
      <c r="E415" t="s">
        <v>4396</v>
      </c>
      <c r="F415">
        <v>1</v>
      </c>
      <c r="G415" s="188">
        <v>37400000</v>
      </c>
      <c r="H415" s="188">
        <v>37400000</v>
      </c>
    </row>
    <row r="416" spans="1:8" hidden="1" x14ac:dyDescent="0.25">
      <c r="A416" t="s">
        <v>2811</v>
      </c>
      <c r="B416" t="s">
        <v>3671</v>
      </c>
      <c r="C416" t="s">
        <v>4397</v>
      </c>
      <c r="D416" t="s">
        <v>1299</v>
      </c>
      <c r="E416" t="s">
        <v>4398</v>
      </c>
      <c r="F416">
        <v>12</v>
      </c>
      <c r="G416" s="188">
        <v>2002000</v>
      </c>
      <c r="H416" s="188">
        <v>1722000</v>
      </c>
    </row>
    <row r="417" spans="1:8" hidden="1" x14ac:dyDescent="0.25">
      <c r="A417" t="s">
        <v>2811</v>
      </c>
      <c r="B417" t="s">
        <v>4383</v>
      </c>
      <c r="C417" t="s">
        <v>4399</v>
      </c>
      <c r="D417" t="s">
        <v>1299</v>
      </c>
      <c r="E417" t="s">
        <v>4400</v>
      </c>
      <c r="F417">
        <v>10</v>
      </c>
      <c r="G417" s="188">
        <v>1849518.9</v>
      </c>
      <c r="H417" s="188">
        <v>1722000</v>
      </c>
    </row>
    <row r="418" spans="1:8" hidden="1" x14ac:dyDescent="0.25">
      <c r="A418" t="s">
        <v>2811</v>
      </c>
      <c r="B418" t="s">
        <v>4401</v>
      </c>
      <c r="C418" t="s">
        <v>4402</v>
      </c>
      <c r="D418" t="s">
        <v>1299</v>
      </c>
      <c r="E418" t="s">
        <v>4403</v>
      </c>
      <c r="F418">
        <v>12</v>
      </c>
      <c r="G418" s="188">
        <v>1883761</v>
      </c>
      <c r="H418" s="188">
        <v>22605132</v>
      </c>
    </row>
    <row r="419" spans="1:8" hidden="1" x14ac:dyDescent="0.25">
      <c r="A419" t="s">
        <v>2811</v>
      </c>
      <c r="B419" t="s">
        <v>3671</v>
      </c>
      <c r="C419" t="s">
        <v>4404</v>
      </c>
      <c r="D419" t="s">
        <v>1299</v>
      </c>
      <c r="E419" t="s">
        <v>4405</v>
      </c>
      <c r="F419">
        <v>12</v>
      </c>
      <c r="G419" s="188">
        <v>2002000</v>
      </c>
      <c r="H419" s="188">
        <v>1722000</v>
      </c>
    </row>
    <row r="420" spans="1:8" hidden="1" x14ac:dyDescent="0.25">
      <c r="A420" t="s">
        <v>2811</v>
      </c>
      <c r="B420" t="s">
        <v>3671</v>
      </c>
      <c r="C420" t="s">
        <v>4406</v>
      </c>
      <c r="D420" t="s">
        <v>1299</v>
      </c>
      <c r="E420" t="s">
        <v>4407</v>
      </c>
      <c r="F420">
        <v>12</v>
      </c>
      <c r="G420" s="188">
        <v>2002000</v>
      </c>
      <c r="H420" s="188">
        <v>1722000</v>
      </c>
    </row>
    <row r="421" spans="1:8" hidden="1" x14ac:dyDescent="0.25">
      <c r="A421" t="s">
        <v>2811</v>
      </c>
      <c r="B421" t="s">
        <v>4383</v>
      </c>
      <c r="C421" t="s">
        <v>4408</v>
      </c>
      <c r="D421" t="s">
        <v>1299</v>
      </c>
      <c r="E421" t="s">
        <v>4409</v>
      </c>
      <c r="F421">
        <v>10</v>
      </c>
      <c r="G421" s="188">
        <v>1849518.9</v>
      </c>
      <c r="H421" s="188">
        <v>1722000</v>
      </c>
    </row>
    <row r="422" spans="1:8" hidden="1" x14ac:dyDescent="0.25">
      <c r="A422" t="s">
        <v>2811</v>
      </c>
      <c r="B422" t="s">
        <v>4357</v>
      </c>
      <c r="C422" t="s">
        <v>4410</v>
      </c>
      <c r="D422" t="s">
        <v>1299</v>
      </c>
      <c r="E422" t="s">
        <v>4411</v>
      </c>
      <c r="F422">
        <v>12</v>
      </c>
      <c r="G422" s="188">
        <v>9000000</v>
      </c>
      <c r="H422" s="188">
        <v>9000000</v>
      </c>
    </row>
    <row r="423" spans="1:8" hidden="1" x14ac:dyDescent="0.25">
      <c r="A423" t="s">
        <v>2811</v>
      </c>
      <c r="B423" t="s">
        <v>3671</v>
      </c>
      <c r="C423" t="s">
        <v>4412</v>
      </c>
      <c r="D423" t="s">
        <v>1299</v>
      </c>
      <c r="E423" t="s">
        <v>4413</v>
      </c>
      <c r="F423">
        <v>12</v>
      </c>
      <c r="G423" s="188">
        <v>2002000</v>
      </c>
      <c r="H423" s="188">
        <v>1722000</v>
      </c>
    </row>
    <row r="424" spans="1:8" hidden="1" x14ac:dyDescent="0.25">
      <c r="A424" t="s">
        <v>2811</v>
      </c>
      <c r="B424" t="s">
        <v>4383</v>
      </c>
      <c r="C424" t="s">
        <v>4414</v>
      </c>
      <c r="D424" t="s">
        <v>1299</v>
      </c>
      <c r="E424" t="s">
        <v>4415</v>
      </c>
      <c r="F424">
        <v>10</v>
      </c>
      <c r="G424" s="188">
        <v>1849518.9</v>
      </c>
      <c r="H424" s="188">
        <v>1722000</v>
      </c>
    </row>
    <row r="425" spans="1:8" hidden="1" x14ac:dyDescent="0.25">
      <c r="A425" t="s">
        <v>2811</v>
      </c>
      <c r="B425" t="s">
        <v>4416</v>
      </c>
      <c r="C425" t="s">
        <v>4417</v>
      </c>
      <c r="D425" t="s">
        <v>1299</v>
      </c>
      <c r="E425" t="s">
        <v>4418</v>
      </c>
      <c r="F425">
        <v>1</v>
      </c>
      <c r="G425" s="188">
        <v>129522050</v>
      </c>
      <c r="H425" s="188">
        <v>129522050</v>
      </c>
    </row>
    <row r="426" spans="1:8" hidden="1" x14ac:dyDescent="0.25">
      <c r="A426" t="s">
        <v>2811</v>
      </c>
      <c r="B426" t="s">
        <v>4419</v>
      </c>
      <c r="C426" t="s">
        <v>4420</v>
      </c>
      <c r="D426" t="s">
        <v>1299</v>
      </c>
      <c r="E426" t="s">
        <v>4421</v>
      </c>
      <c r="F426">
        <v>12</v>
      </c>
      <c r="G426" s="188">
        <v>2500000</v>
      </c>
      <c r="H426" s="188">
        <v>30000000</v>
      </c>
    </row>
    <row r="427" spans="1:8" hidden="1" x14ac:dyDescent="0.25">
      <c r="A427" t="s">
        <v>2811</v>
      </c>
      <c r="B427" t="s">
        <v>3671</v>
      </c>
      <c r="C427" t="s">
        <v>4422</v>
      </c>
      <c r="D427" t="s">
        <v>1299</v>
      </c>
      <c r="E427" t="s">
        <v>4423</v>
      </c>
      <c r="F427">
        <v>12</v>
      </c>
      <c r="G427" s="188">
        <v>2002000</v>
      </c>
      <c r="H427" s="188">
        <v>1722000</v>
      </c>
    </row>
    <row r="428" spans="1:8" hidden="1" x14ac:dyDescent="0.25">
      <c r="A428" t="s">
        <v>2811</v>
      </c>
      <c r="B428" t="s">
        <v>4424</v>
      </c>
      <c r="C428" t="s">
        <v>4425</v>
      </c>
      <c r="D428" t="s">
        <v>1299</v>
      </c>
      <c r="E428" t="s">
        <v>4396</v>
      </c>
      <c r="F428">
        <v>1</v>
      </c>
      <c r="G428" s="188">
        <v>70000000</v>
      </c>
      <c r="H428" s="188">
        <v>70000000</v>
      </c>
    </row>
    <row r="429" spans="1:8" hidden="1" x14ac:dyDescent="0.25">
      <c r="A429" t="s">
        <v>2811</v>
      </c>
      <c r="B429" t="s">
        <v>4426</v>
      </c>
      <c r="C429" t="s">
        <v>4427</v>
      </c>
      <c r="D429" t="s">
        <v>1299</v>
      </c>
      <c r="E429" t="s">
        <v>4428</v>
      </c>
      <c r="F429">
        <v>1</v>
      </c>
      <c r="G429" s="188">
        <v>30000000</v>
      </c>
      <c r="H429" s="188">
        <v>30000000</v>
      </c>
    </row>
    <row r="430" spans="1:8" hidden="1" x14ac:dyDescent="0.25">
      <c r="A430" t="s">
        <v>2811</v>
      </c>
      <c r="B430" t="s">
        <v>4383</v>
      </c>
      <c r="C430" t="s">
        <v>4429</v>
      </c>
      <c r="D430" t="s">
        <v>1299</v>
      </c>
      <c r="E430" t="s">
        <v>4430</v>
      </c>
      <c r="F430">
        <v>10</v>
      </c>
      <c r="G430" s="188">
        <v>1849518.9</v>
      </c>
      <c r="H430" s="188">
        <v>1722000</v>
      </c>
    </row>
    <row r="431" spans="1:8" hidden="1" x14ac:dyDescent="0.25">
      <c r="A431" t="s">
        <v>2811</v>
      </c>
      <c r="B431" t="s">
        <v>4357</v>
      </c>
      <c r="C431" t="s">
        <v>4431</v>
      </c>
      <c r="D431" t="s">
        <v>1299</v>
      </c>
      <c r="E431" t="s">
        <v>4432</v>
      </c>
      <c r="F431">
        <v>12</v>
      </c>
      <c r="G431" s="188">
        <v>9000000</v>
      </c>
      <c r="H431" s="188">
        <v>9000000</v>
      </c>
    </row>
    <row r="432" spans="1:8" hidden="1" x14ac:dyDescent="0.25">
      <c r="A432" t="s">
        <v>2811</v>
      </c>
      <c r="B432" t="s">
        <v>4357</v>
      </c>
      <c r="C432" t="s">
        <v>4433</v>
      </c>
      <c r="D432" t="s">
        <v>1299</v>
      </c>
      <c r="E432" t="s">
        <v>4434</v>
      </c>
      <c r="F432">
        <v>12</v>
      </c>
      <c r="G432" s="188">
        <v>9000000</v>
      </c>
      <c r="H432" s="188">
        <v>0</v>
      </c>
    </row>
    <row r="433" spans="1:8" hidden="1" x14ac:dyDescent="0.25">
      <c r="A433" t="s">
        <v>2811</v>
      </c>
      <c r="B433" t="s">
        <v>3671</v>
      </c>
      <c r="C433" t="s">
        <v>4435</v>
      </c>
      <c r="D433" t="s">
        <v>1299</v>
      </c>
      <c r="E433" t="s">
        <v>4436</v>
      </c>
      <c r="F433">
        <v>12</v>
      </c>
      <c r="G433" s="188">
        <v>2002000</v>
      </c>
      <c r="H433" s="188">
        <v>1722000</v>
      </c>
    </row>
    <row r="434" spans="1:8" hidden="1" x14ac:dyDescent="0.25">
      <c r="A434" t="s">
        <v>2811</v>
      </c>
      <c r="B434" t="s">
        <v>4437</v>
      </c>
      <c r="C434" t="s">
        <v>4438</v>
      </c>
      <c r="D434" t="s">
        <v>1299</v>
      </c>
      <c r="E434" t="s">
        <v>4439</v>
      </c>
      <c r="F434">
        <v>1</v>
      </c>
      <c r="G434" s="188">
        <v>5032000</v>
      </c>
      <c r="H434" s="188">
        <v>5031984</v>
      </c>
    </row>
    <row r="435" spans="1:8" hidden="1" x14ac:dyDescent="0.25">
      <c r="A435" t="s">
        <v>2811</v>
      </c>
      <c r="B435" t="s">
        <v>4383</v>
      </c>
      <c r="C435" t="s">
        <v>4440</v>
      </c>
      <c r="D435" t="s">
        <v>1299</v>
      </c>
      <c r="E435" t="s">
        <v>4441</v>
      </c>
      <c r="F435">
        <v>10</v>
      </c>
      <c r="G435" s="188">
        <v>1849518.9</v>
      </c>
      <c r="H435" s="188">
        <v>525933</v>
      </c>
    </row>
    <row r="436" spans="1:8" hidden="1" x14ac:dyDescent="0.25">
      <c r="A436" t="s">
        <v>2811</v>
      </c>
      <c r="B436" t="s">
        <v>4357</v>
      </c>
      <c r="C436" t="s">
        <v>4442</v>
      </c>
      <c r="D436" t="s">
        <v>1299</v>
      </c>
      <c r="E436" t="s">
        <v>4443</v>
      </c>
      <c r="F436">
        <v>12</v>
      </c>
      <c r="G436" s="188">
        <v>9000000</v>
      </c>
      <c r="H436" s="188">
        <v>9000000</v>
      </c>
    </row>
    <row r="437" spans="1:8" hidden="1" x14ac:dyDescent="0.25">
      <c r="A437" t="s">
        <v>2811</v>
      </c>
      <c r="B437" t="s">
        <v>4357</v>
      </c>
      <c r="C437" t="s">
        <v>4444</v>
      </c>
      <c r="D437" t="s">
        <v>1299</v>
      </c>
      <c r="E437" t="s">
        <v>4445</v>
      </c>
      <c r="F437">
        <v>12</v>
      </c>
      <c r="G437" s="188">
        <v>9000000</v>
      </c>
      <c r="H437" s="188">
        <v>9000000</v>
      </c>
    </row>
    <row r="438" spans="1:8" hidden="1" x14ac:dyDescent="0.25">
      <c r="A438" t="s">
        <v>4446</v>
      </c>
      <c r="B438" t="s">
        <v>4447</v>
      </c>
      <c r="C438" t="s">
        <v>4448</v>
      </c>
      <c r="D438" t="s">
        <v>2165</v>
      </c>
      <c r="E438" t="s">
        <v>4449</v>
      </c>
      <c r="F438">
        <v>12</v>
      </c>
      <c r="G438" s="188">
        <v>2500000</v>
      </c>
      <c r="H438" s="188">
        <v>2500000</v>
      </c>
    </row>
    <row r="439" spans="1:8" hidden="1" x14ac:dyDescent="0.25">
      <c r="A439" t="s">
        <v>4446</v>
      </c>
      <c r="B439" t="s">
        <v>4447</v>
      </c>
      <c r="C439" t="s">
        <v>4450</v>
      </c>
      <c r="D439" t="s">
        <v>2165</v>
      </c>
      <c r="E439" t="s">
        <v>4451</v>
      </c>
      <c r="F439">
        <v>12</v>
      </c>
      <c r="G439" s="188">
        <v>2500000</v>
      </c>
      <c r="H439" s="188">
        <v>2500000</v>
      </c>
    </row>
    <row r="440" spans="1:8" hidden="1" x14ac:dyDescent="0.25">
      <c r="A440" t="s">
        <v>4446</v>
      </c>
      <c r="B440" t="s">
        <v>4447</v>
      </c>
      <c r="C440" t="s">
        <v>4452</v>
      </c>
      <c r="D440" t="s">
        <v>2165</v>
      </c>
      <c r="E440" t="s">
        <v>4453</v>
      </c>
      <c r="F440">
        <v>12</v>
      </c>
      <c r="G440" s="188">
        <v>2500000</v>
      </c>
      <c r="H440" s="188">
        <v>2499195</v>
      </c>
    </row>
    <row r="441" spans="1:8" hidden="1" x14ac:dyDescent="0.25">
      <c r="A441" t="s">
        <v>4446</v>
      </c>
      <c r="B441" t="s">
        <v>4447</v>
      </c>
      <c r="C441" t="s">
        <v>4454</v>
      </c>
      <c r="D441" t="s">
        <v>2165</v>
      </c>
      <c r="E441" t="s">
        <v>4455</v>
      </c>
      <c r="F441">
        <v>12</v>
      </c>
      <c r="G441" s="188">
        <v>2500000</v>
      </c>
      <c r="H441" s="188">
        <v>2095000</v>
      </c>
    </row>
    <row r="442" spans="1:8" hidden="1" x14ac:dyDescent="0.25">
      <c r="A442" t="s">
        <v>4446</v>
      </c>
      <c r="B442" t="s">
        <v>4456</v>
      </c>
      <c r="C442" t="s">
        <v>4457</v>
      </c>
      <c r="D442" t="s">
        <v>2165</v>
      </c>
      <c r="E442" t="s">
        <v>4458</v>
      </c>
      <c r="F442">
        <v>36</v>
      </c>
      <c r="G442" s="188">
        <v>2224500</v>
      </c>
      <c r="H442" s="188">
        <v>2224500</v>
      </c>
    </row>
    <row r="443" spans="1:8" hidden="1" x14ac:dyDescent="0.25">
      <c r="A443" t="s">
        <v>4446</v>
      </c>
      <c r="B443" t="s">
        <v>4456</v>
      </c>
      <c r="C443" t="s">
        <v>4459</v>
      </c>
      <c r="D443" t="s">
        <v>2165</v>
      </c>
      <c r="E443" t="s">
        <v>4460</v>
      </c>
      <c r="F443">
        <v>36</v>
      </c>
      <c r="G443" s="188">
        <v>2224500</v>
      </c>
      <c r="H443" s="188">
        <v>2100000</v>
      </c>
    </row>
    <row r="444" spans="1:8" hidden="1" x14ac:dyDescent="0.25">
      <c r="A444" t="s">
        <v>4446</v>
      </c>
      <c r="B444" t="s">
        <v>4461</v>
      </c>
      <c r="C444" t="s">
        <v>4462</v>
      </c>
      <c r="D444" t="s">
        <v>2165</v>
      </c>
      <c r="E444" t="s">
        <v>4463</v>
      </c>
      <c r="F444">
        <v>1</v>
      </c>
      <c r="G444" s="188">
        <v>75810000</v>
      </c>
      <c r="H444" s="188">
        <v>75810000</v>
      </c>
    </row>
    <row r="445" spans="1:8" hidden="1" x14ac:dyDescent="0.25">
      <c r="A445" t="s">
        <v>3092</v>
      </c>
      <c r="B445" t="s">
        <v>4464</v>
      </c>
      <c r="C445" t="s">
        <v>4465</v>
      </c>
      <c r="D445" t="s">
        <v>1299</v>
      </c>
      <c r="E445" t="s">
        <v>4466</v>
      </c>
      <c r="F445">
        <v>6</v>
      </c>
      <c r="G445" s="188">
        <v>1666666.67</v>
      </c>
      <c r="H445" s="188">
        <v>10000000.02</v>
      </c>
    </row>
    <row r="446" spans="1:8" hidden="1" x14ac:dyDescent="0.25">
      <c r="A446" t="s">
        <v>2909</v>
      </c>
      <c r="B446" t="s">
        <v>3834</v>
      </c>
      <c r="C446" t="s">
        <v>4467</v>
      </c>
      <c r="D446" t="s">
        <v>1299</v>
      </c>
      <c r="E446" t="s">
        <v>4468</v>
      </c>
      <c r="F446">
        <v>12</v>
      </c>
      <c r="G446" s="188">
        <v>5000000</v>
      </c>
      <c r="H446" s="188">
        <v>5000000</v>
      </c>
    </row>
    <row r="447" spans="1:8" hidden="1" x14ac:dyDescent="0.25">
      <c r="A447" t="s">
        <v>2909</v>
      </c>
      <c r="B447" t="s">
        <v>3786</v>
      </c>
      <c r="C447" t="s">
        <v>4469</v>
      </c>
      <c r="D447" t="s">
        <v>1299</v>
      </c>
      <c r="E447" t="s">
        <v>4470</v>
      </c>
      <c r="F447">
        <v>12</v>
      </c>
      <c r="G447" s="188">
        <v>10855000</v>
      </c>
      <c r="H447" s="188">
        <v>6088500</v>
      </c>
    </row>
    <row r="448" spans="1:8" hidden="1" x14ac:dyDescent="0.25">
      <c r="A448" t="s">
        <v>2909</v>
      </c>
      <c r="B448" t="s">
        <v>3931</v>
      </c>
      <c r="C448" t="s">
        <v>4471</v>
      </c>
      <c r="D448" t="s">
        <v>1299</v>
      </c>
      <c r="E448" t="s">
        <v>4468</v>
      </c>
      <c r="F448">
        <v>12</v>
      </c>
      <c r="G448" s="188">
        <v>12000000</v>
      </c>
      <c r="H448" s="188">
        <v>12000000</v>
      </c>
    </row>
    <row r="449" spans="1:8" hidden="1" x14ac:dyDescent="0.25">
      <c r="A449" t="s">
        <v>2909</v>
      </c>
      <c r="B449" t="s">
        <v>3928</v>
      </c>
      <c r="C449" t="s">
        <v>4472</v>
      </c>
      <c r="D449" t="s">
        <v>1299</v>
      </c>
      <c r="E449" t="s">
        <v>4473</v>
      </c>
      <c r="F449">
        <v>12</v>
      </c>
      <c r="G449" s="188">
        <v>7000000</v>
      </c>
      <c r="H449" s="188">
        <v>7000000</v>
      </c>
    </row>
    <row r="450" spans="1:8" hidden="1" x14ac:dyDescent="0.25">
      <c r="A450" t="s">
        <v>2909</v>
      </c>
      <c r="B450" t="s">
        <v>4474</v>
      </c>
      <c r="C450" t="s">
        <v>4475</v>
      </c>
      <c r="D450" t="s">
        <v>1299</v>
      </c>
      <c r="E450" t="s">
        <v>4476</v>
      </c>
      <c r="F450">
        <v>12</v>
      </c>
      <c r="G450" s="188">
        <v>7000000</v>
      </c>
      <c r="H450" s="188">
        <v>7000000</v>
      </c>
    </row>
    <row r="451" spans="1:8" hidden="1" x14ac:dyDescent="0.25">
      <c r="A451" t="s">
        <v>2909</v>
      </c>
      <c r="B451" t="s">
        <v>3834</v>
      </c>
      <c r="C451" t="s">
        <v>4477</v>
      </c>
      <c r="D451" t="s">
        <v>1299</v>
      </c>
      <c r="E451" t="s">
        <v>4478</v>
      </c>
      <c r="F451">
        <v>12</v>
      </c>
      <c r="G451" s="188">
        <v>5000000</v>
      </c>
      <c r="H451" s="188">
        <v>5000000</v>
      </c>
    </row>
    <row r="452" spans="1:8" hidden="1" x14ac:dyDescent="0.25">
      <c r="A452" t="s">
        <v>2909</v>
      </c>
      <c r="B452" t="s">
        <v>3786</v>
      </c>
      <c r="C452" t="s">
        <v>4479</v>
      </c>
      <c r="D452" t="s">
        <v>1299</v>
      </c>
      <c r="E452" t="s">
        <v>4480</v>
      </c>
      <c r="F452">
        <v>12</v>
      </c>
      <c r="G452" s="188">
        <v>10855000</v>
      </c>
      <c r="H452" s="188">
        <v>6088500</v>
      </c>
    </row>
    <row r="453" spans="1:8" hidden="1" x14ac:dyDescent="0.25">
      <c r="A453" t="s">
        <v>2909</v>
      </c>
      <c r="B453" t="s">
        <v>3931</v>
      </c>
      <c r="C453" t="s">
        <v>4481</v>
      </c>
      <c r="D453" t="s">
        <v>1299</v>
      </c>
      <c r="E453" t="s">
        <v>4482</v>
      </c>
      <c r="F453">
        <v>12</v>
      </c>
      <c r="G453" s="188">
        <v>12000000</v>
      </c>
      <c r="H453" s="188">
        <v>12000000</v>
      </c>
    </row>
    <row r="454" spans="1:8" hidden="1" x14ac:dyDescent="0.25">
      <c r="A454" t="s">
        <v>2909</v>
      </c>
      <c r="B454" t="s">
        <v>3928</v>
      </c>
      <c r="C454" t="s">
        <v>4483</v>
      </c>
      <c r="D454" t="s">
        <v>1299</v>
      </c>
      <c r="E454" t="s">
        <v>4473</v>
      </c>
      <c r="F454">
        <v>12</v>
      </c>
      <c r="G454" s="188">
        <v>7000000</v>
      </c>
      <c r="H454" s="188">
        <v>7000000</v>
      </c>
    </row>
    <row r="455" spans="1:8" hidden="1" x14ac:dyDescent="0.25">
      <c r="A455" t="s">
        <v>2909</v>
      </c>
      <c r="B455" t="s">
        <v>3928</v>
      </c>
      <c r="C455" t="s">
        <v>4484</v>
      </c>
      <c r="D455" t="s">
        <v>1299</v>
      </c>
      <c r="E455" t="s">
        <v>4485</v>
      </c>
      <c r="F455">
        <v>12</v>
      </c>
      <c r="G455" s="188">
        <v>7000000</v>
      </c>
      <c r="H455" s="188">
        <v>7000000</v>
      </c>
    </row>
    <row r="456" spans="1:8" hidden="1" x14ac:dyDescent="0.25">
      <c r="A456" t="s">
        <v>2909</v>
      </c>
      <c r="B456" t="s">
        <v>3928</v>
      </c>
      <c r="C456" t="s">
        <v>4486</v>
      </c>
      <c r="D456" t="s">
        <v>1299</v>
      </c>
      <c r="E456" t="s">
        <v>4485</v>
      </c>
      <c r="F456">
        <v>12</v>
      </c>
      <c r="G456" s="188">
        <v>7000000</v>
      </c>
      <c r="H456" s="188">
        <v>6949382</v>
      </c>
    </row>
    <row r="457" spans="1:8" hidden="1" x14ac:dyDescent="0.25">
      <c r="A457" t="s">
        <v>2909</v>
      </c>
      <c r="B457" t="s">
        <v>4474</v>
      </c>
      <c r="C457" t="s">
        <v>4487</v>
      </c>
      <c r="D457" t="s">
        <v>1299</v>
      </c>
      <c r="E457" t="s">
        <v>4488</v>
      </c>
      <c r="F457">
        <v>12</v>
      </c>
      <c r="G457" s="188">
        <v>7000000</v>
      </c>
      <c r="H457" s="188">
        <v>7000000</v>
      </c>
    </row>
    <row r="458" spans="1:8" hidden="1" x14ac:dyDescent="0.25">
      <c r="A458" t="s">
        <v>2909</v>
      </c>
      <c r="B458" t="s">
        <v>4489</v>
      </c>
      <c r="C458" t="s">
        <v>4490</v>
      </c>
      <c r="D458" t="s">
        <v>1299</v>
      </c>
      <c r="E458" t="s">
        <v>4491</v>
      </c>
      <c r="F458">
        <v>12</v>
      </c>
      <c r="G458" s="188">
        <v>12000000</v>
      </c>
      <c r="H458" s="188">
        <v>12000000</v>
      </c>
    </row>
    <row r="459" spans="1:8" hidden="1" x14ac:dyDescent="0.25">
      <c r="A459" t="s">
        <v>2909</v>
      </c>
      <c r="B459" t="s">
        <v>3834</v>
      </c>
      <c r="C459" t="s">
        <v>4492</v>
      </c>
      <c r="D459" t="s">
        <v>1299</v>
      </c>
      <c r="E459" t="s">
        <v>4493</v>
      </c>
      <c r="F459">
        <v>12</v>
      </c>
      <c r="G459" s="188">
        <v>5000000</v>
      </c>
      <c r="H459" s="188">
        <v>5000000</v>
      </c>
    </row>
    <row r="460" spans="1:8" hidden="1" x14ac:dyDescent="0.25">
      <c r="A460" t="s">
        <v>2909</v>
      </c>
      <c r="B460" t="s">
        <v>3928</v>
      </c>
      <c r="C460" t="s">
        <v>4494</v>
      </c>
      <c r="D460" t="s">
        <v>1299</v>
      </c>
      <c r="E460" t="s">
        <v>4495</v>
      </c>
      <c r="F460">
        <v>12</v>
      </c>
      <c r="G460" s="188">
        <v>7000000</v>
      </c>
      <c r="H460" s="188">
        <v>7000000</v>
      </c>
    </row>
    <row r="461" spans="1:8" hidden="1" x14ac:dyDescent="0.25">
      <c r="A461" t="s">
        <v>2909</v>
      </c>
      <c r="B461" t="s">
        <v>3931</v>
      </c>
      <c r="C461" t="s">
        <v>4496</v>
      </c>
      <c r="D461" t="s">
        <v>1299</v>
      </c>
      <c r="E461" t="s">
        <v>4497</v>
      </c>
      <c r="F461">
        <v>12</v>
      </c>
      <c r="G461" s="188">
        <v>12000000</v>
      </c>
      <c r="H461" s="188">
        <v>12000000</v>
      </c>
    </row>
    <row r="462" spans="1:8" hidden="1" x14ac:dyDescent="0.25">
      <c r="A462" t="s">
        <v>2909</v>
      </c>
      <c r="B462" t="s">
        <v>4498</v>
      </c>
      <c r="C462" t="s">
        <v>4499</v>
      </c>
      <c r="D462" t="s">
        <v>1299</v>
      </c>
      <c r="E462" t="s">
        <v>4500</v>
      </c>
      <c r="F462">
        <v>14</v>
      </c>
      <c r="G462" s="188">
        <v>3000000</v>
      </c>
      <c r="H462" s="188">
        <v>1516350</v>
      </c>
    </row>
    <row r="463" spans="1:8" hidden="1" x14ac:dyDescent="0.25">
      <c r="A463" t="s">
        <v>2909</v>
      </c>
      <c r="B463" t="s">
        <v>4501</v>
      </c>
      <c r="C463" t="s">
        <v>4502</v>
      </c>
      <c r="D463" t="s">
        <v>1299</v>
      </c>
      <c r="E463" t="s">
        <v>4503</v>
      </c>
      <c r="F463">
        <v>1</v>
      </c>
      <c r="G463" s="188">
        <v>37240000</v>
      </c>
      <c r="H463" s="188">
        <v>37240000</v>
      </c>
    </row>
    <row r="464" spans="1:8" hidden="1" x14ac:dyDescent="0.25">
      <c r="A464" t="s">
        <v>2909</v>
      </c>
      <c r="B464" t="s">
        <v>4489</v>
      </c>
      <c r="C464" t="s">
        <v>4504</v>
      </c>
      <c r="D464" t="s">
        <v>1299</v>
      </c>
      <c r="E464" t="s">
        <v>4505</v>
      </c>
      <c r="F464">
        <v>12</v>
      </c>
      <c r="G464" s="188">
        <v>12000000</v>
      </c>
      <c r="H464" s="188">
        <v>12000000</v>
      </c>
    </row>
    <row r="465" spans="1:8" hidden="1" x14ac:dyDescent="0.25">
      <c r="A465" t="s">
        <v>2909</v>
      </c>
      <c r="B465" t="s">
        <v>4506</v>
      </c>
      <c r="C465" t="s">
        <v>4507</v>
      </c>
      <c r="D465" t="s">
        <v>1299</v>
      </c>
      <c r="E465" t="s">
        <v>4508</v>
      </c>
      <c r="F465">
        <v>12</v>
      </c>
      <c r="G465" s="188">
        <v>7000000</v>
      </c>
      <c r="H465" s="188">
        <v>7000000</v>
      </c>
    </row>
    <row r="466" spans="1:8" hidden="1" x14ac:dyDescent="0.25">
      <c r="A466" t="s">
        <v>2909</v>
      </c>
      <c r="B466" t="s">
        <v>4509</v>
      </c>
      <c r="C466" t="s">
        <v>4510</v>
      </c>
      <c r="D466" t="s">
        <v>1299</v>
      </c>
      <c r="E466" t="s">
        <v>4511</v>
      </c>
      <c r="F466">
        <v>12</v>
      </c>
      <c r="G466" s="188">
        <v>8500000</v>
      </c>
      <c r="H466" s="188">
        <v>102000000</v>
      </c>
    </row>
    <row r="467" spans="1:8" hidden="1" x14ac:dyDescent="0.25">
      <c r="A467" t="s">
        <v>2909</v>
      </c>
      <c r="B467" t="s">
        <v>3834</v>
      </c>
      <c r="C467" t="s">
        <v>4512</v>
      </c>
      <c r="D467" t="s">
        <v>1299</v>
      </c>
      <c r="E467" t="s">
        <v>4513</v>
      </c>
      <c r="F467">
        <v>12</v>
      </c>
      <c r="G467" s="188">
        <v>5000000</v>
      </c>
      <c r="H467" s="188">
        <v>5000000</v>
      </c>
    </row>
    <row r="468" spans="1:8" hidden="1" x14ac:dyDescent="0.25">
      <c r="A468" t="s">
        <v>2909</v>
      </c>
      <c r="B468" t="s">
        <v>4514</v>
      </c>
      <c r="C468" t="s">
        <v>4515</v>
      </c>
      <c r="D468" t="s">
        <v>1299</v>
      </c>
      <c r="E468" t="s">
        <v>4516</v>
      </c>
      <c r="F468">
        <v>1</v>
      </c>
      <c r="G468" s="188">
        <v>6583551</v>
      </c>
      <c r="H468" s="188">
        <v>6583551</v>
      </c>
    </row>
    <row r="469" spans="1:8" hidden="1" x14ac:dyDescent="0.25">
      <c r="A469" t="s">
        <v>2909</v>
      </c>
      <c r="B469" t="s">
        <v>3931</v>
      </c>
      <c r="C469" t="s">
        <v>4517</v>
      </c>
      <c r="D469" t="s">
        <v>1299</v>
      </c>
      <c r="E469" t="s">
        <v>4518</v>
      </c>
      <c r="F469">
        <v>12</v>
      </c>
      <c r="G469" s="188">
        <v>12000000</v>
      </c>
      <c r="H469" s="188">
        <v>12000000</v>
      </c>
    </row>
    <row r="470" spans="1:8" hidden="1" x14ac:dyDescent="0.25">
      <c r="A470" t="s">
        <v>2909</v>
      </c>
      <c r="B470" t="s">
        <v>4506</v>
      </c>
      <c r="C470" t="s">
        <v>4519</v>
      </c>
      <c r="D470" t="s">
        <v>1299</v>
      </c>
      <c r="E470" t="s">
        <v>4520</v>
      </c>
      <c r="F470">
        <v>12</v>
      </c>
      <c r="G470" s="188">
        <v>7000000</v>
      </c>
      <c r="H470" s="188">
        <v>7000000</v>
      </c>
    </row>
    <row r="471" spans="1:8" hidden="1" x14ac:dyDescent="0.25">
      <c r="A471" t="s">
        <v>2909</v>
      </c>
      <c r="B471" t="s">
        <v>4489</v>
      </c>
      <c r="C471" t="s">
        <v>4521</v>
      </c>
      <c r="D471" t="s">
        <v>1299</v>
      </c>
      <c r="E471" t="s">
        <v>4522</v>
      </c>
      <c r="F471">
        <v>12</v>
      </c>
      <c r="G471" s="188">
        <v>12000000</v>
      </c>
      <c r="H471" s="188">
        <v>12000000</v>
      </c>
    </row>
    <row r="472" spans="1:8" hidden="1" x14ac:dyDescent="0.25">
      <c r="A472" t="s">
        <v>2909</v>
      </c>
      <c r="B472" t="s">
        <v>4498</v>
      </c>
      <c r="C472" t="s">
        <v>4523</v>
      </c>
      <c r="D472" t="s">
        <v>1299</v>
      </c>
      <c r="E472" t="s">
        <v>4524</v>
      </c>
      <c r="F472">
        <v>14</v>
      </c>
      <c r="G472" s="188">
        <v>3000000</v>
      </c>
      <c r="H472" s="188">
        <v>2203725</v>
      </c>
    </row>
    <row r="473" spans="1:8" hidden="1" x14ac:dyDescent="0.25">
      <c r="A473" t="s">
        <v>2909</v>
      </c>
      <c r="B473" t="s">
        <v>3928</v>
      </c>
      <c r="C473" t="s">
        <v>4525</v>
      </c>
      <c r="D473" t="s">
        <v>1299</v>
      </c>
      <c r="E473" t="s">
        <v>4526</v>
      </c>
      <c r="F473">
        <v>12</v>
      </c>
      <c r="G473" s="188">
        <v>7000000</v>
      </c>
      <c r="H473" s="188">
        <v>7000000</v>
      </c>
    </row>
    <row r="474" spans="1:8" hidden="1" x14ac:dyDescent="0.25">
      <c r="A474" t="s">
        <v>2909</v>
      </c>
      <c r="B474" t="s">
        <v>3928</v>
      </c>
      <c r="C474" t="s">
        <v>4527</v>
      </c>
      <c r="D474" t="s">
        <v>1299</v>
      </c>
      <c r="E474" t="s">
        <v>4528</v>
      </c>
      <c r="F474">
        <v>12</v>
      </c>
      <c r="G474" s="188">
        <v>7000000</v>
      </c>
      <c r="H474" s="188">
        <v>7000000</v>
      </c>
    </row>
    <row r="475" spans="1:8" hidden="1" x14ac:dyDescent="0.25">
      <c r="A475" t="s">
        <v>2909</v>
      </c>
      <c r="B475" t="s">
        <v>3931</v>
      </c>
      <c r="C475" t="s">
        <v>4529</v>
      </c>
      <c r="D475" t="s">
        <v>1299</v>
      </c>
      <c r="E475" t="s">
        <v>4530</v>
      </c>
      <c r="F475">
        <v>12</v>
      </c>
      <c r="G475" s="188">
        <v>12000000</v>
      </c>
      <c r="H475" s="188">
        <v>5000000</v>
      </c>
    </row>
    <row r="476" spans="1:8" hidden="1" x14ac:dyDescent="0.25">
      <c r="A476" t="s">
        <v>2909</v>
      </c>
      <c r="B476" t="s">
        <v>4531</v>
      </c>
      <c r="C476" t="s">
        <v>4532</v>
      </c>
      <c r="D476" t="s">
        <v>1299</v>
      </c>
      <c r="E476" t="s">
        <v>4533</v>
      </c>
      <c r="F476">
        <v>1</v>
      </c>
      <c r="G476" s="188">
        <v>102000000</v>
      </c>
      <c r="H476" s="188">
        <v>102000000</v>
      </c>
    </row>
    <row r="477" spans="1:8" hidden="1" x14ac:dyDescent="0.25">
      <c r="A477" t="s">
        <v>2909</v>
      </c>
      <c r="B477" t="s">
        <v>4474</v>
      </c>
      <c r="C477" t="s">
        <v>4534</v>
      </c>
      <c r="D477" t="s">
        <v>1299</v>
      </c>
      <c r="E477" t="s">
        <v>4495</v>
      </c>
      <c r="F477">
        <v>12</v>
      </c>
      <c r="G477" s="188">
        <v>7000000</v>
      </c>
      <c r="H477" s="188">
        <v>7000000</v>
      </c>
    </row>
    <row r="478" spans="1:8" hidden="1" x14ac:dyDescent="0.25">
      <c r="A478" t="s">
        <v>2909</v>
      </c>
      <c r="B478" t="s">
        <v>4474</v>
      </c>
      <c r="C478" t="s">
        <v>4535</v>
      </c>
      <c r="D478" t="s">
        <v>1299</v>
      </c>
      <c r="E478" t="s">
        <v>4536</v>
      </c>
      <c r="F478">
        <v>12</v>
      </c>
      <c r="G478" s="188">
        <v>7000000</v>
      </c>
      <c r="H478" s="188">
        <v>7000000</v>
      </c>
    </row>
    <row r="479" spans="1:8" hidden="1" x14ac:dyDescent="0.25">
      <c r="A479" t="s">
        <v>2909</v>
      </c>
      <c r="B479" t="s">
        <v>4506</v>
      </c>
      <c r="C479" t="s">
        <v>4537</v>
      </c>
      <c r="D479" t="s">
        <v>1299</v>
      </c>
      <c r="E479" t="s">
        <v>4538</v>
      </c>
      <c r="F479">
        <v>12</v>
      </c>
      <c r="G479" s="188">
        <v>7000000</v>
      </c>
      <c r="H479" s="188">
        <v>7000000</v>
      </c>
    </row>
    <row r="480" spans="1:8" hidden="1" x14ac:dyDescent="0.25">
      <c r="A480" t="s">
        <v>2909</v>
      </c>
      <c r="B480" t="s">
        <v>4539</v>
      </c>
      <c r="C480" t="s">
        <v>4540</v>
      </c>
      <c r="D480" t="s">
        <v>1299</v>
      </c>
      <c r="E480" t="s">
        <v>4541</v>
      </c>
      <c r="F480">
        <v>1</v>
      </c>
      <c r="G480" s="188">
        <v>321451800</v>
      </c>
      <c r="H480" s="188">
        <v>321451800</v>
      </c>
    </row>
    <row r="481" spans="1:8" hidden="1" x14ac:dyDescent="0.25">
      <c r="A481" t="s">
        <v>2909</v>
      </c>
      <c r="B481" t="s">
        <v>4489</v>
      </c>
      <c r="C481" t="s">
        <v>4542</v>
      </c>
      <c r="D481" t="s">
        <v>1299</v>
      </c>
      <c r="E481" t="s">
        <v>4543</v>
      </c>
      <c r="F481">
        <v>12</v>
      </c>
      <c r="G481" s="188">
        <v>12000000</v>
      </c>
      <c r="H481" s="188">
        <v>12000000</v>
      </c>
    </row>
    <row r="482" spans="1:8" hidden="1" x14ac:dyDescent="0.25">
      <c r="A482" t="s">
        <v>2909</v>
      </c>
      <c r="B482" t="s">
        <v>4498</v>
      </c>
      <c r="C482" t="s">
        <v>4544</v>
      </c>
      <c r="D482" t="s">
        <v>1299</v>
      </c>
      <c r="E482" t="s">
        <v>4545</v>
      </c>
      <c r="F482">
        <v>14</v>
      </c>
      <c r="G482" s="188">
        <v>3000000</v>
      </c>
      <c r="H482" s="188">
        <v>2203725</v>
      </c>
    </row>
    <row r="483" spans="1:8" hidden="1" x14ac:dyDescent="0.25">
      <c r="A483" t="s">
        <v>2909</v>
      </c>
      <c r="B483" t="s">
        <v>4498</v>
      </c>
      <c r="C483" t="s">
        <v>4546</v>
      </c>
      <c r="D483" t="s">
        <v>1299</v>
      </c>
      <c r="E483" t="s">
        <v>4547</v>
      </c>
      <c r="F483">
        <v>14</v>
      </c>
      <c r="G483" s="188">
        <v>3000000</v>
      </c>
      <c r="H483" s="188">
        <v>1953925</v>
      </c>
    </row>
    <row r="484" spans="1:8" hidden="1" x14ac:dyDescent="0.25">
      <c r="A484" t="s">
        <v>2909</v>
      </c>
      <c r="B484" t="s">
        <v>3931</v>
      </c>
      <c r="C484" t="s">
        <v>4548</v>
      </c>
      <c r="D484" t="s">
        <v>1299</v>
      </c>
      <c r="E484" t="s">
        <v>4549</v>
      </c>
      <c r="F484">
        <v>12</v>
      </c>
      <c r="G484" s="188">
        <v>12000000</v>
      </c>
      <c r="H484" s="188">
        <v>5000000</v>
      </c>
    </row>
    <row r="485" spans="1:8" hidden="1" x14ac:dyDescent="0.25">
      <c r="A485" t="s">
        <v>2909</v>
      </c>
      <c r="B485" t="s">
        <v>4474</v>
      </c>
      <c r="C485" t="s">
        <v>4550</v>
      </c>
      <c r="D485" t="s">
        <v>1299</v>
      </c>
      <c r="E485" t="s">
        <v>4551</v>
      </c>
      <c r="F485">
        <v>12</v>
      </c>
      <c r="G485" s="188">
        <v>7000000</v>
      </c>
      <c r="H485" s="188">
        <v>7000000</v>
      </c>
    </row>
    <row r="486" spans="1:8" hidden="1" x14ac:dyDescent="0.25">
      <c r="A486" t="s">
        <v>2909</v>
      </c>
      <c r="B486" t="s">
        <v>4474</v>
      </c>
      <c r="C486" t="s">
        <v>4552</v>
      </c>
      <c r="D486" t="s">
        <v>1299</v>
      </c>
      <c r="E486" t="s">
        <v>4553</v>
      </c>
      <c r="F486">
        <v>12</v>
      </c>
      <c r="G486" s="188">
        <v>7000000</v>
      </c>
      <c r="H486" s="188">
        <v>7000000</v>
      </c>
    </row>
    <row r="487" spans="1:8" hidden="1" x14ac:dyDescent="0.25">
      <c r="A487" t="s">
        <v>2909</v>
      </c>
      <c r="B487" t="s">
        <v>4474</v>
      </c>
      <c r="C487" t="s">
        <v>4554</v>
      </c>
      <c r="D487" t="s">
        <v>1299</v>
      </c>
      <c r="E487" t="s">
        <v>4555</v>
      </c>
      <c r="F487">
        <v>12</v>
      </c>
      <c r="G487" s="188">
        <v>7000000</v>
      </c>
      <c r="H487" s="188">
        <v>7000000</v>
      </c>
    </row>
    <row r="488" spans="1:8" hidden="1" x14ac:dyDescent="0.25">
      <c r="A488" t="s">
        <v>2909</v>
      </c>
      <c r="B488" t="s">
        <v>4489</v>
      </c>
      <c r="C488" t="s">
        <v>4556</v>
      </c>
      <c r="D488" t="s">
        <v>1299</v>
      </c>
      <c r="E488" t="s">
        <v>4557</v>
      </c>
      <c r="F488">
        <v>12</v>
      </c>
      <c r="G488" s="188">
        <v>12000000</v>
      </c>
      <c r="H488" s="188">
        <v>12000000</v>
      </c>
    </row>
    <row r="489" spans="1:8" hidden="1" x14ac:dyDescent="0.25">
      <c r="A489" t="s">
        <v>2909</v>
      </c>
      <c r="B489" t="s">
        <v>4489</v>
      </c>
      <c r="C489" t="s">
        <v>4558</v>
      </c>
      <c r="D489" t="s">
        <v>1299</v>
      </c>
      <c r="E489" t="s">
        <v>4559</v>
      </c>
      <c r="F489">
        <v>12</v>
      </c>
      <c r="G489" s="188">
        <v>12000000</v>
      </c>
      <c r="H489" s="188">
        <v>12000000</v>
      </c>
    </row>
    <row r="490" spans="1:8" hidden="1" x14ac:dyDescent="0.25">
      <c r="A490" t="s">
        <v>2909</v>
      </c>
      <c r="B490" t="s">
        <v>4498</v>
      </c>
      <c r="C490" t="s">
        <v>4560</v>
      </c>
      <c r="D490" t="s">
        <v>1299</v>
      </c>
      <c r="E490" t="s">
        <v>4561</v>
      </c>
      <c r="F490">
        <v>14</v>
      </c>
      <c r="G490" s="188">
        <v>3000000</v>
      </c>
      <c r="H490" s="188">
        <v>1955925</v>
      </c>
    </row>
    <row r="491" spans="1:8" hidden="1" x14ac:dyDescent="0.25">
      <c r="A491" t="s">
        <v>2909</v>
      </c>
      <c r="B491" t="s">
        <v>4498</v>
      </c>
      <c r="C491" t="s">
        <v>4562</v>
      </c>
      <c r="D491" t="s">
        <v>1299</v>
      </c>
      <c r="E491" t="s">
        <v>4563</v>
      </c>
      <c r="F491">
        <v>14</v>
      </c>
      <c r="G491" s="188">
        <v>3000000</v>
      </c>
      <c r="H491" s="188">
        <v>1955925</v>
      </c>
    </row>
    <row r="492" spans="1:8" hidden="1" x14ac:dyDescent="0.25">
      <c r="A492" t="s">
        <v>2909</v>
      </c>
      <c r="B492" t="s">
        <v>4564</v>
      </c>
      <c r="C492" t="s">
        <v>4565</v>
      </c>
      <c r="D492" t="s">
        <v>1299</v>
      </c>
      <c r="E492" t="s">
        <v>4566</v>
      </c>
      <c r="F492">
        <v>12</v>
      </c>
      <c r="G492" s="188">
        <v>2751250</v>
      </c>
      <c r="H492" s="188">
        <v>33015000</v>
      </c>
    </row>
    <row r="493" spans="1:8" hidden="1" x14ac:dyDescent="0.25">
      <c r="A493" t="s">
        <v>2909</v>
      </c>
      <c r="B493" t="s">
        <v>4567</v>
      </c>
      <c r="C493" t="s">
        <v>4568</v>
      </c>
      <c r="D493" t="s">
        <v>1299</v>
      </c>
      <c r="E493" t="s">
        <v>4569</v>
      </c>
      <c r="F493">
        <v>3</v>
      </c>
      <c r="G493" s="188">
        <v>6671244</v>
      </c>
      <c r="H493" s="188">
        <v>6088500</v>
      </c>
    </row>
    <row r="494" spans="1:8" hidden="1" x14ac:dyDescent="0.25">
      <c r="A494" t="s">
        <v>2909</v>
      </c>
      <c r="B494" t="s">
        <v>4567</v>
      </c>
      <c r="C494" t="s">
        <v>4570</v>
      </c>
      <c r="D494" t="s">
        <v>1299</v>
      </c>
      <c r="E494" t="s">
        <v>4571</v>
      </c>
      <c r="F494">
        <v>3</v>
      </c>
      <c r="G494" s="188">
        <v>6671244</v>
      </c>
      <c r="H494" s="188">
        <v>6088500</v>
      </c>
    </row>
    <row r="495" spans="1:8" hidden="1" x14ac:dyDescent="0.25">
      <c r="A495" t="s">
        <v>2909</v>
      </c>
      <c r="B495" t="s">
        <v>4567</v>
      </c>
      <c r="C495" t="s">
        <v>4572</v>
      </c>
      <c r="D495" t="s">
        <v>1299</v>
      </c>
      <c r="E495" t="s">
        <v>4573</v>
      </c>
      <c r="F495">
        <v>3</v>
      </c>
      <c r="G495" s="188">
        <v>6671244</v>
      </c>
      <c r="H495" s="188">
        <v>4932742</v>
      </c>
    </row>
    <row r="496" spans="1:8" hidden="1" x14ac:dyDescent="0.25">
      <c r="A496" t="s">
        <v>2909</v>
      </c>
      <c r="B496" t="s">
        <v>3931</v>
      </c>
      <c r="C496" t="s">
        <v>4574</v>
      </c>
      <c r="D496" t="s">
        <v>1299</v>
      </c>
      <c r="E496" t="s">
        <v>4575</v>
      </c>
      <c r="F496">
        <v>12</v>
      </c>
      <c r="G496" s="188">
        <v>12000000</v>
      </c>
      <c r="H496" s="188">
        <v>5000000</v>
      </c>
    </row>
    <row r="497" spans="1:8" hidden="1" x14ac:dyDescent="0.25">
      <c r="A497" t="s">
        <v>2909</v>
      </c>
      <c r="B497" t="s">
        <v>3931</v>
      </c>
      <c r="C497" t="s">
        <v>4576</v>
      </c>
      <c r="D497" t="s">
        <v>1299</v>
      </c>
      <c r="E497" t="s">
        <v>4575</v>
      </c>
      <c r="F497">
        <v>12</v>
      </c>
      <c r="G497" s="188">
        <v>12000000</v>
      </c>
      <c r="H497" s="188">
        <v>12000000</v>
      </c>
    </row>
    <row r="498" spans="1:8" hidden="1" x14ac:dyDescent="0.25">
      <c r="A498" t="s">
        <v>2909</v>
      </c>
      <c r="B498" t="s">
        <v>3928</v>
      </c>
      <c r="C498" t="s">
        <v>4577</v>
      </c>
      <c r="D498" t="s">
        <v>1299</v>
      </c>
      <c r="E498" t="s">
        <v>4578</v>
      </c>
      <c r="F498">
        <v>12</v>
      </c>
      <c r="G498" s="188">
        <v>7000000</v>
      </c>
      <c r="H498" s="188">
        <v>7000000</v>
      </c>
    </row>
    <row r="499" spans="1:8" hidden="1" x14ac:dyDescent="0.25">
      <c r="A499" t="s">
        <v>2909</v>
      </c>
      <c r="B499" t="s">
        <v>4489</v>
      </c>
      <c r="C499" t="s">
        <v>4579</v>
      </c>
      <c r="D499" t="s">
        <v>1299</v>
      </c>
      <c r="E499" t="s">
        <v>4580</v>
      </c>
      <c r="F499">
        <v>12</v>
      </c>
      <c r="G499" s="188">
        <v>12000000</v>
      </c>
      <c r="H499" s="188">
        <v>12000000</v>
      </c>
    </row>
    <row r="500" spans="1:8" hidden="1" x14ac:dyDescent="0.25">
      <c r="A500" t="s">
        <v>2909</v>
      </c>
      <c r="B500" t="s">
        <v>4474</v>
      </c>
      <c r="C500" t="s">
        <v>4581</v>
      </c>
      <c r="D500" t="s">
        <v>1299</v>
      </c>
      <c r="E500" t="s">
        <v>4582</v>
      </c>
      <c r="F500">
        <v>12</v>
      </c>
      <c r="G500" s="188">
        <v>7000000</v>
      </c>
      <c r="H500" s="188">
        <v>7000000</v>
      </c>
    </row>
    <row r="501" spans="1:8" hidden="1" x14ac:dyDescent="0.25">
      <c r="A501" t="s">
        <v>2909</v>
      </c>
      <c r="B501" t="s">
        <v>4583</v>
      </c>
      <c r="C501" t="s">
        <v>4584</v>
      </c>
      <c r="D501" t="s">
        <v>1299</v>
      </c>
      <c r="E501" t="s">
        <v>4585</v>
      </c>
      <c r="F501">
        <v>1</v>
      </c>
      <c r="G501" s="188">
        <v>95480000</v>
      </c>
      <c r="H501" s="188">
        <v>95480000</v>
      </c>
    </row>
    <row r="502" spans="1:8" hidden="1" x14ac:dyDescent="0.25">
      <c r="A502" t="s">
        <v>2909</v>
      </c>
      <c r="B502" t="s">
        <v>4506</v>
      </c>
      <c r="C502" t="s">
        <v>4586</v>
      </c>
      <c r="D502" t="s">
        <v>1299</v>
      </c>
      <c r="E502" t="s">
        <v>4587</v>
      </c>
      <c r="F502">
        <v>12</v>
      </c>
      <c r="G502" s="188">
        <v>7000000</v>
      </c>
      <c r="H502" s="188">
        <v>7000000</v>
      </c>
    </row>
    <row r="503" spans="1:8" hidden="1" x14ac:dyDescent="0.25">
      <c r="A503" t="s">
        <v>2909</v>
      </c>
      <c r="B503" t="s">
        <v>3928</v>
      </c>
      <c r="C503" t="s">
        <v>4588</v>
      </c>
      <c r="D503" t="s">
        <v>1299</v>
      </c>
      <c r="E503" t="s">
        <v>4589</v>
      </c>
      <c r="F503">
        <v>12</v>
      </c>
      <c r="G503" s="188">
        <v>7000000</v>
      </c>
      <c r="H503" s="188">
        <v>7000000</v>
      </c>
    </row>
    <row r="504" spans="1:8" hidden="1" x14ac:dyDescent="0.25">
      <c r="A504" t="s">
        <v>2909</v>
      </c>
      <c r="B504" t="s">
        <v>4489</v>
      </c>
      <c r="C504" t="s">
        <v>4590</v>
      </c>
      <c r="D504" t="s">
        <v>1299</v>
      </c>
      <c r="E504" t="s">
        <v>4591</v>
      </c>
      <c r="F504">
        <v>12</v>
      </c>
      <c r="G504" s="188">
        <v>12000000</v>
      </c>
      <c r="H504" s="188">
        <v>12000000</v>
      </c>
    </row>
    <row r="505" spans="1:8" hidden="1" x14ac:dyDescent="0.25">
      <c r="A505" t="s">
        <v>2909</v>
      </c>
      <c r="B505" t="s">
        <v>4474</v>
      </c>
      <c r="C505" t="s">
        <v>4592</v>
      </c>
      <c r="D505" t="s">
        <v>1299</v>
      </c>
      <c r="E505" t="s">
        <v>4593</v>
      </c>
      <c r="F505">
        <v>12</v>
      </c>
      <c r="G505" s="188">
        <v>7000000</v>
      </c>
      <c r="H505" s="188">
        <v>7000000</v>
      </c>
    </row>
    <row r="506" spans="1:8" hidden="1" x14ac:dyDescent="0.25">
      <c r="A506" t="s">
        <v>2909</v>
      </c>
      <c r="B506" t="s">
        <v>4506</v>
      </c>
      <c r="C506" t="s">
        <v>4594</v>
      </c>
      <c r="D506" t="s">
        <v>1299</v>
      </c>
      <c r="E506" t="s">
        <v>4595</v>
      </c>
      <c r="F506">
        <v>12</v>
      </c>
      <c r="G506" s="188">
        <v>7000000</v>
      </c>
      <c r="H506" s="188">
        <v>7000000</v>
      </c>
    </row>
    <row r="507" spans="1:8" hidden="1" x14ac:dyDescent="0.25">
      <c r="A507" t="s">
        <v>2909</v>
      </c>
      <c r="B507" t="s">
        <v>4596</v>
      </c>
      <c r="C507" t="s">
        <v>4597</v>
      </c>
      <c r="D507" t="s">
        <v>1299</v>
      </c>
      <c r="E507" t="s">
        <v>4598</v>
      </c>
      <c r="F507">
        <v>12</v>
      </c>
      <c r="G507" s="188">
        <v>3324168</v>
      </c>
      <c r="H507" s="188">
        <v>39890016</v>
      </c>
    </row>
    <row r="508" spans="1:8" hidden="1" x14ac:dyDescent="0.25">
      <c r="A508" t="s">
        <v>2909</v>
      </c>
      <c r="B508" t="s">
        <v>3931</v>
      </c>
      <c r="C508" t="s">
        <v>4599</v>
      </c>
      <c r="D508" t="s">
        <v>1299</v>
      </c>
      <c r="E508" t="s">
        <v>4600</v>
      </c>
      <c r="F508">
        <v>12</v>
      </c>
      <c r="G508" s="188">
        <v>12000000</v>
      </c>
      <c r="H508" s="188">
        <v>12000000</v>
      </c>
    </row>
    <row r="509" spans="1:8" hidden="1" x14ac:dyDescent="0.25">
      <c r="A509" t="s">
        <v>2909</v>
      </c>
      <c r="B509" t="s">
        <v>3928</v>
      </c>
      <c r="C509" t="s">
        <v>4601</v>
      </c>
      <c r="D509" t="s">
        <v>1299</v>
      </c>
      <c r="E509" t="s">
        <v>4602</v>
      </c>
      <c r="F509">
        <v>12</v>
      </c>
      <c r="G509" s="188">
        <v>7000000</v>
      </c>
      <c r="H509" s="188">
        <v>7000000</v>
      </c>
    </row>
    <row r="510" spans="1:8" hidden="1" x14ac:dyDescent="0.25">
      <c r="A510" t="s">
        <v>2909</v>
      </c>
      <c r="B510" t="s">
        <v>4489</v>
      </c>
      <c r="C510" t="s">
        <v>4603</v>
      </c>
      <c r="D510" t="s">
        <v>1299</v>
      </c>
      <c r="E510" t="s">
        <v>4604</v>
      </c>
      <c r="F510">
        <v>12</v>
      </c>
      <c r="G510" s="188">
        <v>12000000</v>
      </c>
      <c r="H510" s="188">
        <v>12000000</v>
      </c>
    </row>
    <row r="511" spans="1:8" hidden="1" x14ac:dyDescent="0.25">
      <c r="A511" t="s">
        <v>2909</v>
      </c>
      <c r="B511" t="s">
        <v>4474</v>
      </c>
      <c r="C511" t="s">
        <v>4605</v>
      </c>
      <c r="D511" t="s">
        <v>1299</v>
      </c>
      <c r="E511" t="s">
        <v>4606</v>
      </c>
      <c r="F511">
        <v>12</v>
      </c>
      <c r="G511" s="188">
        <v>7000000</v>
      </c>
      <c r="H511" s="188">
        <v>7000000</v>
      </c>
    </row>
    <row r="512" spans="1:8" hidden="1" x14ac:dyDescent="0.25">
      <c r="A512" t="s">
        <v>2909</v>
      </c>
      <c r="B512" t="s">
        <v>4506</v>
      </c>
      <c r="C512" t="s">
        <v>4607</v>
      </c>
      <c r="D512" t="s">
        <v>1299</v>
      </c>
      <c r="E512" t="s">
        <v>4608</v>
      </c>
      <c r="F512">
        <v>12</v>
      </c>
      <c r="G512" s="188">
        <v>7000000</v>
      </c>
      <c r="H512" s="188">
        <v>7000000</v>
      </c>
    </row>
    <row r="513" spans="1:8" hidden="1" x14ac:dyDescent="0.25">
      <c r="A513" t="s">
        <v>2909</v>
      </c>
      <c r="B513" t="s">
        <v>3931</v>
      </c>
      <c r="C513" t="s">
        <v>4609</v>
      </c>
      <c r="D513" t="s">
        <v>1299</v>
      </c>
      <c r="E513" t="s">
        <v>4610</v>
      </c>
      <c r="F513">
        <v>12</v>
      </c>
      <c r="G513" s="188">
        <v>12000000</v>
      </c>
      <c r="H513" s="188">
        <v>12000000</v>
      </c>
    </row>
    <row r="514" spans="1:8" hidden="1" x14ac:dyDescent="0.25">
      <c r="A514" t="s">
        <v>2909</v>
      </c>
      <c r="B514" t="s">
        <v>3928</v>
      </c>
      <c r="C514" t="s">
        <v>4611</v>
      </c>
      <c r="D514" t="s">
        <v>1299</v>
      </c>
      <c r="E514" t="s">
        <v>4612</v>
      </c>
      <c r="F514">
        <v>12</v>
      </c>
      <c r="G514" s="188">
        <v>7000000</v>
      </c>
      <c r="H514" s="188">
        <v>7000000</v>
      </c>
    </row>
    <row r="515" spans="1:8" hidden="1" x14ac:dyDescent="0.25">
      <c r="A515" t="s">
        <v>2909</v>
      </c>
      <c r="B515" t="s">
        <v>4474</v>
      </c>
      <c r="C515" t="s">
        <v>4613</v>
      </c>
      <c r="D515" t="s">
        <v>1299</v>
      </c>
      <c r="E515" t="s">
        <v>4614</v>
      </c>
      <c r="F515">
        <v>12</v>
      </c>
      <c r="G515" s="188">
        <v>7000000</v>
      </c>
      <c r="H515" s="188">
        <v>7000000</v>
      </c>
    </row>
    <row r="516" spans="1:8" hidden="1" x14ac:dyDescent="0.25">
      <c r="A516" t="s">
        <v>2909</v>
      </c>
      <c r="B516" t="s">
        <v>4489</v>
      </c>
      <c r="C516" t="s">
        <v>4615</v>
      </c>
      <c r="D516" t="s">
        <v>1299</v>
      </c>
      <c r="E516" t="s">
        <v>4616</v>
      </c>
      <c r="F516">
        <v>12</v>
      </c>
      <c r="G516" s="188">
        <v>12000000</v>
      </c>
      <c r="H516" s="188">
        <v>12000000</v>
      </c>
    </row>
    <row r="517" spans="1:8" hidden="1" x14ac:dyDescent="0.25">
      <c r="A517" t="s">
        <v>2909</v>
      </c>
      <c r="B517" t="s">
        <v>4617</v>
      </c>
      <c r="C517" t="s">
        <v>4618</v>
      </c>
      <c r="D517" t="s">
        <v>1299</v>
      </c>
      <c r="E517" t="s">
        <v>4619</v>
      </c>
      <c r="F517">
        <v>1</v>
      </c>
      <c r="G517" s="188">
        <v>7020000</v>
      </c>
      <c r="H517" s="188">
        <v>7020000</v>
      </c>
    </row>
    <row r="518" spans="1:8" hidden="1" x14ac:dyDescent="0.25">
      <c r="A518" t="s">
        <v>2909</v>
      </c>
      <c r="B518" t="s">
        <v>3786</v>
      </c>
      <c r="C518" t="s">
        <v>4620</v>
      </c>
      <c r="D518" t="s">
        <v>1299</v>
      </c>
      <c r="E518" t="s">
        <v>4621</v>
      </c>
      <c r="F518">
        <v>12</v>
      </c>
      <c r="G518" s="188">
        <v>10855000</v>
      </c>
      <c r="H518" s="188">
        <v>6088500</v>
      </c>
    </row>
    <row r="519" spans="1:8" hidden="1" x14ac:dyDescent="0.25">
      <c r="A519" t="s">
        <v>2909</v>
      </c>
      <c r="B519" t="s">
        <v>3786</v>
      </c>
      <c r="C519" t="s">
        <v>4622</v>
      </c>
      <c r="D519" t="s">
        <v>1299</v>
      </c>
      <c r="E519" t="s">
        <v>4623</v>
      </c>
      <c r="F519">
        <v>12</v>
      </c>
      <c r="G519" s="188">
        <v>10855000</v>
      </c>
      <c r="H519" s="188">
        <v>6088500</v>
      </c>
    </row>
    <row r="520" spans="1:8" hidden="1" x14ac:dyDescent="0.25">
      <c r="A520" t="s">
        <v>2909</v>
      </c>
      <c r="B520" t="s">
        <v>3834</v>
      </c>
      <c r="C520" t="s">
        <v>4624</v>
      </c>
      <c r="D520" t="s">
        <v>1299</v>
      </c>
      <c r="E520" t="s">
        <v>4625</v>
      </c>
      <c r="F520">
        <v>12</v>
      </c>
      <c r="G520" s="188">
        <v>5000000</v>
      </c>
      <c r="H520" s="188">
        <v>5000000</v>
      </c>
    </row>
    <row r="521" spans="1:8" hidden="1" x14ac:dyDescent="0.25">
      <c r="A521" t="s">
        <v>2909</v>
      </c>
      <c r="B521" t="s">
        <v>3834</v>
      </c>
      <c r="C521" t="s">
        <v>4626</v>
      </c>
      <c r="D521" t="s">
        <v>1299</v>
      </c>
      <c r="E521" t="s">
        <v>4627</v>
      </c>
      <c r="F521">
        <v>12</v>
      </c>
      <c r="G521" s="188">
        <v>5000000</v>
      </c>
      <c r="H521" s="188">
        <v>5000000</v>
      </c>
    </row>
    <row r="522" spans="1:8" hidden="1" x14ac:dyDescent="0.25">
      <c r="A522" t="s">
        <v>2909</v>
      </c>
      <c r="B522" t="s">
        <v>3786</v>
      </c>
      <c r="C522" t="s">
        <v>4628</v>
      </c>
      <c r="D522" t="s">
        <v>1299</v>
      </c>
      <c r="E522" t="s">
        <v>4629</v>
      </c>
      <c r="F522">
        <v>12</v>
      </c>
      <c r="G522" s="188">
        <v>10855000</v>
      </c>
      <c r="H522" s="188">
        <v>6088500</v>
      </c>
    </row>
    <row r="523" spans="1:8" hidden="1" x14ac:dyDescent="0.25">
      <c r="A523" t="s">
        <v>2909</v>
      </c>
      <c r="B523" t="s">
        <v>3931</v>
      </c>
      <c r="C523" t="s">
        <v>4630</v>
      </c>
      <c r="D523" t="s">
        <v>1299</v>
      </c>
      <c r="E523" t="s">
        <v>4631</v>
      </c>
      <c r="F523">
        <v>12</v>
      </c>
      <c r="G523" s="188">
        <v>12000000</v>
      </c>
      <c r="H523" s="188">
        <v>12000000</v>
      </c>
    </row>
    <row r="524" spans="1:8" hidden="1" x14ac:dyDescent="0.25">
      <c r="A524" t="s">
        <v>2909</v>
      </c>
      <c r="B524" t="s">
        <v>3928</v>
      </c>
      <c r="C524" t="s">
        <v>4632</v>
      </c>
      <c r="D524" t="s">
        <v>1299</v>
      </c>
      <c r="E524" t="s">
        <v>4633</v>
      </c>
      <c r="F524">
        <v>12</v>
      </c>
      <c r="G524" s="188">
        <v>7000000</v>
      </c>
      <c r="H524" s="188">
        <v>7000000</v>
      </c>
    </row>
    <row r="525" spans="1:8" hidden="1" x14ac:dyDescent="0.25">
      <c r="A525" t="s">
        <v>2909</v>
      </c>
      <c r="B525" t="s">
        <v>4474</v>
      </c>
      <c r="C525" t="s">
        <v>4634</v>
      </c>
      <c r="D525" t="s">
        <v>1299</v>
      </c>
      <c r="E525" t="s">
        <v>4635</v>
      </c>
      <c r="F525">
        <v>12</v>
      </c>
      <c r="G525" s="188">
        <v>7000000</v>
      </c>
      <c r="H525" s="188">
        <v>7000000</v>
      </c>
    </row>
    <row r="526" spans="1:8" hidden="1" x14ac:dyDescent="0.25">
      <c r="A526" t="s">
        <v>2909</v>
      </c>
      <c r="B526" t="s">
        <v>4489</v>
      </c>
      <c r="C526" t="s">
        <v>4636</v>
      </c>
      <c r="D526" t="s">
        <v>1299</v>
      </c>
      <c r="E526" t="s">
        <v>4637</v>
      </c>
      <c r="F526">
        <v>12</v>
      </c>
      <c r="G526" s="188">
        <v>12000000</v>
      </c>
      <c r="H526" s="188">
        <v>12000000</v>
      </c>
    </row>
    <row r="527" spans="1:8" hidden="1" x14ac:dyDescent="0.25">
      <c r="A527" t="s">
        <v>2909</v>
      </c>
      <c r="B527" t="s">
        <v>3786</v>
      </c>
      <c r="C527" t="s">
        <v>4638</v>
      </c>
      <c r="D527" t="s">
        <v>1299</v>
      </c>
      <c r="E527" t="s">
        <v>4639</v>
      </c>
      <c r="F527">
        <v>12</v>
      </c>
      <c r="G527" s="188">
        <v>10855000</v>
      </c>
      <c r="H527" s="188">
        <v>6088500</v>
      </c>
    </row>
    <row r="528" spans="1:8" hidden="1" x14ac:dyDescent="0.25">
      <c r="A528" t="s">
        <v>2909</v>
      </c>
      <c r="B528" t="s">
        <v>3834</v>
      </c>
      <c r="C528" t="s">
        <v>4640</v>
      </c>
      <c r="D528" t="s">
        <v>1299</v>
      </c>
      <c r="E528" t="s">
        <v>4641</v>
      </c>
      <c r="F528">
        <v>12</v>
      </c>
      <c r="G528" s="188">
        <v>5000000</v>
      </c>
      <c r="H528" s="188">
        <v>5000000</v>
      </c>
    </row>
    <row r="529" spans="1:8" hidden="1" x14ac:dyDescent="0.25">
      <c r="A529" t="s">
        <v>2909</v>
      </c>
      <c r="B529" t="s">
        <v>4642</v>
      </c>
      <c r="C529" t="s">
        <v>4643</v>
      </c>
      <c r="D529" t="s">
        <v>1299</v>
      </c>
      <c r="E529" t="s">
        <v>4644</v>
      </c>
      <c r="F529">
        <v>1</v>
      </c>
      <c r="G529" s="188">
        <v>10378500</v>
      </c>
      <c r="H529" s="188">
        <v>10378500</v>
      </c>
    </row>
    <row r="530" spans="1:8" hidden="1" x14ac:dyDescent="0.25">
      <c r="A530" t="s">
        <v>2909</v>
      </c>
      <c r="B530" t="s">
        <v>4645</v>
      </c>
      <c r="C530" t="s">
        <v>4646</v>
      </c>
      <c r="D530" t="s">
        <v>1299</v>
      </c>
      <c r="E530" t="s">
        <v>4647</v>
      </c>
      <c r="F530">
        <v>1</v>
      </c>
      <c r="G530" s="188">
        <v>5400000</v>
      </c>
      <c r="H530" s="188">
        <v>5400000</v>
      </c>
    </row>
    <row r="531" spans="1:8" hidden="1" x14ac:dyDescent="0.25">
      <c r="A531" t="s">
        <v>2909</v>
      </c>
      <c r="B531" t="s">
        <v>3931</v>
      </c>
      <c r="C531" t="s">
        <v>4648</v>
      </c>
      <c r="D531" t="s">
        <v>1299</v>
      </c>
      <c r="E531" t="s">
        <v>4649</v>
      </c>
      <c r="F531">
        <v>12</v>
      </c>
      <c r="G531" s="188">
        <v>12000000</v>
      </c>
      <c r="H531" s="188">
        <v>12000000</v>
      </c>
    </row>
    <row r="532" spans="1:8" hidden="1" x14ac:dyDescent="0.25">
      <c r="A532" t="s">
        <v>2909</v>
      </c>
      <c r="B532" t="s">
        <v>3928</v>
      </c>
      <c r="C532" t="s">
        <v>4650</v>
      </c>
      <c r="D532" t="s">
        <v>1299</v>
      </c>
      <c r="E532" t="s">
        <v>4651</v>
      </c>
      <c r="F532">
        <v>12</v>
      </c>
      <c r="G532" s="188">
        <v>7000000</v>
      </c>
      <c r="H532" s="188">
        <v>7000000</v>
      </c>
    </row>
    <row r="533" spans="1:8" hidden="1" x14ac:dyDescent="0.25">
      <c r="A533" t="s">
        <v>2909</v>
      </c>
      <c r="B533" t="s">
        <v>4652</v>
      </c>
      <c r="C533" t="s">
        <v>4653</v>
      </c>
      <c r="D533" t="s">
        <v>1299</v>
      </c>
      <c r="E533" t="s">
        <v>4654</v>
      </c>
      <c r="F533">
        <v>1</v>
      </c>
      <c r="G533" s="188">
        <v>11000000</v>
      </c>
      <c r="H533" s="188">
        <v>11000000</v>
      </c>
    </row>
    <row r="534" spans="1:8" hidden="1" x14ac:dyDescent="0.25">
      <c r="A534" t="s">
        <v>2909</v>
      </c>
      <c r="B534" t="s">
        <v>4489</v>
      </c>
      <c r="C534" t="s">
        <v>4655</v>
      </c>
      <c r="D534" t="s">
        <v>1299</v>
      </c>
      <c r="E534" t="s">
        <v>4656</v>
      </c>
      <c r="F534">
        <v>12</v>
      </c>
      <c r="G534" s="188">
        <v>12000000</v>
      </c>
      <c r="H534" s="188">
        <v>12000000</v>
      </c>
    </row>
    <row r="535" spans="1:8" hidden="1" x14ac:dyDescent="0.25">
      <c r="A535" t="s">
        <v>2909</v>
      </c>
      <c r="B535" t="s">
        <v>4474</v>
      </c>
      <c r="C535" t="s">
        <v>4657</v>
      </c>
      <c r="D535" t="s">
        <v>1299</v>
      </c>
      <c r="E535" t="s">
        <v>4658</v>
      </c>
      <c r="F535">
        <v>12</v>
      </c>
      <c r="G535" s="188">
        <v>7000000</v>
      </c>
      <c r="H535" s="188">
        <v>7000000</v>
      </c>
    </row>
    <row r="536" spans="1:8" hidden="1" x14ac:dyDescent="0.25">
      <c r="A536" t="s">
        <v>2832</v>
      </c>
      <c r="B536" t="s">
        <v>4659</v>
      </c>
      <c r="C536" t="s">
        <v>4660</v>
      </c>
      <c r="D536" t="s">
        <v>1299</v>
      </c>
      <c r="E536" t="s">
        <v>4661</v>
      </c>
      <c r="F536">
        <v>12</v>
      </c>
      <c r="G536" s="188">
        <v>7550000</v>
      </c>
      <c r="H536" s="188">
        <v>7550000</v>
      </c>
    </row>
    <row r="537" spans="1:8" hidden="1" x14ac:dyDescent="0.25">
      <c r="A537" t="s">
        <v>2832</v>
      </c>
      <c r="B537" t="s">
        <v>4662</v>
      </c>
      <c r="C537" t="s">
        <v>4663</v>
      </c>
      <c r="D537" t="s">
        <v>1299</v>
      </c>
      <c r="E537" t="s">
        <v>4664</v>
      </c>
      <c r="F537">
        <v>12</v>
      </c>
      <c r="G537" s="188">
        <v>3094000</v>
      </c>
      <c r="H537" s="188">
        <v>2574000</v>
      </c>
    </row>
    <row r="538" spans="1:8" hidden="1" x14ac:dyDescent="0.25">
      <c r="A538" t="s">
        <v>2832</v>
      </c>
      <c r="B538" t="s">
        <v>4665</v>
      </c>
      <c r="C538" t="s">
        <v>4666</v>
      </c>
      <c r="D538" t="s">
        <v>1299</v>
      </c>
      <c r="E538" t="s">
        <v>4667</v>
      </c>
      <c r="F538">
        <v>12</v>
      </c>
      <c r="G538" s="188">
        <v>58557000</v>
      </c>
      <c r="H538" s="188">
        <v>52072986</v>
      </c>
    </row>
    <row r="539" spans="1:8" hidden="1" x14ac:dyDescent="0.25">
      <c r="A539" t="s">
        <v>2832</v>
      </c>
      <c r="B539" t="s">
        <v>4668</v>
      </c>
      <c r="C539" t="s">
        <v>4669</v>
      </c>
      <c r="D539" t="s">
        <v>1299</v>
      </c>
      <c r="E539" t="s">
        <v>4670</v>
      </c>
      <c r="F539">
        <v>12</v>
      </c>
      <c r="G539" s="188">
        <v>7500000</v>
      </c>
      <c r="H539" s="188">
        <v>7500000</v>
      </c>
    </row>
    <row r="540" spans="1:8" hidden="1" x14ac:dyDescent="0.25">
      <c r="A540" t="s">
        <v>2832</v>
      </c>
      <c r="B540" t="s">
        <v>4668</v>
      </c>
      <c r="C540" t="s">
        <v>4671</v>
      </c>
      <c r="D540" t="s">
        <v>1299</v>
      </c>
      <c r="E540" t="s">
        <v>4672</v>
      </c>
      <c r="F540">
        <v>12</v>
      </c>
      <c r="G540" s="188">
        <v>7500000</v>
      </c>
      <c r="H540" s="188">
        <v>7500000</v>
      </c>
    </row>
    <row r="541" spans="1:8" hidden="1" x14ac:dyDescent="0.25">
      <c r="A541" t="s">
        <v>2832</v>
      </c>
      <c r="B541" t="s">
        <v>4665</v>
      </c>
      <c r="C541" t="s">
        <v>4673</v>
      </c>
      <c r="D541" t="s">
        <v>1299</v>
      </c>
      <c r="E541" t="s">
        <v>4667</v>
      </c>
      <c r="F541">
        <v>12</v>
      </c>
      <c r="G541" s="188">
        <v>58557000</v>
      </c>
      <c r="H541" s="188">
        <v>52092986</v>
      </c>
    </row>
    <row r="542" spans="1:8" hidden="1" x14ac:dyDescent="0.25">
      <c r="A542" t="s">
        <v>2832</v>
      </c>
      <c r="B542" t="s">
        <v>4674</v>
      </c>
      <c r="C542" t="s">
        <v>4675</v>
      </c>
      <c r="D542" t="s">
        <v>1299</v>
      </c>
      <c r="E542" t="s">
        <v>4676</v>
      </c>
      <c r="F542">
        <v>12</v>
      </c>
      <c r="G542" s="188">
        <v>7550000</v>
      </c>
      <c r="H542" s="188">
        <v>7550000</v>
      </c>
    </row>
    <row r="543" spans="1:8" hidden="1" x14ac:dyDescent="0.25">
      <c r="A543" t="s">
        <v>2832</v>
      </c>
      <c r="B543" t="s">
        <v>4674</v>
      </c>
      <c r="C543" t="s">
        <v>4677</v>
      </c>
      <c r="D543" t="s">
        <v>1299</v>
      </c>
      <c r="E543" t="s">
        <v>4678</v>
      </c>
      <c r="F543">
        <v>12</v>
      </c>
      <c r="G543" s="188">
        <v>7550000</v>
      </c>
      <c r="H543" s="188">
        <v>7550000</v>
      </c>
    </row>
    <row r="544" spans="1:8" hidden="1" x14ac:dyDescent="0.25">
      <c r="A544" t="s">
        <v>2832</v>
      </c>
      <c r="B544" t="s">
        <v>4679</v>
      </c>
      <c r="C544" t="s">
        <v>4680</v>
      </c>
      <c r="D544" t="s">
        <v>1299</v>
      </c>
      <c r="E544" t="s">
        <v>4681</v>
      </c>
      <c r="F544">
        <v>12</v>
      </c>
      <c r="G544" s="188">
        <v>5135000</v>
      </c>
      <c r="H544" s="188">
        <v>3198000</v>
      </c>
    </row>
    <row r="545" spans="1:8" hidden="1" x14ac:dyDescent="0.25">
      <c r="A545" t="s">
        <v>2832</v>
      </c>
      <c r="B545" t="s">
        <v>4682</v>
      </c>
      <c r="C545" t="s">
        <v>4683</v>
      </c>
      <c r="D545" t="s">
        <v>1299</v>
      </c>
      <c r="E545" t="s">
        <v>4684</v>
      </c>
      <c r="F545">
        <v>12</v>
      </c>
      <c r="G545" s="188">
        <v>7500000</v>
      </c>
      <c r="H545" s="188">
        <v>7500000</v>
      </c>
    </row>
    <row r="546" spans="1:8" hidden="1" x14ac:dyDescent="0.25">
      <c r="A546" t="s">
        <v>2832</v>
      </c>
      <c r="B546" t="s">
        <v>4685</v>
      </c>
      <c r="C546" t="s">
        <v>4686</v>
      </c>
      <c r="D546" t="s">
        <v>1299</v>
      </c>
      <c r="E546" t="s">
        <v>4687</v>
      </c>
      <c r="F546">
        <v>12</v>
      </c>
      <c r="G546" s="188">
        <v>5500000</v>
      </c>
      <c r="H546" s="188">
        <v>5500000</v>
      </c>
    </row>
    <row r="547" spans="1:8" hidden="1" x14ac:dyDescent="0.25">
      <c r="A547" t="s">
        <v>2832</v>
      </c>
      <c r="B547" t="s">
        <v>4685</v>
      </c>
      <c r="C547" t="s">
        <v>4688</v>
      </c>
      <c r="D547" t="s">
        <v>1299</v>
      </c>
      <c r="E547" t="s">
        <v>4689</v>
      </c>
      <c r="F547">
        <v>12</v>
      </c>
      <c r="G547" s="188">
        <v>5500000</v>
      </c>
      <c r="H547" s="188">
        <v>5500000</v>
      </c>
    </row>
    <row r="548" spans="1:8" hidden="1" x14ac:dyDescent="0.25">
      <c r="A548" t="s">
        <v>2832</v>
      </c>
      <c r="B548" t="s">
        <v>4690</v>
      </c>
      <c r="C548" t="s">
        <v>4691</v>
      </c>
      <c r="D548" t="s">
        <v>1299</v>
      </c>
      <c r="E548" t="s">
        <v>4692</v>
      </c>
      <c r="F548">
        <v>12</v>
      </c>
      <c r="G548" s="188">
        <v>9000000</v>
      </c>
      <c r="H548" s="188">
        <v>9000000</v>
      </c>
    </row>
    <row r="549" spans="1:8" hidden="1" x14ac:dyDescent="0.25">
      <c r="A549" t="s">
        <v>2832</v>
      </c>
      <c r="B549" t="s">
        <v>4662</v>
      </c>
      <c r="C549" t="s">
        <v>4693</v>
      </c>
      <c r="D549" t="s">
        <v>1299</v>
      </c>
      <c r="E549" t="s">
        <v>4694</v>
      </c>
      <c r="F549">
        <v>12</v>
      </c>
      <c r="G549" s="188">
        <v>3094000</v>
      </c>
      <c r="H549" s="188">
        <v>2574000</v>
      </c>
    </row>
    <row r="550" spans="1:8" hidden="1" x14ac:dyDescent="0.25">
      <c r="A550" t="s">
        <v>2832</v>
      </c>
      <c r="B550" t="s">
        <v>4662</v>
      </c>
      <c r="C550" t="s">
        <v>4695</v>
      </c>
      <c r="D550" t="s">
        <v>1299</v>
      </c>
      <c r="E550" t="s">
        <v>4696</v>
      </c>
      <c r="F550">
        <v>12</v>
      </c>
      <c r="G550" s="188">
        <v>3094000</v>
      </c>
      <c r="H550" s="188">
        <v>2574000</v>
      </c>
    </row>
    <row r="551" spans="1:8" hidden="1" x14ac:dyDescent="0.25">
      <c r="A551" t="s">
        <v>2832</v>
      </c>
      <c r="B551" t="s">
        <v>4665</v>
      </c>
      <c r="C551" t="s">
        <v>4697</v>
      </c>
      <c r="D551" t="s">
        <v>1299</v>
      </c>
      <c r="E551" t="s">
        <v>4698</v>
      </c>
      <c r="F551">
        <v>12</v>
      </c>
      <c r="G551" s="188">
        <v>58557000</v>
      </c>
      <c r="H551" s="188">
        <v>54318064</v>
      </c>
    </row>
    <row r="552" spans="1:8" hidden="1" x14ac:dyDescent="0.25">
      <c r="A552" t="s">
        <v>2832</v>
      </c>
      <c r="B552" t="s">
        <v>4659</v>
      </c>
      <c r="C552" t="s">
        <v>4699</v>
      </c>
      <c r="D552" t="s">
        <v>1299</v>
      </c>
      <c r="E552" t="s">
        <v>4700</v>
      </c>
      <c r="F552">
        <v>12</v>
      </c>
      <c r="G552" s="188">
        <v>7550000</v>
      </c>
      <c r="H552" s="188">
        <v>7550000</v>
      </c>
    </row>
    <row r="553" spans="1:8" hidden="1" x14ac:dyDescent="0.25">
      <c r="A553" t="s">
        <v>2832</v>
      </c>
      <c r="B553" t="s">
        <v>4668</v>
      </c>
      <c r="C553" t="s">
        <v>4701</v>
      </c>
      <c r="D553" t="s">
        <v>1299</v>
      </c>
      <c r="E553" t="s">
        <v>4702</v>
      </c>
      <c r="F553">
        <v>12</v>
      </c>
      <c r="G553" s="188">
        <v>7500000</v>
      </c>
      <c r="H553" s="188">
        <v>7500000</v>
      </c>
    </row>
    <row r="554" spans="1:8" hidden="1" x14ac:dyDescent="0.25">
      <c r="A554" t="s">
        <v>2832</v>
      </c>
      <c r="B554" t="s">
        <v>3934</v>
      </c>
      <c r="C554" t="s">
        <v>4703</v>
      </c>
      <c r="D554" t="s">
        <v>1299</v>
      </c>
      <c r="E554" t="s">
        <v>4704</v>
      </c>
      <c r="F554">
        <v>12</v>
      </c>
      <c r="G554" s="188">
        <v>63304000</v>
      </c>
      <c r="H554" s="188">
        <v>60122794</v>
      </c>
    </row>
    <row r="555" spans="1:8" hidden="1" x14ac:dyDescent="0.25">
      <c r="A555" t="s">
        <v>2832</v>
      </c>
      <c r="B555" t="s">
        <v>4682</v>
      </c>
      <c r="C555" t="s">
        <v>4705</v>
      </c>
      <c r="D555" t="s">
        <v>1299</v>
      </c>
      <c r="E555" t="s">
        <v>4670</v>
      </c>
      <c r="F555">
        <v>12</v>
      </c>
      <c r="G555" s="188">
        <v>7500000</v>
      </c>
      <c r="H555" s="188">
        <v>7500000</v>
      </c>
    </row>
    <row r="556" spans="1:8" hidden="1" x14ac:dyDescent="0.25">
      <c r="A556" t="s">
        <v>2832</v>
      </c>
      <c r="B556" t="s">
        <v>4682</v>
      </c>
      <c r="C556" t="s">
        <v>4706</v>
      </c>
      <c r="D556" t="s">
        <v>1299</v>
      </c>
      <c r="E556" t="s">
        <v>4702</v>
      </c>
      <c r="F556">
        <v>12</v>
      </c>
      <c r="G556" s="188">
        <v>7500000</v>
      </c>
      <c r="H556" s="188">
        <v>7500000</v>
      </c>
    </row>
    <row r="557" spans="1:8" hidden="1" x14ac:dyDescent="0.25">
      <c r="A557" t="s">
        <v>2832</v>
      </c>
      <c r="B557" t="s">
        <v>4674</v>
      </c>
      <c r="C557" t="s">
        <v>4707</v>
      </c>
      <c r="D557" t="s">
        <v>1299</v>
      </c>
      <c r="E557" t="s">
        <v>4708</v>
      </c>
      <c r="F557">
        <v>12</v>
      </c>
      <c r="G557" s="188">
        <v>7550000</v>
      </c>
      <c r="H557" s="188">
        <v>7550000</v>
      </c>
    </row>
    <row r="558" spans="1:8" hidden="1" x14ac:dyDescent="0.25">
      <c r="A558" t="s">
        <v>2832</v>
      </c>
      <c r="B558" t="s">
        <v>4679</v>
      </c>
      <c r="C558" t="s">
        <v>4709</v>
      </c>
      <c r="D558" t="s">
        <v>1299</v>
      </c>
      <c r="E558" t="s">
        <v>4710</v>
      </c>
      <c r="F558">
        <v>12</v>
      </c>
      <c r="G558" s="188">
        <v>5135000</v>
      </c>
      <c r="H558" s="188">
        <v>3198000</v>
      </c>
    </row>
    <row r="559" spans="1:8" hidden="1" x14ac:dyDescent="0.25">
      <c r="A559" t="s">
        <v>2832</v>
      </c>
      <c r="B559" t="s">
        <v>4685</v>
      </c>
      <c r="C559" t="s">
        <v>4711</v>
      </c>
      <c r="D559" t="s">
        <v>1299</v>
      </c>
      <c r="E559" t="s">
        <v>4712</v>
      </c>
      <c r="F559">
        <v>12</v>
      </c>
      <c r="G559" s="188">
        <v>5500000</v>
      </c>
      <c r="H559" s="188">
        <v>5500000</v>
      </c>
    </row>
    <row r="560" spans="1:8" hidden="1" x14ac:dyDescent="0.25">
      <c r="A560" t="s">
        <v>2832</v>
      </c>
      <c r="B560" t="s">
        <v>4713</v>
      </c>
      <c r="C560" t="s">
        <v>4714</v>
      </c>
      <c r="D560" t="s">
        <v>1299</v>
      </c>
      <c r="E560" t="s">
        <v>4715</v>
      </c>
      <c r="F560">
        <v>12</v>
      </c>
      <c r="G560" s="188">
        <v>6000000</v>
      </c>
      <c r="H560" s="188">
        <v>0</v>
      </c>
    </row>
    <row r="561" spans="1:8" hidden="1" x14ac:dyDescent="0.25">
      <c r="A561" t="s">
        <v>2832</v>
      </c>
      <c r="B561" t="s">
        <v>4713</v>
      </c>
      <c r="C561" t="s">
        <v>4716</v>
      </c>
      <c r="D561" t="s">
        <v>1299</v>
      </c>
      <c r="E561" t="s">
        <v>4717</v>
      </c>
      <c r="F561">
        <v>12</v>
      </c>
      <c r="G561" s="188">
        <v>6000000</v>
      </c>
      <c r="H561" s="188">
        <v>0</v>
      </c>
    </row>
    <row r="562" spans="1:8" hidden="1" x14ac:dyDescent="0.25">
      <c r="A562" t="s">
        <v>2832</v>
      </c>
      <c r="B562" t="s">
        <v>4718</v>
      </c>
      <c r="C562" t="s">
        <v>4719</v>
      </c>
      <c r="D562" t="s">
        <v>1299</v>
      </c>
      <c r="E562" t="s">
        <v>4720</v>
      </c>
      <c r="F562">
        <v>12</v>
      </c>
      <c r="G562" s="188">
        <v>6000000</v>
      </c>
      <c r="H562" s="188">
        <v>0</v>
      </c>
    </row>
    <row r="563" spans="1:8" hidden="1" x14ac:dyDescent="0.25">
      <c r="A563" t="s">
        <v>2832</v>
      </c>
      <c r="B563" t="s">
        <v>4718</v>
      </c>
      <c r="C563" t="s">
        <v>4721</v>
      </c>
      <c r="D563" t="s">
        <v>1299</v>
      </c>
      <c r="E563" t="s">
        <v>4722</v>
      </c>
      <c r="F563">
        <v>12</v>
      </c>
      <c r="G563" s="188">
        <v>6000000</v>
      </c>
      <c r="H563" s="188">
        <v>0</v>
      </c>
    </row>
    <row r="564" spans="1:8" hidden="1" x14ac:dyDescent="0.25">
      <c r="A564" t="s">
        <v>2832</v>
      </c>
      <c r="B564" t="s">
        <v>4690</v>
      </c>
      <c r="C564" t="s">
        <v>4723</v>
      </c>
      <c r="D564" t="s">
        <v>1299</v>
      </c>
      <c r="E564" t="s">
        <v>4724</v>
      </c>
      <c r="F564">
        <v>12</v>
      </c>
      <c r="G564" s="188">
        <v>9000000</v>
      </c>
      <c r="H564" s="188">
        <v>9000000</v>
      </c>
    </row>
    <row r="565" spans="1:8" hidden="1" x14ac:dyDescent="0.25">
      <c r="A565" t="s">
        <v>2832</v>
      </c>
      <c r="B565" t="s">
        <v>4725</v>
      </c>
      <c r="C565" t="s">
        <v>4726</v>
      </c>
      <c r="D565" t="s">
        <v>1299</v>
      </c>
      <c r="E565" t="s">
        <v>4727</v>
      </c>
      <c r="F565">
        <v>12</v>
      </c>
      <c r="G565" s="188">
        <v>5500000</v>
      </c>
      <c r="H565" s="188">
        <v>5500000</v>
      </c>
    </row>
    <row r="566" spans="1:8" hidden="1" x14ac:dyDescent="0.25">
      <c r="A566" t="s">
        <v>2832</v>
      </c>
      <c r="B566" t="s">
        <v>4713</v>
      </c>
      <c r="C566" t="s">
        <v>4728</v>
      </c>
      <c r="D566" t="s">
        <v>1299</v>
      </c>
      <c r="E566" t="s">
        <v>4729</v>
      </c>
      <c r="F566">
        <v>12</v>
      </c>
      <c r="G566" s="188">
        <v>6000000</v>
      </c>
      <c r="H566" s="188">
        <v>5295000</v>
      </c>
    </row>
    <row r="567" spans="1:8" hidden="1" x14ac:dyDescent="0.25">
      <c r="A567" t="s">
        <v>2832</v>
      </c>
      <c r="B567" t="s">
        <v>4659</v>
      </c>
      <c r="C567" t="s">
        <v>4730</v>
      </c>
      <c r="D567" t="s">
        <v>1299</v>
      </c>
      <c r="E567" t="s">
        <v>4731</v>
      </c>
      <c r="F567">
        <v>12</v>
      </c>
      <c r="G567" s="188">
        <v>7550000</v>
      </c>
      <c r="H567" s="188">
        <v>7550000</v>
      </c>
    </row>
    <row r="568" spans="1:8" hidden="1" x14ac:dyDescent="0.25">
      <c r="A568" t="s">
        <v>2832</v>
      </c>
      <c r="B568" t="s">
        <v>4665</v>
      </c>
      <c r="C568" t="s">
        <v>4732</v>
      </c>
      <c r="D568" t="s">
        <v>1299</v>
      </c>
      <c r="E568" t="s">
        <v>4733</v>
      </c>
      <c r="F568">
        <v>12</v>
      </c>
      <c r="G568" s="188">
        <v>58557000</v>
      </c>
      <c r="H568" s="188">
        <v>55339972</v>
      </c>
    </row>
    <row r="569" spans="1:8" hidden="1" x14ac:dyDescent="0.25">
      <c r="A569" t="s">
        <v>2832</v>
      </c>
      <c r="B569" t="s">
        <v>4679</v>
      </c>
      <c r="C569" t="s">
        <v>4734</v>
      </c>
      <c r="D569" t="s">
        <v>1299</v>
      </c>
      <c r="E569" t="s">
        <v>4735</v>
      </c>
      <c r="F569">
        <v>12</v>
      </c>
      <c r="G569" s="188">
        <v>5135000</v>
      </c>
      <c r="H569" s="188">
        <v>3198000</v>
      </c>
    </row>
    <row r="570" spans="1:8" hidden="1" x14ac:dyDescent="0.25">
      <c r="A570" t="s">
        <v>2832</v>
      </c>
      <c r="B570" t="s">
        <v>4674</v>
      </c>
      <c r="C570" t="s">
        <v>4736</v>
      </c>
      <c r="D570" t="s">
        <v>1299</v>
      </c>
      <c r="E570" t="s">
        <v>4737</v>
      </c>
      <c r="F570">
        <v>12</v>
      </c>
      <c r="G570" s="188">
        <v>7550000</v>
      </c>
      <c r="H570" s="188">
        <v>7550000</v>
      </c>
    </row>
    <row r="571" spans="1:8" hidden="1" x14ac:dyDescent="0.25">
      <c r="A571" t="s">
        <v>2832</v>
      </c>
      <c r="B571" t="s">
        <v>4682</v>
      </c>
      <c r="C571" t="s">
        <v>4738</v>
      </c>
      <c r="D571" t="s">
        <v>1299</v>
      </c>
      <c r="E571" t="s">
        <v>4739</v>
      </c>
      <c r="F571">
        <v>12</v>
      </c>
      <c r="G571" s="188">
        <v>7500000</v>
      </c>
      <c r="H571" s="188">
        <v>7500000</v>
      </c>
    </row>
    <row r="572" spans="1:8" hidden="1" x14ac:dyDescent="0.25">
      <c r="A572" t="s">
        <v>2832</v>
      </c>
      <c r="B572" t="s">
        <v>4685</v>
      </c>
      <c r="C572" t="s">
        <v>4740</v>
      </c>
      <c r="D572" t="s">
        <v>1299</v>
      </c>
      <c r="E572" t="s">
        <v>4741</v>
      </c>
      <c r="F572">
        <v>12</v>
      </c>
      <c r="G572" s="188">
        <v>5500000</v>
      </c>
      <c r="H572" s="188">
        <v>5500000</v>
      </c>
    </row>
    <row r="573" spans="1:8" hidden="1" x14ac:dyDescent="0.25">
      <c r="A573" t="s">
        <v>2832</v>
      </c>
      <c r="B573" t="s">
        <v>4742</v>
      </c>
      <c r="C573" t="s">
        <v>4743</v>
      </c>
      <c r="D573" t="s">
        <v>1299</v>
      </c>
      <c r="E573" t="s">
        <v>4744</v>
      </c>
      <c r="F573">
        <v>3</v>
      </c>
      <c r="G573" s="188">
        <v>63304000</v>
      </c>
      <c r="H573" s="188">
        <v>62671062</v>
      </c>
    </row>
    <row r="574" spans="1:8" hidden="1" x14ac:dyDescent="0.25">
      <c r="A574" t="s">
        <v>2832</v>
      </c>
      <c r="B574" t="s">
        <v>4742</v>
      </c>
      <c r="C574" t="s">
        <v>4745</v>
      </c>
      <c r="D574" t="s">
        <v>1299</v>
      </c>
      <c r="E574" t="s">
        <v>4746</v>
      </c>
      <c r="F574">
        <v>3</v>
      </c>
      <c r="G574" s="188">
        <v>63304000</v>
      </c>
      <c r="H574" s="188">
        <v>63304000</v>
      </c>
    </row>
    <row r="575" spans="1:8" hidden="1" x14ac:dyDescent="0.25">
      <c r="A575" t="s">
        <v>2832</v>
      </c>
      <c r="B575" t="s">
        <v>4742</v>
      </c>
      <c r="C575" t="s">
        <v>4747</v>
      </c>
      <c r="D575" t="s">
        <v>1299</v>
      </c>
      <c r="E575" t="s">
        <v>4748</v>
      </c>
      <c r="F575">
        <v>3</v>
      </c>
      <c r="G575" s="188">
        <v>63304000</v>
      </c>
      <c r="H575" s="188">
        <v>60503647</v>
      </c>
    </row>
    <row r="576" spans="1:8" hidden="1" x14ac:dyDescent="0.25">
      <c r="A576" t="s">
        <v>2832</v>
      </c>
      <c r="B576" t="s">
        <v>3937</v>
      </c>
      <c r="C576" t="s">
        <v>4749</v>
      </c>
      <c r="D576" t="s">
        <v>1299</v>
      </c>
      <c r="E576" t="s">
        <v>4750</v>
      </c>
      <c r="F576">
        <v>12</v>
      </c>
      <c r="G576" s="188">
        <v>62917000</v>
      </c>
      <c r="H576" s="188">
        <v>58238835</v>
      </c>
    </row>
    <row r="577" spans="1:8" hidden="1" x14ac:dyDescent="0.25">
      <c r="A577" t="s">
        <v>2832</v>
      </c>
      <c r="B577" t="s">
        <v>4725</v>
      </c>
      <c r="C577" t="s">
        <v>4751</v>
      </c>
      <c r="D577" t="s">
        <v>1299</v>
      </c>
      <c r="E577" t="s">
        <v>4752</v>
      </c>
      <c r="F577">
        <v>12</v>
      </c>
      <c r="G577" s="188">
        <v>5500000</v>
      </c>
      <c r="H577" s="188">
        <v>5500000</v>
      </c>
    </row>
    <row r="578" spans="1:8" hidden="1" x14ac:dyDescent="0.25">
      <c r="A578" t="s">
        <v>2832</v>
      </c>
      <c r="B578" t="s">
        <v>4690</v>
      </c>
      <c r="C578" t="s">
        <v>4753</v>
      </c>
      <c r="D578" t="s">
        <v>1299</v>
      </c>
      <c r="E578" t="s">
        <v>4754</v>
      </c>
      <c r="F578">
        <v>12</v>
      </c>
      <c r="G578" s="188">
        <v>9000000</v>
      </c>
      <c r="H578" s="188">
        <v>9000000</v>
      </c>
    </row>
    <row r="579" spans="1:8" hidden="1" x14ac:dyDescent="0.25">
      <c r="A579" t="s">
        <v>2832</v>
      </c>
      <c r="B579" t="s">
        <v>4755</v>
      </c>
      <c r="C579" t="s">
        <v>4756</v>
      </c>
      <c r="D579" t="s">
        <v>1299</v>
      </c>
      <c r="E579" t="s">
        <v>4757</v>
      </c>
      <c r="F579">
        <v>14</v>
      </c>
      <c r="G579" s="188">
        <v>800000</v>
      </c>
      <c r="H579" s="188">
        <v>475000</v>
      </c>
    </row>
    <row r="580" spans="1:8" hidden="1" x14ac:dyDescent="0.25">
      <c r="A580" t="s">
        <v>2832</v>
      </c>
      <c r="B580" t="s">
        <v>3937</v>
      </c>
      <c r="C580" t="s">
        <v>4758</v>
      </c>
      <c r="D580" t="s">
        <v>1299</v>
      </c>
      <c r="E580" s="299" t="s">
        <v>4759</v>
      </c>
      <c r="F580">
        <v>12</v>
      </c>
      <c r="G580" s="188">
        <v>62917000</v>
      </c>
      <c r="H580" s="188">
        <v>58790785</v>
      </c>
    </row>
    <row r="581" spans="1:8" hidden="1" x14ac:dyDescent="0.25">
      <c r="A581" t="s">
        <v>2832</v>
      </c>
      <c r="B581" t="s">
        <v>4760</v>
      </c>
      <c r="C581" t="s">
        <v>4761</v>
      </c>
      <c r="D581" t="s">
        <v>1299</v>
      </c>
      <c r="E581" t="s">
        <v>3561</v>
      </c>
      <c r="F581">
        <v>12</v>
      </c>
      <c r="G581" s="188">
        <v>6205000</v>
      </c>
      <c r="H581" s="188">
        <v>6205000</v>
      </c>
    </row>
    <row r="582" spans="1:8" hidden="1" x14ac:dyDescent="0.25">
      <c r="A582" t="s">
        <v>2832</v>
      </c>
      <c r="B582" t="s">
        <v>4760</v>
      </c>
      <c r="C582" t="s">
        <v>4762</v>
      </c>
      <c r="D582" t="s">
        <v>1299</v>
      </c>
      <c r="E582" t="s">
        <v>3559</v>
      </c>
      <c r="F582">
        <v>12</v>
      </c>
      <c r="G582" s="188">
        <v>6205000</v>
      </c>
      <c r="H582" s="188">
        <v>6205000</v>
      </c>
    </row>
    <row r="583" spans="1:8" hidden="1" x14ac:dyDescent="0.25">
      <c r="A583" t="s">
        <v>2832</v>
      </c>
      <c r="B583" t="s">
        <v>4763</v>
      </c>
      <c r="C583" t="s">
        <v>4764</v>
      </c>
      <c r="D583" t="s">
        <v>1299</v>
      </c>
      <c r="E583" t="s">
        <v>4765</v>
      </c>
      <c r="F583">
        <v>12</v>
      </c>
      <c r="G583" s="188">
        <v>29196958.329999998</v>
      </c>
      <c r="H583" s="188">
        <v>3986500.33</v>
      </c>
    </row>
    <row r="584" spans="1:8" hidden="1" x14ac:dyDescent="0.25">
      <c r="A584" t="s">
        <v>2832</v>
      </c>
      <c r="B584" t="s">
        <v>4763</v>
      </c>
      <c r="C584" t="s">
        <v>4766</v>
      </c>
      <c r="D584" t="s">
        <v>1299</v>
      </c>
      <c r="E584" t="s">
        <v>4767</v>
      </c>
      <c r="F584">
        <v>12</v>
      </c>
      <c r="G584" s="188">
        <v>29196958.329999998</v>
      </c>
      <c r="H584" s="188">
        <v>2574000.33</v>
      </c>
    </row>
    <row r="585" spans="1:8" hidden="1" x14ac:dyDescent="0.25">
      <c r="A585" t="s">
        <v>2832</v>
      </c>
      <c r="B585" t="s">
        <v>4763</v>
      </c>
      <c r="C585" t="s">
        <v>4768</v>
      </c>
      <c r="D585" t="s">
        <v>1299</v>
      </c>
      <c r="E585" t="s">
        <v>3810</v>
      </c>
      <c r="F585">
        <v>12</v>
      </c>
      <c r="G585" s="188">
        <v>29196958.329999998</v>
      </c>
      <c r="H585" s="188">
        <v>2574000.33</v>
      </c>
    </row>
    <row r="586" spans="1:8" hidden="1" x14ac:dyDescent="0.25">
      <c r="A586" t="s">
        <v>2832</v>
      </c>
      <c r="B586" t="s">
        <v>4769</v>
      </c>
      <c r="C586" t="s">
        <v>4770</v>
      </c>
      <c r="D586" t="s">
        <v>1299</v>
      </c>
      <c r="E586" t="s">
        <v>4771</v>
      </c>
      <c r="F586">
        <v>12</v>
      </c>
      <c r="G586" s="188">
        <v>4000000</v>
      </c>
      <c r="H586" s="188">
        <v>4000000</v>
      </c>
    </row>
    <row r="587" spans="1:8" hidden="1" x14ac:dyDescent="0.25">
      <c r="A587" t="s">
        <v>2832</v>
      </c>
      <c r="B587" t="s">
        <v>4769</v>
      </c>
      <c r="C587" t="s">
        <v>4772</v>
      </c>
      <c r="D587" t="s">
        <v>1299</v>
      </c>
      <c r="E587" t="s">
        <v>4773</v>
      </c>
      <c r="F587">
        <v>12</v>
      </c>
      <c r="G587" s="188">
        <v>4000000</v>
      </c>
      <c r="H587" s="188">
        <v>4000000</v>
      </c>
    </row>
    <row r="588" spans="1:8" hidden="1" x14ac:dyDescent="0.25">
      <c r="A588" t="s">
        <v>2832</v>
      </c>
      <c r="B588" t="s">
        <v>4769</v>
      </c>
      <c r="C588" t="s">
        <v>4774</v>
      </c>
      <c r="D588" t="s">
        <v>1299</v>
      </c>
      <c r="E588" t="s">
        <v>4775</v>
      </c>
      <c r="F588">
        <v>12</v>
      </c>
      <c r="G588" s="188">
        <v>4000000</v>
      </c>
      <c r="H588" s="188">
        <v>4000000</v>
      </c>
    </row>
    <row r="589" spans="1:8" hidden="1" x14ac:dyDescent="0.25">
      <c r="A589" t="s">
        <v>2832</v>
      </c>
      <c r="B589" t="s">
        <v>4769</v>
      </c>
      <c r="C589" t="s">
        <v>4776</v>
      </c>
      <c r="D589" t="s">
        <v>1299</v>
      </c>
      <c r="E589" t="s">
        <v>4777</v>
      </c>
      <c r="F589">
        <v>12</v>
      </c>
      <c r="G589" s="188">
        <v>4000000</v>
      </c>
      <c r="H589" s="188">
        <v>4000000</v>
      </c>
    </row>
    <row r="590" spans="1:8" hidden="1" x14ac:dyDescent="0.25">
      <c r="A590" t="s">
        <v>2832</v>
      </c>
      <c r="B590" t="s">
        <v>4769</v>
      </c>
      <c r="C590" t="s">
        <v>4778</v>
      </c>
      <c r="D590" t="s">
        <v>1299</v>
      </c>
      <c r="E590" t="s">
        <v>4779</v>
      </c>
      <c r="F590">
        <v>12</v>
      </c>
      <c r="G590" s="188">
        <v>4000000</v>
      </c>
      <c r="H590" s="188">
        <v>4000000</v>
      </c>
    </row>
    <row r="591" spans="1:8" hidden="1" x14ac:dyDescent="0.25">
      <c r="A591" t="s">
        <v>2832</v>
      </c>
      <c r="B591" t="s">
        <v>4769</v>
      </c>
      <c r="C591" t="s">
        <v>4780</v>
      </c>
      <c r="D591" t="s">
        <v>1299</v>
      </c>
      <c r="E591" t="s">
        <v>4781</v>
      </c>
      <c r="F591">
        <v>12</v>
      </c>
      <c r="G591" s="188">
        <v>4000000</v>
      </c>
      <c r="H591" s="188">
        <v>4000000</v>
      </c>
    </row>
    <row r="592" spans="1:8" hidden="1" x14ac:dyDescent="0.25">
      <c r="A592" t="s">
        <v>2832</v>
      </c>
      <c r="B592" t="s">
        <v>4769</v>
      </c>
      <c r="C592" t="s">
        <v>4782</v>
      </c>
      <c r="D592" t="s">
        <v>1299</v>
      </c>
      <c r="E592" t="s">
        <v>4783</v>
      </c>
      <c r="F592">
        <v>12</v>
      </c>
      <c r="G592" s="188">
        <v>4000000</v>
      </c>
      <c r="H592" s="188">
        <v>4000000</v>
      </c>
    </row>
    <row r="593" spans="1:8" hidden="1" x14ac:dyDescent="0.25">
      <c r="A593" t="s">
        <v>2832</v>
      </c>
      <c r="B593" t="s">
        <v>4763</v>
      </c>
      <c r="C593" t="s">
        <v>4784</v>
      </c>
      <c r="D593" t="s">
        <v>1299</v>
      </c>
      <c r="E593" t="s">
        <v>4785</v>
      </c>
      <c r="F593">
        <v>12</v>
      </c>
      <c r="G593" s="188">
        <v>29196958.329999998</v>
      </c>
      <c r="H593" s="188">
        <v>3986500.33</v>
      </c>
    </row>
    <row r="594" spans="1:8" hidden="1" x14ac:dyDescent="0.25">
      <c r="A594" t="s">
        <v>2832</v>
      </c>
      <c r="B594" t="s">
        <v>4786</v>
      </c>
      <c r="C594" t="s">
        <v>4787</v>
      </c>
      <c r="D594" t="s">
        <v>1299</v>
      </c>
      <c r="E594" t="s">
        <v>4788</v>
      </c>
      <c r="F594">
        <v>1</v>
      </c>
      <c r="G594" s="188">
        <v>7568000</v>
      </c>
      <c r="H594" s="188">
        <v>7568000</v>
      </c>
    </row>
    <row r="595" spans="1:8" hidden="1" x14ac:dyDescent="0.25">
      <c r="A595" t="s">
        <v>2832</v>
      </c>
      <c r="B595" t="s">
        <v>4668</v>
      </c>
      <c r="C595" t="s">
        <v>4789</v>
      </c>
      <c r="D595" t="s">
        <v>1299</v>
      </c>
      <c r="E595" t="s">
        <v>4790</v>
      </c>
      <c r="F595">
        <v>12</v>
      </c>
      <c r="G595" s="188">
        <v>7500000</v>
      </c>
      <c r="H595" s="188">
        <v>7500000</v>
      </c>
    </row>
    <row r="596" spans="1:8" hidden="1" x14ac:dyDescent="0.25">
      <c r="A596" t="s">
        <v>2832</v>
      </c>
      <c r="B596" t="s">
        <v>4659</v>
      </c>
      <c r="C596" t="s">
        <v>4791</v>
      </c>
      <c r="D596" t="s">
        <v>1299</v>
      </c>
      <c r="E596" t="s">
        <v>4792</v>
      </c>
      <c r="F596">
        <v>12</v>
      </c>
      <c r="G596" s="188">
        <v>7550000</v>
      </c>
      <c r="H596" s="188">
        <v>7550000</v>
      </c>
    </row>
    <row r="597" spans="1:8" hidden="1" x14ac:dyDescent="0.25">
      <c r="A597" t="s">
        <v>2832</v>
      </c>
      <c r="B597" t="s">
        <v>4665</v>
      </c>
      <c r="C597" t="s">
        <v>4793</v>
      </c>
      <c r="D597" t="s">
        <v>1299</v>
      </c>
      <c r="E597" t="s">
        <v>4794</v>
      </c>
      <c r="F597">
        <v>12</v>
      </c>
      <c r="G597" s="188">
        <v>58557000</v>
      </c>
      <c r="H597" s="188">
        <v>58060529</v>
      </c>
    </row>
    <row r="598" spans="1:8" hidden="1" x14ac:dyDescent="0.25">
      <c r="A598" t="s">
        <v>2832</v>
      </c>
      <c r="B598" t="s">
        <v>4679</v>
      </c>
      <c r="C598" t="s">
        <v>4795</v>
      </c>
      <c r="D598" t="s">
        <v>1299</v>
      </c>
      <c r="E598" t="s">
        <v>4796</v>
      </c>
      <c r="F598">
        <v>12</v>
      </c>
      <c r="G598" s="188">
        <v>5135000</v>
      </c>
      <c r="H598" s="188">
        <v>3198000</v>
      </c>
    </row>
    <row r="599" spans="1:8" hidden="1" x14ac:dyDescent="0.25">
      <c r="A599" t="s">
        <v>2832</v>
      </c>
      <c r="B599" t="s">
        <v>3934</v>
      </c>
      <c r="C599" t="s">
        <v>4797</v>
      </c>
      <c r="D599" t="s">
        <v>1299</v>
      </c>
      <c r="E599" t="s">
        <v>3936</v>
      </c>
      <c r="F599">
        <v>12</v>
      </c>
      <c r="G599" s="188">
        <v>63304000</v>
      </c>
      <c r="H599" s="188">
        <v>59830068</v>
      </c>
    </row>
    <row r="600" spans="1:8" hidden="1" x14ac:dyDescent="0.25">
      <c r="A600" t="s">
        <v>2832</v>
      </c>
      <c r="B600" t="s">
        <v>3934</v>
      </c>
      <c r="C600" t="s">
        <v>4798</v>
      </c>
      <c r="D600" t="s">
        <v>1299</v>
      </c>
      <c r="E600" t="s">
        <v>4799</v>
      </c>
      <c r="F600">
        <v>12</v>
      </c>
      <c r="G600" s="188">
        <v>63304000</v>
      </c>
      <c r="H600" s="188">
        <v>60190623</v>
      </c>
    </row>
    <row r="601" spans="1:8" hidden="1" x14ac:dyDescent="0.25">
      <c r="A601" t="s">
        <v>2832</v>
      </c>
      <c r="B601" t="s">
        <v>4682</v>
      </c>
      <c r="C601" t="s">
        <v>4800</v>
      </c>
      <c r="D601" t="s">
        <v>1299</v>
      </c>
      <c r="E601" t="s">
        <v>4801</v>
      </c>
      <c r="F601">
        <v>12</v>
      </c>
      <c r="G601" s="188">
        <v>7500000</v>
      </c>
      <c r="H601" s="188">
        <v>7500000</v>
      </c>
    </row>
    <row r="602" spans="1:8" hidden="1" x14ac:dyDescent="0.25">
      <c r="A602" t="s">
        <v>2832</v>
      </c>
      <c r="B602" t="s">
        <v>4682</v>
      </c>
      <c r="C602" t="s">
        <v>4802</v>
      </c>
      <c r="D602" t="s">
        <v>1299</v>
      </c>
      <c r="E602" t="s">
        <v>4803</v>
      </c>
      <c r="F602">
        <v>12</v>
      </c>
      <c r="G602" s="188">
        <v>7500000</v>
      </c>
      <c r="H602" s="188">
        <v>7500000</v>
      </c>
    </row>
    <row r="603" spans="1:8" hidden="1" x14ac:dyDescent="0.25">
      <c r="A603" t="s">
        <v>2832</v>
      </c>
      <c r="B603" t="s">
        <v>4674</v>
      </c>
      <c r="C603" t="s">
        <v>4804</v>
      </c>
      <c r="D603" t="s">
        <v>1299</v>
      </c>
      <c r="E603" t="s">
        <v>4805</v>
      </c>
      <c r="F603">
        <v>12</v>
      </c>
      <c r="G603" s="188">
        <v>7550000</v>
      </c>
      <c r="H603" s="188">
        <v>7550000</v>
      </c>
    </row>
    <row r="604" spans="1:8" hidden="1" x14ac:dyDescent="0.25">
      <c r="A604" t="s">
        <v>2832</v>
      </c>
      <c r="B604" t="s">
        <v>4685</v>
      </c>
      <c r="C604" t="s">
        <v>4806</v>
      </c>
      <c r="D604" t="s">
        <v>1299</v>
      </c>
      <c r="E604" t="s">
        <v>4807</v>
      </c>
      <c r="F604">
        <v>12</v>
      </c>
      <c r="G604" s="188">
        <v>5500000</v>
      </c>
      <c r="H604" s="188">
        <v>5500000</v>
      </c>
    </row>
    <row r="605" spans="1:8" hidden="1" x14ac:dyDescent="0.25">
      <c r="A605" t="s">
        <v>2832</v>
      </c>
      <c r="B605" t="s">
        <v>4690</v>
      </c>
      <c r="C605" t="s">
        <v>4808</v>
      </c>
      <c r="D605" t="s">
        <v>1299</v>
      </c>
      <c r="E605" t="s">
        <v>4809</v>
      </c>
      <c r="F605">
        <v>12</v>
      </c>
      <c r="G605" s="188">
        <v>9000000</v>
      </c>
      <c r="H605" s="188">
        <v>9000000</v>
      </c>
    </row>
    <row r="606" spans="1:8" hidden="1" x14ac:dyDescent="0.25">
      <c r="A606" t="s">
        <v>2832</v>
      </c>
      <c r="B606" t="s">
        <v>4725</v>
      </c>
      <c r="C606" t="s">
        <v>4810</v>
      </c>
      <c r="D606" t="s">
        <v>1299</v>
      </c>
      <c r="E606" t="s">
        <v>4811</v>
      </c>
      <c r="F606">
        <v>12</v>
      </c>
      <c r="G606" s="188">
        <v>5500000</v>
      </c>
      <c r="H606" s="188">
        <v>5500000</v>
      </c>
    </row>
    <row r="607" spans="1:8" hidden="1" x14ac:dyDescent="0.25">
      <c r="A607" t="s">
        <v>2832</v>
      </c>
      <c r="B607" t="s">
        <v>4755</v>
      </c>
      <c r="C607" t="s">
        <v>4812</v>
      </c>
      <c r="D607" t="s">
        <v>1299</v>
      </c>
      <c r="E607" t="s">
        <v>4813</v>
      </c>
      <c r="F607">
        <v>14</v>
      </c>
      <c r="G607" s="188">
        <v>800000</v>
      </c>
      <c r="H607" s="188">
        <v>475000</v>
      </c>
    </row>
    <row r="608" spans="1:8" hidden="1" x14ac:dyDescent="0.25">
      <c r="A608" t="s">
        <v>2832</v>
      </c>
      <c r="B608" t="s">
        <v>4763</v>
      </c>
      <c r="C608" t="s">
        <v>4814</v>
      </c>
      <c r="D608" t="s">
        <v>1299</v>
      </c>
      <c r="E608" t="s">
        <v>4815</v>
      </c>
      <c r="F608">
        <v>12</v>
      </c>
      <c r="G608" s="188">
        <v>29196958.329999998</v>
      </c>
      <c r="H608" s="188">
        <v>2574000.33</v>
      </c>
    </row>
    <row r="609" spans="1:8" hidden="1" x14ac:dyDescent="0.25">
      <c r="A609" t="s">
        <v>2832</v>
      </c>
      <c r="B609" t="s">
        <v>4763</v>
      </c>
      <c r="C609" t="s">
        <v>4816</v>
      </c>
      <c r="D609" t="s">
        <v>1299</v>
      </c>
      <c r="E609" t="s">
        <v>3799</v>
      </c>
      <c r="F609">
        <v>12</v>
      </c>
      <c r="G609" s="188">
        <v>29196958.329999998</v>
      </c>
      <c r="H609" s="188">
        <v>2574000.33</v>
      </c>
    </row>
    <row r="610" spans="1:8" hidden="1" x14ac:dyDescent="0.25">
      <c r="A610" t="s">
        <v>2832</v>
      </c>
      <c r="B610" t="s">
        <v>4817</v>
      </c>
      <c r="C610" t="s">
        <v>4818</v>
      </c>
      <c r="D610" t="s">
        <v>1299</v>
      </c>
      <c r="E610" t="s">
        <v>3561</v>
      </c>
      <c r="F610">
        <v>12</v>
      </c>
      <c r="G610" s="188">
        <v>6205000</v>
      </c>
      <c r="H610" s="188">
        <v>6205000</v>
      </c>
    </row>
    <row r="611" spans="1:8" hidden="1" x14ac:dyDescent="0.25">
      <c r="A611" t="s">
        <v>2832</v>
      </c>
      <c r="B611" t="s">
        <v>4817</v>
      </c>
      <c r="C611" t="s">
        <v>4819</v>
      </c>
      <c r="D611" t="s">
        <v>1299</v>
      </c>
      <c r="E611" t="s">
        <v>4820</v>
      </c>
      <c r="F611">
        <v>12</v>
      </c>
      <c r="G611" s="188">
        <v>6205000</v>
      </c>
      <c r="H611" s="188">
        <v>6205000</v>
      </c>
    </row>
    <row r="612" spans="1:8" hidden="1" x14ac:dyDescent="0.25">
      <c r="A612" t="s">
        <v>2832</v>
      </c>
      <c r="B612" t="s">
        <v>4668</v>
      </c>
      <c r="C612" t="s">
        <v>4821</v>
      </c>
      <c r="D612" t="s">
        <v>1299</v>
      </c>
      <c r="E612" t="s">
        <v>4822</v>
      </c>
      <c r="F612">
        <v>12</v>
      </c>
      <c r="G612" s="188">
        <v>7500000</v>
      </c>
      <c r="H612" s="188">
        <v>7500000</v>
      </c>
    </row>
    <row r="613" spans="1:8" hidden="1" x14ac:dyDescent="0.25">
      <c r="A613" t="s">
        <v>2832</v>
      </c>
      <c r="B613" t="s">
        <v>4682</v>
      </c>
      <c r="C613" t="s">
        <v>4823</v>
      </c>
      <c r="D613" t="s">
        <v>1299</v>
      </c>
      <c r="E613" t="s">
        <v>4824</v>
      </c>
      <c r="F613">
        <v>12</v>
      </c>
      <c r="G613" s="188">
        <v>7500000</v>
      </c>
      <c r="H613" s="188">
        <v>7500000</v>
      </c>
    </row>
    <row r="614" spans="1:8" hidden="1" x14ac:dyDescent="0.25">
      <c r="A614" t="s">
        <v>2832</v>
      </c>
      <c r="B614" t="s">
        <v>3934</v>
      </c>
      <c r="C614" t="s">
        <v>4825</v>
      </c>
      <c r="D614" t="s">
        <v>1299</v>
      </c>
      <c r="E614" t="s">
        <v>4826</v>
      </c>
      <c r="F614">
        <v>12</v>
      </c>
      <c r="G614" s="188">
        <v>63304000</v>
      </c>
      <c r="H614" s="188">
        <v>60837878</v>
      </c>
    </row>
    <row r="615" spans="1:8" hidden="1" x14ac:dyDescent="0.25">
      <c r="A615" t="s">
        <v>2832</v>
      </c>
      <c r="B615" t="s">
        <v>4674</v>
      </c>
      <c r="C615" t="s">
        <v>4827</v>
      </c>
      <c r="D615" t="s">
        <v>1299</v>
      </c>
      <c r="E615" t="s">
        <v>4828</v>
      </c>
      <c r="F615">
        <v>12</v>
      </c>
      <c r="G615" s="188">
        <v>7550000</v>
      </c>
      <c r="H615" s="188">
        <v>7550000</v>
      </c>
    </row>
    <row r="616" spans="1:8" hidden="1" x14ac:dyDescent="0.25">
      <c r="A616" t="s">
        <v>2832</v>
      </c>
      <c r="B616" t="s">
        <v>4685</v>
      </c>
      <c r="C616" t="s">
        <v>4829</v>
      </c>
      <c r="D616" t="s">
        <v>1299</v>
      </c>
      <c r="E616" t="s">
        <v>4830</v>
      </c>
      <c r="F616">
        <v>12</v>
      </c>
      <c r="G616" s="188">
        <v>5500000</v>
      </c>
      <c r="H616" s="188">
        <v>5500000</v>
      </c>
    </row>
    <row r="617" spans="1:8" hidden="1" x14ac:dyDescent="0.25">
      <c r="A617" t="s">
        <v>2832</v>
      </c>
      <c r="B617" t="s">
        <v>4831</v>
      </c>
      <c r="C617" t="s">
        <v>4832</v>
      </c>
      <c r="D617" t="s">
        <v>1299</v>
      </c>
      <c r="E617" t="s">
        <v>4833</v>
      </c>
      <c r="F617">
        <v>12</v>
      </c>
      <c r="G617" s="188">
        <v>4803333.34</v>
      </c>
      <c r="H617" s="188">
        <v>57640000.079999998</v>
      </c>
    </row>
    <row r="618" spans="1:8" hidden="1" x14ac:dyDescent="0.25">
      <c r="A618" t="s">
        <v>2832</v>
      </c>
      <c r="B618" t="s">
        <v>4834</v>
      </c>
      <c r="C618" t="s">
        <v>4835</v>
      </c>
      <c r="D618" t="s">
        <v>1299</v>
      </c>
      <c r="E618" t="s">
        <v>4836</v>
      </c>
      <c r="F618">
        <v>2</v>
      </c>
      <c r="G618" s="188">
        <v>63304000</v>
      </c>
      <c r="H618" s="188">
        <v>63304000</v>
      </c>
    </row>
    <row r="619" spans="1:8" hidden="1" x14ac:dyDescent="0.25">
      <c r="A619" t="s">
        <v>2832</v>
      </c>
      <c r="B619" t="s">
        <v>4718</v>
      </c>
      <c r="C619" t="s">
        <v>4837</v>
      </c>
      <c r="D619" t="s">
        <v>1299</v>
      </c>
      <c r="E619" t="s">
        <v>4838</v>
      </c>
      <c r="F619">
        <v>12</v>
      </c>
      <c r="G619" s="188">
        <v>6000000</v>
      </c>
      <c r="H619" s="188">
        <v>0</v>
      </c>
    </row>
    <row r="620" spans="1:8" hidden="1" x14ac:dyDescent="0.25">
      <c r="A620" t="s">
        <v>2832</v>
      </c>
      <c r="B620" t="s">
        <v>4718</v>
      </c>
      <c r="C620" t="s">
        <v>4839</v>
      </c>
      <c r="D620" t="s">
        <v>1299</v>
      </c>
      <c r="E620" t="s">
        <v>4840</v>
      </c>
      <c r="F620">
        <v>12</v>
      </c>
      <c r="G620" s="188">
        <v>6000000</v>
      </c>
      <c r="H620" s="188">
        <v>0</v>
      </c>
    </row>
    <row r="621" spans="1:8" hidden="1" x14ac:dyDescent="0.25">
      <c r="A621" t="s">
        <v>2832</v>
      </c>
      <c r="B621" t="s">
        <v>4718</v>
      </c>
      <c r="C621" t="s">
        <v>4841</v>
      </c>
      <c r="D621" t="s">
        <v>1299</v>
      </c>
      <c r="E621" t="s">
        <v>4842</v>
      </c>
      <c r="F621">
        <v>12</v>
      </c>
      <c r="G621" s="188">
        <v>6000000</v>
      </c>
      <c r="H621" s="188">
        <v>0</v>
      </c>
    </row>
    <row r="622" spans="1:8" hidden="1" x14ac:dyDescent="0.25">
      <c r="A622" t="s">
        <v>2832</v>
      </c>
      <c r="B622" t="s">
        <v>4713</v>
      </c>
      <c r="C622" t="s">
        <v>4843</v>
      </c>
      <c r="D622" t="s">
        <v>1299</v>
      </c>
      <c r="E622" t="s">
        <v>4844</v>
      </c>
      <c r="F622">
        <v>12</v>
      </c>
      <c r="G622" s="188">
        <v>6000000</v>
      </c>
      <c r="H622" s="188">
        <v>0</v>
      </c>
    </row>
    <row r="623" spans="1:8" hidden="1" x14ac:dyDescent="0.25">
      <c r="A623" t="s">
        <v>2832</v>
      </c>
      <c r="B623" t="s">
        <v>4713</v>
      </c>
      <c r="C623" t="s">
        <v>4845</v>
      </c>
      <c r="D623" t="s">
        <v>1299</v>
      </c>
      <c r="E623" t="s">
        <v>4846</v>
      </c>
      <c r="F623">
        <v>12</v>
      </c>
      <c r="G623" s="188">
        <v>6000000</v>
      </c>
      <c r="H623" s="188">
        <v>0</v>
      </c>
    </row>
    <row r="624" spans="1:8" hidden="1" x14ac:dyDescent="0.25">
      <c r="A624" t="s">
        <v>2832</v>
      </c>
      <c r="B624" t="s">
        <v>3937</v>
      </c>
      <c r="C624" t="s">
        <v>4847</v>
      </c>
      <c r="D624" t="s">
        <v>1299</v>
      </c>
      <c r="E624" s="299" t="s">
        <v>4848</v>
      </c>
      <c r="F624">
        <v>12</v>
      </c>
      <c r="G624" s="188">
        <v>62917000</v>
      </c>
      <c r="H624" s="188">
        <v>62264696</v>
      </c>
    </row>
    <row r="625" spans="1:8" hidden="1" x14ac:dyDescent="0.25">
      <c r="A625" t="s">
        <v>2832</v>
      </c>
      <c r="B625" t="s">
        <v>4725</v>
      </c>
      <c r="C625" t="s">
        <v>4849</v>
      </c>
      <c r="D625" t="s">
        <v>1299</v>
      </c>
      <c r="E625" t="s">
        <v>4850</v>
      </c>
      <c r="F625">
        <v>12</v>
      </c>
      <c r="G625" s="188">
        <v>5500000</v>
      </c>
      <c r="H625" s="188">
        <v>5500000</v>
      </c>
    </row>
    <row r="626" spans="1:8" hidden="1" x14ac:dyDescent="0.25">
      <c r="A626" t="s">
        <v>2832</v>
      </c>
      <c r="B626" t="s">
        <v>4690</v>
      </c>
      <c r="C626" t="s">
        <v>4851</v>
      </c>
      <c r="D626" t="s">
        <v>1299</v>
      </c>
      <c r="E626" t="s">
        <v>4852</v>
      </c>
      <c r="F626">
        <v>12</v>
      </c>
      <c r="G626" s="188">
        <v>9000000</v>
      </c>
      <c r="H626" s="188">
        <v>9000000</v>
      </c>
    </row>
    <row r="627" spans="1:8" hidden="1" x14ac:dyDescent="0.25">
      <c r="A627" t="s">
        <v>2832</v>
      </c>
      <c r="B627" t="s">
        <v>4662</v>
      </c>
      <c r="C627" t="s">
        <v>4853</v>
      </c>
      <c r="D627" t="s">
        <v>1299</v>
      </c>
      <c r="E627" t="s">
        <v>4854</v>
      </c>
      <c r="F627">
        <v>12</v>
      </c>
      <c r="G627" s="188">
        <v>3094000</v>
      </c>
      <c r="H627" s="188">
        <v>2574000</v>
      </c>
    </row>
    <row r="628" spans="1:8" hidden="1" x14ac:dyDescent="0.25">
      <c r="A628" t="s">
        <v>2832</v>
      </c>
      <c r="B628" t="s">
        <v>4855</v>
      </c>
      <c r="C628" t="s">
        <v>4856</v>
      </c>
      <c r="D628" t="s">
        <v>1299</v>
      </c>
      <c r="E628" t="s">
        <v>4857</v>
      </c>
      <c r="F628">
        <v>1</v>
      </c>
      <c r="G628" s="188">
        <v>290000000</v>
      </c>
      <c r="H628" s="188">
        <v>275500000</v>
      </c>
    </row>
    <row r="629" spans="1:8" hidden="1" x14ac:dyDescent="0.25">
      <c r="A629" t="s">
        <v>2832</v>
      </c>
      <c r="B629" t="s">
        <v>4679</v>
      </c>
      <c r="C629" t="s">
        <v>4858</v>
      </c>
      <c r="D629" t="s">
        <v>1299</v>
      </c>
      <c r="E629" t="s">
        <v>4859</v>
      </c>
      <c r="F629">
        <v>12</v>
      </c>
      <c r="G629" s="188">
        <v>5135000</v>
      </c>
      <c r="H629" s="188">
        <v>3198000</v>
      </c>
    </row>
    <row r="630" spans="1:8" hidden="1" x14ac:dyDescent="0.25">
      <c r="A630" t="s">
        <v>2832</v>
      </c>
      <c r="B630" t="s">
        <v>4665</v>
      </c>
      <c r="C630" t="s">
        <v>4860</v>
      </c>
      <c r="D630" t="s">
        <v>1299</v>
      </c>
      <c r="E630" t="s">
        <v>4861</v>
      </c>
      <c r="F630">
        <v>12</v>
      </c>
      <c r="G630" s="188">
        <v>58557000</v>
      </c>
      <c r="H630" s="188">
        <v>58557000</v>
      </c>
    </row>
    <row r="631" spans="1:8" hidden="1" x14ac:dyDescent="0.25">
      <c r="A631" t="s">
        <v>2832</v>
      </c>
      <c r="B631" t="s">
        <v>4679</v>
      </c>
      <c r="C631" t="s">
        <v>4862</v>
      </c>
      <c r="D631" t="s">
        <v>1299</v>
      </c>
      <c r="E631" t="s">
        <v>4863</v>
      </c>
      <c r="F631">
        <v>12</v>
      </c>
      <c r="G631" s="188">
        <v>5135000</v>
      </c>
      <c r="H631" s="188">
        <v>3198000</v>
      </c>
    </row>
    <row r="632" spans="1:8" hidden="1" x14ac:dyDescent="0.25">
      <c r="A632" t="s">
        <v>2832</v>
      </c>
      <c r="B632" t="s">
        <v>4674</v>
      </c>
      <c r="C632" t="s">
        <v>4864</v>
      </c>
      <c r="D632" t="s">
        <v>1299</v>
      </c>
      <c r="E632" t="s">
        <v>4865</v>
      </c>
      <c r="F632">
        <v>12</v>
      </c>
      <c r="G632" s="188">
        <v>7550000</v>
      </c>
      <c r="H632" s="188">
        <v>7550000</v>
      </c>
    </row>
    <row r="633" spans="1:8" hidden="1" x14ac:dyDescent="0.25">
      <c r="A633" t="s">
        <v>2832</v>
      </c>
      <c r="B633" t="s">
        <v>4665</v>
      </c>
      <c r="C633" t="s">
        <v>4866</v>
      </c>
      <c r="D633" t="s">
        <v>1299</v>
      </c>
      <c r="E633" t="s">
        <v>4867</v>
      </c>
      <c r="F633">
        <v>12</v>
      </c>
      <c r="G633" s="188">
        <v>58557000</v>
      </c>
      <c r="H633" s="188">
        <v>56916146</v>
      </c>
    </row>
    <row r="634" spans="1:8" hidden="1" x14ac:dyDescent="0.25">
      <c r="A634" t="s">
        <v>2832</v>
      </c>
      <c r="B634" t="s">
        <v>4665</v>
      </c>
      <c r="C634" t="s">
        <v>4868</v>
      </c>
      <c r="D634" t="s">
        <v>1299</v>
      </c>
      <c r="E634" t="s">
        <v>4867</v>
      </c>
      <c r="F634">
        <v>12</v>
      </c>
      <c r="G634" s="188">
        <v>58557000</v>
      </c>
      <c r="H634" s="188">
        <v>51275808</v>
      </c>
    </row>
    <row r="635" spans="1:8" hidden="1" x14ac:dyDescent="0.25">
      <c r="A635" t="s">
        <v>2832</v>
      </c>
      <c r="B635" t="s">
        <v>3934</v>
      </c>
      <c r="C635" t="s">
        <v>4869</v>
      </c>
      <c r="D635" t="s">
        <v>1299</v>
      </c>
      <c r="E635" t="s">
        <v>4870</v>
      </c>
      <c r="F635">
        <v>12</v>
      </c>
      <c r="G635" s="188">
        <v>63304000</v>
      </c>
      <c r="H635" s="188">
        <v>57988012</v>
      </c>
    </row>
    <row r="636" spans="1:8" hidden="1" x14ac:dyDescent="0.25">
      <c r="A636" t="s">
        <v>2832</v>
      </c>
      <c r="B636" t="s">
        <v>3934</v>
      </c>
      <c r="C636" t="s">
        <v>4871</v>
      </c>
      <c r="D636" t="s">
        <v>1299</v>
      </c>
      <c r="E636" t="s">
        <v>4872</v>
      </c>
      <c r="F636">
        <v>12</v>
      </c>
      <c r="G636" s="188">
        <v>63304000</v>
      </c>
      <c r="H636" s="188">
        <v>59226279</v>
      </c>
    </row>
    <row r="637" spans="1:8" hidden="1" x14ac:dyDescent="0.25">
      <c r="A637" t="s">
        <v>2832</v>
      </c>
      <c r="B637" t="s">
        <v>4834</v>
      </c>
      <c r="C637" t="s">
        <v>4873</v>
      </c>
      <c r="D637" t="s">
        <v>1299</v>
      </c>
      <c r="E637" t="s">
        <v>4874</v>
      </c>
      <c r="F637">
        <v>2</v>
      </c>
      <c r="G637" s="188">
        <v>63304000</v>
      </c>
      <c r="H637" s="188">
        <v>63304000</v>
      </c>
    </row>
    <row r="638" spans="1:8" hidden="1" x14ac:dyDescent="0.25">
      <c r="A638" t="s">
        <v>2832</v>
      </c>
      <c r="B638" t="s">
        <v>4755</v>
      </c>
      <c r="C638" t="s">
        <v>4875</v>
      </c>
      <c r="D638" t="s">
        <v>1299</v>
      </c>
      <c r="E638" t="s">
        <v>4876</v>
      </c>
      <c r="F638">
        <v>14</v>
      </c>
      <c r="G638" s="188">
        <v>800000</v>
      </c>
      <c r="H638" s="188">
        <v>325000</v>
      </c>
    </row>
    <row r="639" spans="1:8" hidden="1" x14ac:dyDescent="0.25">
      <c r="A639" t="s">
        <v>2832</v>
      </c>
      <c r="B639" t="s">
        <v>4755</v>
      </c>
      <c r="C639" t="s">
        <v>4877</v>
      </c>
      <c r="D639" t="s">
        <v>1299</v>
      </c>
      <c r="E639" t="s">
        <v>4878</v>
      </c>
      <c r="F639">
        <v>14</v>
      </c>
      <c r="G639" s="188">
        <v>800000</v>
      </c>
      <c r="H639" s="188">
        <v>475000</v>
      </c>
    </row>
    <row r="640" spans="1:8" hidden="1" x14ac:dyDescent="0.25">
      <c r="A640" t="s">
        <v>2832</v>
      </c>
      <c r="B640" t="s">
        <v>3937</v>
      </c>
      <c r="C640" t="s">
        <v>4879</v>
      </c>
      <c r="D640" t="s">
        <v>1299</v>
      </c>
      <c r="E640" s="299" t="s">
        <v>4880</v>
      </c>
      <c r="F640">
        <v>12</v>
      </c>
      <c r="G640" s="188">
        <v>62917000</v>
      </c>
      <c r="H640" s="188">
        <v>59800456</v>
      </c>
    </row>
    <row r="641" spans="1:8" hidden="1" x14ac:dyDescent="0.25">
      <c r="A641" t="s">
        <v>2832</v>
      </c>
      <c r="B641" t="s">
        <v>4755</v>
      </c>
      <c r="C641" t="s">
        <v>4881</v>
      </c>
      <c r="D641" t="s">
        <v>1299</v>
      </c>
      <c r="E641" t="s">
        <v>4882</v>
      </c>
      <c r="F641">
        <v>14</v>
      </c>
      <c r="G641" s="188">
        <v>800000</v>
      </c>
      <c r="H641" s="188">
        <v>475000</v>
      </c>
    </row>
    <row r="642" spans="1:8" hidden="1" x14ac:dyDescent="0.25">
      <c r="A642" t="s">
        <v>2832</v>
      </c>
      <c r="B642" t="s">
        <v>4690</v>
      </c>
      <c r="C642" t="s">
        <v>4883</v>
      </c>
      <c r="D642" t="s">
        <v>1299</v>
      </c>
      <c r="E642" t="s">
        <v>4884</v>
      </c>
      <c r="F642">
        <v>12</v>
      </c>
      <c r="G642" s="188">
        <v>9000000</v>
      </c>
      <c r="H642" s="188">
        <v>9000000</v>
      </c>
    </row>
    <row r="643" spans="1:8" hidden="1" x14ac:dyDescent="0.25">
      <c r="A643" t="s">
        <v>2832</v>
      </c>
      <c r="B643" t="s">
        <v>4662</v>
      </c>
      <c r="C643" t="s">
        <v>4885</v>
      </c>
      <c r="D643" t="s">
        <v>1299</v>
      </c>
      <c r="E643" t="s">
        <v>3608</v>
      </c>
      <c r="F643">
        <v>12</v>
      </c>
      <c r="G643" s="188">
        <v>3094000</v>
      </c>
      <c r="H643" s="188">
        <v>2574000</v>
      </c>
    </row>
    <row r="644" spans="1:8" hidden="1" x14ac:dyDescent="0.25">
      <c r="A644" t="s">
        <v>2832</v>
      </c>
      <c r="B644" t="s">
        <v>4886</v>
      </c>
      <c r="C644" t="s">
        <v>4887</v>
      </c>
      <c r="D644" t="s">
        <v>1299</v>
      </c>
      <c r="E644" t="s">
        <v>4888</v>
      </c>
      <c r="F644">
        <v>12</v>
      </c>
      <c r="G644" s="188">
        <v>4805000</v>
      </c>
      <c r="H644" s="188">
        <v>4805000</v>
      </c>
    </row>
    <row r="645" spans="1:8" hidden="1" x14ac:dyDescent="0.25">
      <c r="A645" t="s">
        <v>2832</v>
      </c>
      <c r="B645" t="s">
        <v>4886</v>
      </c>
      <c r="C645" t="s">
        <v>4889</v>
      </c>
      <c r="D645" t="s">
        <v>1299</v>
      </c>
      <c r="E645" t="s">
        <v>4890</v>
      </c>
      <c r="F645">
        <v>12</v>
      </c>
      <c r="G645" s="188">
        <v>4805000</v>
      </c>
      <c r="H645" s="188">
        <v>4805000</v>
      </c>
    </row>
    <row r="646" spans="1:8" hidden="1" x14ac:dyDescent="0.25">
      <c r="A646" t="s">
        <v>2832</v>
      </c>
      <c r="B646" t="s">
        <v>4886</v>
      </c>
      <c r="C646" t="s">
        <v>4891</v>
      </c>
      <c r="D646" t="s">
        <v>1299</v>
      </c>
      <c r="E646" t="s">
        <v>4892</v>
      </c>
      <c r="F646">
        <v>12</v>
      </c>
      <c r="G646" s="188">
        <v>4805000</v>
      </c>
      <c r="H646" s="188">
        <v>4805000</v>
      </c>
    </row>
    <row r="647" spans="1:8" hidden="1" x14ac:dyDescent="0.25">
      <c r="A647" t="s">
        <v>2832</v>
      </c>
      <c r="B647" t="s">
        <v>4886</v>
      </c>
      <c r="C647" t="s">
        <v>4893</v>
      </c>
      <c r="D647" t="s">
        <v>1299</v>
      </c>
      <c r="E647" t="s">
        <v>3620</v>
      </c>
      <c r="F647">
        <v>12</v>
      </c>
      <c r="G647" s="188">
        <v>4805000</v>
      </c>
      <c r="H647" s="188">
        <v>4805000</v>
      </c>
    </row>
    <row r="648" spans="1:8" hidden="1" x14ac:dyDescent="0.25">
      <c r="A648" t="s">
        <v>2832</v>
      </c>
      <c r="B648" t="s">
        <v>4886</v>
      </c>
      <c r="C648" t="s">
        <v>4894</v>
      </c>
      <c r="D648" t="s">
        <v>1299</v>
      </c>
      <c r="E648" t="s">
        <v>3622</v>
      </c>
      <c r="F648">
        <v>12</v>
      </c>
      <c r="G648" s="188">
        <v>4805000</v>
      </c>
      <c r="H648" s="188">
        <v>4805000</v>
      </c>
    </row>
    <row r="649" spans="1:8" hidden="1" x14ac:dyDescent="0.25">
      <c r="A649" t="s">
        <v>2832</v>
      </c>
      <c r="B649" t="s">
        <v>4895</v>
      </c>
      <c r="C649" t="s">
        <v>4896</v>
      </c>
      <c r="D649" t="s">
        <v>1299</v>
      </c>
      <c r="E649" t="s">
        <v>4897</v>
      </c>
      <c r="F649">
        <v>1</v>
      </c>
      <c r="G649" s="188">
        <v>9000000</v>
      </c>
      <c r="H649" s="188">
        <v>9000000</v>
      </c>
    </row>
    <row r="650" spans="1:8" hidden="1" x14ac:dyDescent="0.25">
      <c r="A650" t="s">
        <v>2832</v>
      </c>
      <c r="B650" t="s">
        <v>4886</v>
      </c>
      <c r="C650" t="s">
        <v>4898</v>
      </c>
      <c r="D650" t="s">
        <v>1299</v>
      </c>
      <c r="E650" t="s">
        <v>3629</v>
      </c>
      <c r="F650">
        <v>12</v>
      </c>
      <c r="G650" s="188">
        <v>4805000</v>
      </c>
      <c r="H650" s="188">
        <v>4805000</v>
      </c>
    </row>
    <row r="651" spans="1:8" hidden="1" x14ac:dyDescent="0.25">
      <c r="A651" t="s">
        <v>2832</v>
      </c>
      <c r="B651" t="s">
        <v>4674</v>
      </c>
      <c r="C651" t="s">
        <v>4899</v>
      </c>
      <c r="D651" t="s">
        <v>1299</v>
      </c>
      <c r="E651" t="s">
        <v>4900</v>
      </c>
      <c r="F651">
        <v>12</v>
      </c>
      <c r="G651" s="188">
        <v>7550000</v>
      </c>
      <c r="H651" s="188">
        <v>7550000</v>
      </c>
    </row>
    <row r="652" spans="1:8" hidden="1" x14ac:dyDescent="0.25">
      <c r="A652" t="s">
        <v>2832</v>
      </c>
      <c r="B652" t="s">
        <v>4674</v>
      </c>
      <c r="C652" t="s">
        <v>4901</v>
      </c>
      <c r="D652" t="s">
        <v>1299</v>
      </c>
      <c r="E652" t="s">
        <v>4902</v>
      </c>
      <c r="F652">
        <v>12</v>
      </c>
      <c r="G652" s="188">
        <v>7550000</v>
      </c>
      <c r="H652" s="188">
        <v>7550000</v>
      </c>
    </row>
    <row r="653" spans="1:8" hidden="1" x14ac:dyDescent="0.25">
      <c r="A653" t="s">
        <v>2832</v>
      </c>
      <c r="B653" t="s">
        <v>4659</v>
      </c>
      <c r="C653" t="s">
        <v>4903</v>
      </c>
      <c r="D653" t="s">
        <v>1299</v>
      </c>
      <c r="E653" t="s">
        <v>4865</v>
      </c>
      <c r="F653">
        <v>12</v>
      </c>
      <c r="G653" s="188">
        <v>7550000</v>
      </c>
      <c r="H653" s="188">
        <v>7550000</v>
      </c>
    </row>
    <row r="654" spans="1:8" hidden="1" x14ac:dyDescent="0.25">
      <c r="A654" t="s">
        <v>2832</v>
      </c>
      <c r="B654" t="s">
        <v>4679</v>
      </c>
      <c r="C654" t="s">
        <v>4904</v>
      </c>
      <c r="D654" t="s">
        <v>1299</v>
      </c>
      <c r="E654" t="s">
        <v>4905</v>
      </c>
      <c r="F654">
        <v>12</v>
      </c>
      <c r="G654" s="188">
        <v>5135000</v>
      </c>
      <c r="H654" s="188">
        <v>3198000</v>
      </c>
    </row>
    <row r="655" spans="1:8" hidden="1" x14ac:dyDescent="0.25">
      <c r="A655" t="s">
        <v>2832</v>
      </c>
      <c r="B655" t="s">
        <v>4665</v>
      </c>
      <c r="C655" t="s">
        <v>4906</v>
      </c>
      <c r="D655" t="s">
        <v>1299</v>
      </c>
      <c r="E655" t="s">
        <v>4907</v>
      </c>
      <c r="F655">
        <v>12</v>
      </c>
      <c r="G655" s="188">
        <v>58557000</v>
      </c>
      <c r="H655" s="188">
        <v>56195195</v>
      </c>
    </row>
    <row r="656" spans="1:8" hidden="1" x14ac:dyDescent="0.25">
      <c r="A656" t="s">
        <v>2832</v>
      </c>
      <c r="B656" t="s">
        <v>4668</v>
      </c>
      <c r="C656" t="s">
        <v>4908</v>
      </c>
      <c r="D656" t="s">
        <v>1299</v>
      </c>
      <c r="E656" t="s">
        <v>4909</v>
      </c>
      <c r="F656">
        <v>12</v>
      </c>
      <c r="G656" s="188">
        <v>7500000</v>
      </c>
      <c r="H656" s="188">
        <v>7500000</v>
      </c>
    </row>
    <row r="657" spans="1:8" hidden="1" x14ac:dyDescent="0.25">
      <c r="A657" t="s">
        <v>2832</v>
      </c>
      <c r="B657" t="s">
        <v>4668</v>
      </c>
      <c r="C657" t="s">
        <v>4910</v>
      </c>
      <c r="D657" t="s">
        <v>1299</v>
      </c>
      <c r="E657" t="s">
        <v>4911</v>
      </c>
      <c r="F657">
        <v>12</v>
      </c>
      <c r="G657" s="188">
        <v>7500000</v>
      </c>
      <c r="H657" s="188">
        <v>7500000</v>
      </c>
    </row>
    <row r="658" spans="1:8" hidden="1" x14ac:dyDescent="0.25">
      <c r="A658" t="s">
        <v>2832</v>
      </c>
      <c r="B658" t="s">
        <v>4668</v>
      </c>
      <c r="C658" t="s">
        <v>4912</v>
      </c>
      <c r="D658" t="s">
        <v>1299</v>
      </c>
      <c r="E658" t="s">
        <v>4913</v>
      </c>
      <c r="F658">
        <v>12</v>
      </c>
      <c r="G658" s="188">
        <v>7500000</v>
      </c>
      <c r="H658" s="188">
        <v>7500000</v>
      </c>
    </row>
    <row r="659" spans="1:8" hidden="1" x14ac:dyDescent="0.25">
      <c r="A659" t="s">
        <v>2832</v>
      </c>
      <c r="B659" t="s">
        <v>4914</v>
      </c>
      <c r="C659" t="s">
        <v>4915</v>
      </c>
      <c r="D659" t="s">
        <v>1299</v>
      </c>
      <c r="E659" t="s">
        <v>4916</v>
      </c>
      <c r="F659">
        <v>2</v>
      </c>
      <c r="G659" s="188">
        <v>3117008</v>
      </c>
      <c r="H659" s="188">
        <v>5298017</v>
      </c>
    </row>
    <row r="660" spans="1:8" hidden="1" x14ac:dyDescent="0.25">
      <c r="A660" t="s">
        <v>2832</v>
      </c>
      <c r="B660" t="s">
        <v>4917</v>
      </c>
      <c r="C660" t="s">
        <v>4918</v>
      </c>
      <c r="D660" t="s">
        <v>1299</v>
      </c>
      <c r="E660" t="s">
        <v>4919</v>
      </c>
      <c r="F660">
        <v>12</v>
      </c>
      <c r="G660" s="188">
        <v>1743750</v>
      </c>
      <c r="H660" s="188">
        <v>20925000</v>
      </c>
    </row>
    <row r="661" spans="1:8" hidden="1" x14ac:dyDescent="0.25">
      <c r="A661" t="s">
        <v>2832</v>
      </c>
      <c r="B661" t="s">
        <v>4682</v>
      </c>
      <c r="C661" t="s">
        <v>4920</v>
      </c>
      <c r="D661" t="s">
        <v>1299</v>
      </c>
      <c r="E661" t="s">
        <v>4921</v>
      </c>
      <c r="F661">
        <v>12</v>
      </c>
      <c r="G661" s="188">
        <v>7500000</v>
      </c>
      <c r="H661" s="188">
        <v>7500000</v>
      </c>
    </row>
    <row r="662" spans="1:8" hidden="1" x14ac:dyDescent="0.25">
      <c r="A662" t="s">
        <v>2832</v>
      </c>
      <c r="B662" t="s">
        <v>4725</v>
      </c>
      <c r="C662" t="s">
        <v>4922</v>
      </c>
      <c r="D662" t="s">
        <v>1299</v>
      </c>
      <c r="E662" t="s">
        <v>4923</v>
      </c>
      <c r="F662">
        <v>12</v>
      </c>
      <c r="G662" s="188">
        <v>5500000</v>
      </c>
      <c r="H662" s="188">
        <v>5500000</v>
      </c>
    </row>
    <row r="663" spans="1:8" hidden="1" x14ac:dyDescent="0.25">
      <c r="A663" t="s">
        <v>2832</v>
      </c>
      <c r="B663" t="s">
        <v>4725</v>
      </c>
      <c r="C663" t="s">
        <v>4924</v>
      </c>
      <c r="D663" t="s">
        <v>1299</v>
      </c>
      <c r="E663" t="s">
        <v>4925</v>
      </c>
      <c r="F663">
        <v>12</v>
      </c>
      <c r="G663" s="188">
        <v>5500000</v>
      </c>
      <c r="H663" s="188">
        <v>5500000</v>
      </c>
    </row>
    <row r="664" spans="1:8" hidden="1" x14ac:dyDescent="0.25">
      <c r="A664" t="s">
        <v>2832</v>
      </c>
      <c r="B664" t="s">
        <v>4926</v>
      </c>
      <c r="C664" t="s">
        <v>4927</v>
      </c>
      <c r="D664" t="s">
        <v>1299</v>
      </c>
      <c r="E664" t="s">
        <v>4928</v>
      </c>
      <c r="F664">
        <v>2</v>
      </c>
      <c r="G664" s="188">
        <v>63304000</v>
      </c>
      <c r="H664" s="188">
        <v>63304000</v>
      </c>
    </row>
    <row r="665" spans="1:8" hidden="1" x14ac:dyDescent="0.25">
      <c r="A665" t="s">
        <v>2832</v>
      </c>
      <c r="B665" t="s">
        <v>4926</v>
      </c>
      <c r="C665" t="s">
        <v>4929</v>
      </c>
      <c r="D665" t="s">
        <v>1299</v>
      </c>
      <c r="E665" t="s">
        <v>4930</v>
      </c>
      <c r="F665">
        <v>2</v>
      </c>
      <c r="G665" s="188">
        <v>63304000</v>
      </c>
      <c r="H665" s="188">
        <v>63304000</v>
      </c>
    </row>
    <row r="666" spans="1:8" hidden="1" x14ac:dyDescent="0.25">
      <c r="A666" t="s">
        <v>2832</v>
      </c>
      <c r="B666" t="s">
        <v>4725</v>
      </c>
      <c r="C666" t="s">
        <v>4931</v>
      </c>
      <c r="D666" t="s">
        <v>1299</v>
      </c>
      <c r="E666" t="s">
        <v>4932</v>
      </c>
      <c r="F666">
        <v>12</v>
      </c>
      <c r="G666" s="188">
        <v>5500000</v>
      </c>
      <c r="H666" s="188">
        <v>5500000</v>
      </c>
    </row>
    <row r="667" spans="1:8" hidden="1" x14ac:dyDescent="0.25">
      <c r="A667" t="s">
        <v>2832</v>
      </c>
      <c r="B667" t="s">
        <v>4662</v>
      </c>
      <c r="C667" t="s">
        <v>4933</v>
      </c>
      <c r="D667" t="s">
        <v>1299</v>
      </c>
      <c r="E667" t="s">
        <v>3642</v>
      </c>
      <c r="F667">
        <v>12</v>
      </c>
      <c r="G667" s="188">
        <v>3094000</v>
      </c>
      <c r="H667" s="188">
        <v>2574000</v>
      </c>
    </row>
    <row r="668" spans="1:8" hidden="1" x14ac:dyDescent="0.25">
      <c r="A668" t="s">
        <v>2832</v>
      </c>
      <c r="B668" t="s">
        <v>4934</v>
      </c>
      <c r="C668" t="s">
        <v>4935</v>
      </c>
      <c r="D668" t="s">
        <v>1299</v>
      </c>
      <c r="E668" t="s">
        <v>4936</v>
      </c>
      <c r="F668">
        <v>1</v>
      </c>
      <c r="G668" s="188">
        <v>5000000</v>
      </c>
      <c r="H668" s="188">
        <v>5000000</v>
      </c>
    </row>
    <row r="669" spans="1:8" hidden="1" x14ac:dyDescent="0.25">
      <c r="A669" t="s">
        <v>2832</v>
      </c>
      <c r="B669" t="s">
        <v>4659</v>
      </c>
      <c r="C669" t="s">
        <v>4937</v>
      </c>
      <c r="D669" t="s">
        <v>1299</v>
      </c>
      <c r="E669" t="s">
        <v>4938</v>
      </c>
      <c r="F669">
        <v>12</v>
      </c>
      <c r="G669" s="188">
        <v>7550000</v>
      </c>
      <c r="H669" s="188">
        <v>7550000</v>
      </c>
    </row>
    <row r="670" spans="1:8" hidden="1" x14ac:dyDescent="0.25">
      <c r="A670" t="s">
        <v>2832</v>
      </c>
      <c r="B670" t="s">
        <v>4659</v>
      </c>
      <c r="C670" t="s">
        <v>4939</v>
      </c>
      <c r="D670" t="s">
        <v>1299</v>
      </c>
      <c r="E670" t="s">
        <v>3853</v>
      </c>
      <c r="F670">
        <v>12</v>
      </c>
      <c r="G670" s="188">
        <v>7550000</v>
      </c>
      <c r="H670" s="188">
        <v>7550000</v>
      </c>
    </row>
    <row r="671" spans="1:8" hidden="1" x14ac:dyDescent="0.25">
      <c r="A671" t="s">
        <v>2832</v>
      </c>
      <c r="B671" t="s">
        <v>4940</v>
      </c>
      <c r="C671" t="s">
        <v>4941</v>
      </c>
      <c r="D671" t="s">
        <v>1299</v>
      </c>
      <c r="E671" t="s">
        <v>4942</v>
      </c>
      <c r="F671">
        <v>1</v>
      </c>
      <c r="G671" s="188">
        <v>1000000</v>
      </c>
      <c r="H671" s="188">
        <v>1000000</v>
      </c>
    </row>
    <row r="672" spans="1:8" hidden="1" x14ac:dyDescent="0.25">
      <c r="A672" t="s">
        <v>2832</v>
      </c>
      <c r="B672" t="s">
        <v>4659</v>
      </c>
      <c r="C672" t="s">
        <v>4943</v>
      </c>
      <c r="D672" t="s">
        <v>1299</v>
      </c>
      <c r="E672" t="s">
        <v>4938</v>
      </c>
      <c r="F672">
        <v>12</v>
      </c>
      <c r="G672" s="188">
        <v>7550000</v>
      </c>
      <c r="H672" s="188">
        <v>6040000</v>
      </c>
    </row>
    <row r="673" spans="1:8" hidden="1" x14ac:dyDescent="0.25">
      <c r="A673" t="s">
        <v>2832</v>
      </c>
      <c r="B673" t="s">
        <v>4659</v>
      </c>
      <c r="C673" t="s">
        <v>4944</v>
      </c>
      <c r="D673" t="s">
        <v>1299</v>
      </c>
      <c r="E673" t="s">
        <v>3683</v>
      </c>
      <c r="F673">
        <v>12</v>
      </c>
      <c r="G673" s="188">
        <v>7550000</v>
      </c>
      <c r="H673" s="188">
        <v>7550000</v>
      </c>
    </row>
    <row r="674" spans="1:8" hidden="1" x14ac:dyDescent="0.25">
      <c r="A674" t="s">
        <v>2832</v>
      </c>
      <c r="B674" t="s">
        <v>4674</v>
      </c>
      <c r="C674" t="s">
        <v>4945</v>
      </c>
      <c r="D674" t="s">
        <v>1299</v>
      </c>
      <c r="E674" t="s">
        <v>4946</v>
      </c>
      <c r="F674">
        <v>12</v>
      </c>
      <c r="G674" s="188">
        <v>7550000</v>
      </c>
      <c r="H674" s="188">
        <v>7550000</v>
      </c>
    </row>
    <row r="675" spans="1:8" hidden="1" x14ac:dyDescent="0.25">
      <c r="A675" t="s">
        <v>2832</v>
      </c>
      <c r="B675" t="s">
        <v>4668</v>
      </c>
      <c r="C675" t="s">
        <v>4947</v>
      </c>
      <c r="D675" t="s">
        <v>1299</v>
      </c>
      <c r="E675" t="s">
        <v>4948</v>
      </c>
      <c r="F675">
        <v>12</v>
      </c>
      <c r="G675" s="188">
        <v>7500000</v>
      </c>
      <c r="H675" s="188">
        <v>7500000</v>
      </c>
    </row>
    <row r="676" spans="1:8" hidden="1" x14ac:dyDescent="0.25">
      <c r="A676" t="s">
        <v>2832</v>
      </c>
      <c r="B676" t="s">
        <v>4679</v>
      </c>
      <c r="C676" t="s">
        <v>4949</v>
      </c>
      <c r="D676" t="s">
        <v>1299</v>
      </c>
      <c r="E676" t="s">
        <v>4950</v>
      </c>
      <c r="F676">
        <v>12</v>
      </c>
      <c r="G676" s="188">
        <v>5135000</v>
      </c>
      <c r="H676" s="188">
        <v>3198000</v>
      </c>
    </row>
    <row r="677" spans="1:8" hidden="1" x14ac:dyDescent="0.25">
      <c r="A677" t="s">
        <v>2832</v>
      </c>
      <c r="B677" t="s">
        <v>4665</v>
      </c>
      <c r="C677" t="s">
        <v>4951</v>
      </c>
      <c r="D677" t="s">
        <v>1299</v>
      </c>
      <c r="E677" t="s">
        <v>4952</v>
      </c>
      <c r="F677">
        <v>12</v>
      </c>
      <c r="G677" s="188">
        <v>58557000</v>
      </c>
      <c r="H677" s="188">
        <v>57176328</v>
      </c>
    </row>
    <row r="678" spans="1:8" hidden="1" x14ac:dyDescent="0.25">
      <c r="A678" t="s">
        <v>2832</v>
      </c>
      <c r="B678" t="s">
        <v>3934</v>
      </c>
      <c r="C678" t="s">
        <v>4953</v>
      </c>
      <c r="D678" t="s">
        <v>1299</v>
      </c>
      <c r="E678" t="s">
        <v>4954</v>
      </c>
      <c r="F678">
        <v>12</v>
      </c>
      <c r="G678" s="188">
        <v>63304000</v>
      </c>
      <c r="H678" s="188">
        <v>58826594</v>
      </c>
    </row>
    <row r="679" spans="1:8" hidden="1" x14ac:dyDescent="0.25">
      <c r="A679" t="s">
        <v>2832</v>
      </c>
      <c r="B679" t="s">
        <v>4682</v>
      </c>
      <c r="C679" t="s">
        <v>4955</v>
      </c>
      <c r="D679" t="s">
        <v>1299</v>
      </c>
      <c r="E679" t="s">
        <v>4956</v>
      </c>
      <c r="F679">
        <v>12</v>
      </c>
      <c r="G679" s="188">
        <v>7500000</v>
      </c>
      <c r="H679" s="188">
        <v>7500000</v>
      </c>
    </row>
    <row r="680" spans="1:8" hidden="1" x14ac:dyDescent="0.25">
      <c r="A680" t="s">
        <v>2832</v>
      </c>
      <c r="B680" t="s">
        <v>4682</v>
      </c>
      <c r="C680" t="s">
        <v>4957</v>
      </c>
      <c r="D680" t="s">
        <v>1299</v>
      </c>
      <c r="E680" t="s">
        <v>4958</v>
      </c>
      <c r="F680">
        <v>12</v>
      </c>
      <c r="G680" s="188">
        <v>7500000</v>
      </c>
      <c r="H680" s="188">
        <v>7500000</v>
      </c>
    </row>
    <row r="681" spans="1:8" hidden="1" x14ac:dyDescent="0.25">
      <c r="A681" t="s">
        <v>2832</v>
      </c>
      <c r="B681" t="s">
        <v>3934</v>
      </c>
      <c r="C681" t="s">
        <v>4959</v>
      </c>
      <c r="D681" t="s">
        <v>1299</v>
      </c>
      <c r="E681" t="s">
        <v>4960</v>
      </c>
      <c r="F681">
        <v>12</v>
      </c>
      <c r="G681" s="188">
        <v>63304000</v>
      </c>
      <c r="H681" s="188">
        <v>63304000</v>
      </c>
    </row>
    <row r="682" spans="1:8" hidden="1" x14ac:dyDescent="0.25">
      <c r="A682" t="s">
        <v>2832</v>
      </c>
      <c r="B682" t="s">
        <v>3934</v>
      </c>
      <c r="C682" t="s">
        <v>4961</v>
      </c>
      <c r="D682" t="s">
        <v>1299</v>
      </c>
      <c r="E682" t="s">
        <v>4960</v>
      </c>
      <c r="F682">
        <v>12</v>
      </c>
      <c r="G682" s="188">
        <v>63304000</v>
      </c>
      <c r="H682" s="188">
        <v>60201572</v>
      </c>
    </row>
    <row r="683" spans="1:8" hidden="1" x14ac:dyDescent="0.25">
      <c r="A683" t="s">
        <v>2832</v>
      </c>
      <c r="B683" t="s">
        <v>4725</v>
      </c>
      <c r="C683" t="s">
        <v>4962</v>
      </c>
      <c r="D683" t="s">
        <v>1299</v>
      </c>
      <c r="E683" t="s">
        <v>4963</v>
      </c>
      <c r="F683">
        <v>12</v>
      </c>
      <c r="G683" s="188">
        <v>5500000</v>
      </c>
      <c r="H683" s="188">
        <v>5500000</v>
      </c>
    </row>
    <row r="684" spans="1:8" hidden="1" x14ac:dyDescent="0.25">
      <c r="A684" t="s">
        <v>2832</v>
      </c>
      <c r="B684" t="s">
        <v>4964</v>
      </c>
      <c r="C684" t="s">
        <v>4965</v>
      </c>
      <c r="D684" t="s">
        <v>1299</v>
      </c>
      <c r="E684" t="s">
        <v>4966</v>
      </c>
      <c r="F684">
        <v>1</v>
      </c>
      <c r="G684" s="188">
        <v>1996279</v>
      </c>
      <c r="H684" s="188">
        <v>1996279</v>
      </c>
    </row>
    <row r="685" spans="1:8" hidden="1" x14ac:dyDescent="0.25">
      <c r="A685" t="s">
        <v>2832</v>
      </c>
      <c r="B685" t="s">
        <v>4967</v>
      </c>
      <c r="C685" t="s">
        <v>4968</v>
      </c>
      <c r="D685" t="s">
        <v>1299</v>
      </c>
      <c r="E685" t="s">
        <v>4969</v>
      </c>
      <c r="F685">
        <v>1</v>
      </c>
      <c r="G685" s="188">
        <v>318409</v>
      </c>
      <c r="H685" s="188">
        <v>318409</v>
      </c>
    </row>
    <row r="686" spans="1:8" hidden="1" x14ac:dyDescent="0.25">
      <c r="A686" t="s">
        <v>2832</v>
      </c>
      <c r="B686" t="s">
        <v>3937</v>
      </c>
      <c r="C686" t="s">
        <v>4970</v>
      </c>
      <c r="D686" t="s">
        <v>1299</v>
      </c>
      <c r="E686" s="299" t="s">
        <v>4971</v>
      </c>
      <c r="F686">
        <v>12</v>
      </c>
      <c r="G686" s="188">
        <v>62917000</v>
      </c>
      <c r="H686" s="188">
        <v>59111270</v>
      </c>
    </row>
    <row r="687" spans="1:8" hidden="1" x14ac:dyDescent="0.25">
      <c r="A687" t="s">
        <v>2832</v>
      </c>
      <c r="B687" t="s">
        <v>3937</v>
      </c>
      <c r="C687" t="s">
        <v>4972</v>
      </c>
      <c r="D687" t="s">
        <v>1299</v>
      </c>
      <c r="E687" s="299" t="s">
        <v>4973</v>
      </c>
      <c r="F687">
        <v>12</v>
      </c>
      <c r="G687" s="188">
        <v>62917000</v>
      </c>
      <c r="H687" s="188">
        <v>58301256</v>
      </c>
    </row>
    <row r="688" spans="1:8" hidden="1" x14ac:dyDescent="0.25">
      <c r="A688" t="s">
        <v>2832</v>
      </c>
      <c r="B688" t="s">
        <v>4974</v>
      </c>
      <c r="C688" t="s">
        <v>4975</v>
      </c>
      <c r="D688" t="s">
        <v>1299</v>
      </c>
      <c r="E688" t="s">
        <v>4976</v>
      </c>
      <c r="F688">
        <v>12</v>
      </c>
      <c r="G688" s="188">
        <v>7500000</v>
      </c>
      <c r="H688" s="188">
        <v>7500000</v>
      </c>
    </row>
    <row r="689" spans="1:8" hidden="1" x14ac:dyDescent="0.25">
      <c r="A689" t="s">
        <v>2832</v>
      </c>
      <c r="B689" t="s">
        <v>4974</v>
      </c>
      <c r="C689" t="s">
        <v>4977</v>
      </c>
      <c r="D689" t="s">
        <v>1299</v>
      </c>
      <c r="E689" t="s">
        <v>4978</v>
      </c>
      <c r="F689">
        <v>12</v>
      </c>
      <c r="G689" s="188">
        <v>7500000</v>
      </c>
      <c r="H689" s="188">
        <v>7500000</v>
      </c>
    </row>
    <row r="690" spans="1:8" hidden="1" x14ac:dyDescent="0.25">
      <c r="A690" t="s">
        <v>2832</v>
      </c>
      <c r="B690" t="s">
        <v>4974</v>
      </c>
      <c r="C690" t="s">
        <v>4979</v>
      </c>
      <c r="D690" t="s">
        <v>1299</v>
      </c>
      <c r="E690" t="s">
        <v>4980</v>
      </c>
      <c r="F690">
        <v>12</v>
      </c>
      <c r="G690" s="188">
        <v>7500000</v>
      </c>
      <c r="H690" s="188">
        <v>7500000</v>
      </c>
    </row>
    <row r="691" spans="1:8" hidden="1" x14ac:dyDescent="0.25">
      <c r="A691" t="s">
        <v>2832</v>
      </c>
      <c r="B691" t="s">
        <v>4974</v>
      </c>
      <c r="C691" t="s">
        <v>4981</v>
      </c>
      <c r="D691" t="s">
        <v>1299</v>
      </c>
      <c r="E691" t="s">
        <v>4982</v>
      </c>
      <c r="F691">
        <v>12</v>
      </c>
      <c r="G691" s="188">
        <v>7500000</v>
      </c>
      <c r="H691" s="188">
        <v>7500000</v>
      </c>
    </row>
    <row r="692" spans="1:8" hidden="1" x14ac:dyDescent="0.25">
      <c r="A692" t="s">
        <v>2832</v>
      </c>
      <c r="B692" t="s">
        <v>4974</v>
      </c>
      <c r="C692" t="s">
        <v>4983</v>
      </c>
      <c r="D692" t="s">
        <v>1299</v>
      </c>
      <c r="E692" t="s">
        <v>4984</v>
      </c>
      <c r="F692">
        <v>12</v>
      </c>
      <c r="G692" s="188">
        <v>7500000</v>
      </c>
      <c r="H692" s="188">
        <v>7500000</v>
      </c>
    </row>
    <row r="693" spans="1:8" hidden="1" x14ac:dyDescent="0.25">
      <c r="A693" t="s">
        <v>2832</v>
      </c>
      <c r="B693" t="s">
        <v>4974</v>
      </c>
      <c r="C693" t="s">
        <v>4985</v>
      </c>
      <c r="D693" t="s">
        <v>1299</v>
      </c>
      <c r="E693" t="s">
        <v>4986</v>
      </c>
      <c r="F693">
        <v>12</v>
      </c>
      <c r="G693" s="188">
        <v>7500000</v>
      </c>
      <c r="H693" s="188">
        <v>7500000</v>
      </c>
    </row>
    <row r="694" spans="1:8" hidden="1" x14ac:dyDescent="0.25">
      <c r="A694" t="s">
        <v>2832</v>
      </c>
      <c r="B694" t="s">
        <v>4974</v>
      </c>
      <c r="C694" t="s">
        <v>4987</v>
      </c>
      <c r="D694" t="s">
        <v>1299</v>
      </c>
      <c r="E694" t="s">
        <v>4988</v>
      </c>
      <c r="F694">
        <v>12</v>
      </c>
      <c r="G694" s="188">
        <v>7500000</v>
      </c>
      <c r="H694" s="188">
        <v>7500000</v>
      </c>
    </row>
    <row r="695" spans="1:8" hidden="1" x14ac:dyDescent="0.25">
      <c r="A695" t="s">
        <v>2832</v>
      </c>
      <c r="B695" t="s">
        <v>4974</v>
      </c>
      <c r="C695" t="s">
        <v>4989</v>
      </c>
      <c r="D695" t="s">
        <v>1299</v>
      </c>
      <c r="E695" t="s">
        <v>4990</v>
      </c>
      <c r="F695">
        <v>12</v>
      </c>
      <c r="G695" s="188">
        <v>7500000</v>
      </c>
      <c r="H695" s="188">
        <v>7500000</v>
      </c>
    </row>
    <row r="696" spans="1:8" hidden="1" x14ac:dyDescent="0.25">
      <c r="A696" t="s">
        <v>2832</v>
      </c>
      <c r="B696" t="s">
        <v>4974</v>
      </c>
      <c r="C696" t="s">
        <v>4991</v>
      </c>
      <c r="D696" t="s">
        <v>1299</v>
      </c>
      <c r="E696" t="s">
        <v>4992</v>
      </c>
      <c r="F696">
        <v>12</v>
      </c>
      <c r="G696" s="188">
        <v>7500000</v>
      </c>
      <c r="H696" s="188">
        <v>7500000</v>
      </c>
    </row>
    <row r="697" spans="1:8" hidden="1" x14ac:dyDescent="0.25">
      <c r="A697" t="s">
        <v>2832</v>
      </c>
      <c r="B697" t="s">
        <v>4974</v>
      </c>
      <c r="C697" t="s">
        <v>4993</v>
      </c>
      <c r="D697" t="s">
        <v>1299</v>
      </c>
      <c r="E697" t="s">
        <v>4994</v>
      </c>
      <c r="F697">
        <v>12</v>
      </c>
      <c r="G697" s="188">
        <v>7500000</v>
      </c>
      <c r="H697" s="188">
        <v>7500000</v>
      </c>
    </row>
    <row r="698" spans="1:8" hidden="1" x14ac:dyDescent="0.25">
      <c r="A698" t="s">
        <v>2832</v>
      </c>
      <c r="B698" t="s">
        <v>4974</v>
      </c>
      <c r="C698" t="s">
        <v>4995</v>
      </c>
      <c r="D698" t="s">
        <v>1299</v>
      </c>
      <c r="E698" t="s">
        <v>4996</v>
      </c>
      <c r="F698">
        <v>12</v>
      </c>
      <c r="G698" s="188">
        <v>7500000</v>
      </c>
      <c r="H698" s="188">
        <v>7500000</v>
      </c>
    </row>
    <row r="699" spans="1:8" hidden="1" x14ac:dyDescent="0.25">
      <c r="A699" t="s">
        <v>2832</v>
      </c>
      <c r="B699" t="s">
        <v>4974</v>
      </c>
      <c r="C699" t="s">
        <v>4997</v>
      </c>
      <c r="D699" t="s">
        <v>1299</v>
      </c>
      <c r="E699" t="s">
        <v>4998</v>
      </c>
      <c r="F699">
        <v>12</v>
      </c>
      <c r="G699" s="188">
        <v>7500000</v>
      </c>
      <c r="H699" s="188">
        <v>7500000</v>
      </c>
    </row>
    <row r="700" spans="1:8" hidden="1" x14ac:dyDescent="0.25">
      <c r="A700" t="s">
        <v>2832</v>
      </c>
      <c r="B700" t="s">
        <v>4659</v>
      </c>
      <c r="C700" t="s">
        <v>4999</v>
      </c>
      <c r="D700" t="s">
        <v>1299</v>
      </c>
      <c r="E700" t="s">
        <v>3683</v>
      </c>
      <c r="F700">
        <v>12</v>
      </c>
      <c r="G700" s="188">
        <v>7550000</v>
      </c>
      <c r="H700" s="188">
        <v>7550000</v>
      </c>
    </row>
    <row r="701" spans="1:8" hidden="1" x14ac:dyDescent="0.25">
      <c r="A701" t="s">
        <v>2832</v>
      </c>
      <c r="B701" t="s">
        <v>4659</v>
      </c>
      <c r="C701" t="s">
        <v>5000</v>
      </c>
      <c r="D701" t="s">
        <v>1299</v>
      </c>
      <c r="E701" t="s">
        <v>3685</v>
      </c>
      <c r="F701">
        <v>12</v>
      </c>
      <c r="G701" s="188">
        <v>7550000</v>
      </c>
      <c r="H701" s="188">
        <v>7550000</v>
      </c>
    </row>
    <row r="702" spans="1:8" hidden="1" x14ac:dyDescent="0.25">
      <c r="A702" t="s">
        <v>2832</v>
      </c>
      <c r="B702" t="s">
        <v>4662</v>
      </c>
      <c r="C702" t="s">
        <v>5001</v>
      </c>
      <c r="D702" t="s">
        <v>1299</v>
      </c>
      <c r="E702" t="s">
        <v>3654</v>
      </c>
      <c r="F702">
        <v>12</v>
      </c>
      <c r="G702" s="188">
        <v>3094000</v>
      </c>
      <c r="H702" s="188">
        <v>2574000</v>
      </c>
    </row>
    <row r="703" spans="1:8" hidden="1" x14ac:dyDescent="0.25">
      <c r="A703" t="s">
        <v>2832</v>
      </c>
      <c r="B703" t="s">
        <v>4674</v>
      </c>
      <c r="C703" t="s">
        <v>5002</v>
      </c>
      <c r="D703" t="s">
        <v>1299</v>
      </c>
      <c r="E703" t="s">
        <v>5003</v>
      </c>
      <c r="F703">
        <v>12</v>
      </c>
      <c r="G703" s="188">
        <v>7550000</v>
      </c>
      <c r="H703" s="188">
        <v>7550000</v>
      </c>
    </row>
    <row r="704" spans="1:8" hidden="1" x14ac:dyDescent="0.25">
      <c r="A704" t="s">
        <v>2832</v>
      </c>
      <c r="B704" t="s">
        <v>4679</v>
      </c>
      <c r="C704" t="s">
        <v>5004</v>
      </c>
      <c r="D704" t="s">
        <v>1299</v>
      </c>
      <c r="E704" t="s">
        <v>5005</v>
      </c>
      <c r="F704">
        <v>12</v>
      </c>
      <c r="G704" s="188">
        <v>5135000</v>
      </c>
      <c r="H704" s="188">
        <v>3198000</v>
      </c>
    </row>
    <row r="705" spans="1:8" hidden="1" x14ac:dyDescent="0.25">
      <c r="A705" t="s">
        <v>2832</v>
      </c>
      <c r="B705" t="s">
        <v>4662</v>
      </c>
      <c r="C705" t="s">
        <v>5006</v>
      </c>
      <c r="D705" t="s">
        <v>1299</v>
      </c>
      <c r="E705" t="s">
        <v>5007</v>
      </c>
      <c r="F705">
        <v>12</v>
      </c>
      <c r="G705" s="188">
        <v>3094000</v>
      </c>
      <c r="H705" s="188">
        <v>3094000</v>
      </c>
    </row>
    <row r="706" spans="1:8" hidden="1" x14ac:dyDescent="0.25">
      <c r="A706" t="s">
        <v>2832</v>
      </c>
      <c r="B706" t="s">
        <v>4662</v>
      </c>
      <c r="C706" t="s">
        <v>5008</v>
      </c>
      <c r="D706" t="s">
        <v>1299</v>
      </c>
      <c r="E706" t="s">
        <v>5009</v>
      </c>
      <c r="F706">
        <v>12</v>
      </c>
      <c r="G706" s="188">
        <v>3094000</v>
      </c>
      <c r="H706" s="188">
        <v>0</v>
      </c>
    </row>
    <row r="707" spans="1:8" hidden="1" x14ac:dyDescent="0.25">
      <c r="A707" t="s">
        <v>2832</v>
      </c>
      <c r="B707" t="s">
        <v>4725</v>
      </c>
      <c r="C707" t="s">
        <v>5010</v>
      </c>
      <c r="D707" t="s">
        <v>1299</v>
      </c>
      <c r="E707" t="s">
        <v>5011</v>
      </c>
      <c r="F707">
        <v>12</v>
      </c>
      <c r="G707" s="188">
        <v>5500000</v>
      </c>
      <c r="H707" s="188">
        <v>5500000</v>
      </c>
    </row>
    <row r="708" spans="1:8" hidden="1" x14ac:dyDescent="0.25">
      <c r="A708" t="s">
        <v>2832</v>
      </c>
      <c r="B708" t="s">
        <v>5012</v>
      </c>
      <c r="C708" t="s">
        <v>5013</v>
      </c>
      <c r="D708" t="s">
        <v>1299</v>
      </c>
      <c r="E708" t="s">
        <v>5014</v>
      </c>
      <c r="F708">
        <v>2</v>
      </c>
      <c r="G708" s="188">
        <v>63304000</v>
      </c>
      <c r="H708" s="188">
        <v>63304000</v>
      </c>
    </row>
    <row r="709" spans="1:8" hidden="1" x14ac:dyDescent="0.25">
      <c r="A709" t="s">
        <v>2832</v>
      </c>
      <c r="B709" t="s">
        <v>4690</v>
      </c>
      <c r="C709" t="s">
        <v>5015</v>
      </c>
      <c r="D709" t="s">
        <v>1299</v>
      </c>
      <c r="E709" t="s">
        <v>5016</v>
      </c>
      <c r="F709">
        <v>12</v>
      </c>
      <c r="G709" s="188">
        <v>9000000</v>
      </c>
      <c r="H709" s="188">
        <v>9000000</v>
      </c>
    </row>
    <row r="710" spans="1:8" hidden="1" x14ac:dyDescent="0.25">
      <c r="A710" t="s">
        <v>2832</v>
      </c>
      <c r="B710" t="s">
        <v>4662</v>
      </c>
      <c r="C710" t="s">
        <v>5017</v>
      </c>
      <c r="D710" t="s">
        <v>1299</v>
      </c>
      <c r="E710" t="s">
        <v>3681</v>
      </c>
      <c r="F710">
        <v>12</v>
      </c>
      <c r="G710" s="188">
        <v>3094000</v>
      </c>
      <c r="H710" s="188">
        <v>2574000</v>
      </c>
    </row>
    <row r="711" spans="1:8" hidden="1" x14ac:dyDescent="0.25">
      <c r="A711" t="s">
        <v>2832</v>
      </c>
      <c r="B711" t="s">
        <v>4662</v>
      </c>
      <c r="C711" t="s">
        <v>5018</v>
      </c>
      <c r="D711" t="s">
        <v>1299</v>
      </c>
      <c r="E711" t="s">
        <v>3719</v>
      </c>
      <c r="F711">
        <v>12</v>
      </c>
      <c r="G711" s="188">
        <v>3094000</v>
      </c>
      <c r="H711" s="188">
        <v>2574000</v>
      </c>
    </row>
    <row r="712" spans="1:8" hidden="1" x14ac:dyDescent="0.25">
      <c r="A712" t="s">
        <v>2832</v>
      </c>
      <c r="B712" t="s">
        <v>5019</v>
      </c>
      <c r="C712" t="s">
        <v>5020</v>
      </c>
      <c r="D712" t="s">
        <v>1299</v>
      </c>
      <c r="E712" t="s">
        <v>5021</v>
      </c>
      <c r="F712">
        <v>12</v>
      </c>
      <c r="G712" s="188">
        <v>4212500</v>
      </c>
      <c r="H712" s="188">
        <v>50550000</v>
      </c>
    </row>
    <row r="713" spans="1:8" hidden="1" x14ac:dyDescent="0.25">
      <c r="A713" t="s">
        <v>2832</v>
      </c>
      <c r="B713" t="s">
        <v>4682</v>
      </c>
      <c r="C713" t="s">
        <v>5022</v>
      </c>
      <c r="D713" t="s">
        <v>1299</v>
      </c>
      <c r="E713" t="s">
        <v>5023</v>
      </c>
      <c r="F713">
        <v>12</v>
      </c>
      <c r="G713" s="188">
        <v>7500000</v>
      </c>
      <c r="H713" s="188">
        <v>7500000</v>
      </c>
    </row>
    <row r="714" spans="1:8" hidden="1" x14ac:dyDescent="0.25">
      <c r="A714" t="s">
        <v>2832</v>
      </c>
      <c r="B714" t="s">
        <v>4682</v>
      </c>
      <c r="C714" t="s">
        <v>5024</v>
      </c>
      <c r="D714" t="s">
        <v>1299</v>
      </c>
      <c r="E714" t="s">
        <v>5025</v>
      </c>
      <c r="F714">
        <v>12</v>
      </c>
      <c r="G714" s="188">
        <v>7500000</v>
      </c>
      <c r="H714" s="188">
        <v>7500000</v>
      </c>
    </row>
    <row r="715" spans="1:8" hidden="1" x14ac:dyDescent="0.25">
      <c r="A715" t="s">
        <v>2832</v>
      </c>
      <c r="B715" t="s">
        <v>4679</v>
      </c>
      <c r="C715" t="s">
        <v>5026</v>
      </c>
      <c r="D715" t="s">
        <v>1299</v>
      </c>
      <c r="E715" t="s">
        <v>5027</v>
      </c>
      <c r="F715">
        <v>12</v>
      </c>
      <c r="G715" s="188">
        <v>5135000</v>
      </c>
      <c r="H715" s="188">
        <v>3198000</v>
      </c>
    </row>
    <row r="716" spans="1:8" hidden="1" x14ac:dyDescent="0.25">
      <c r="A716" t="s">
        <v>2832</v>
      </c>
      <c r="B716" t="s">
        <v>4665</v>
      </c>
      <c r="C716" t="s">
        <v>5028</v>
      </c>
      <c r="D716" t="s">
        <v>1299</v>
      </c>
      <c r="E716" t="s">
        <v>5029</v>
      </c>
      <c r="F716">
        <v>12</v>
      </c>
      <c r="G716" s="188">
        <v>58557000</v>
      </c>
      <c r="H716" s="188">
        <v>57137606</v>
      </c>
    </row>
    <row r="717" spans="1:8" hidden="1" x14ac:dyDescent="0.25">
      <c r="A717" t="s">
        <v>2832</v>
      </c>
      <c r="B717" t="s">
        <v>3934</v>
      </c>
      <c r="C717" t="s">
        <v>5030</v>
      </c>
      <c r="D717" t="s">
        <v>1299</v>
      </c>
      <c r="E717" t="s">
        <v>5031</v>
      </c>
      <c r="F717">
        <v>12</v>
      </c>
      <c r="G717" s="188">
        <v>63304000</v>
      </c>
      <c r="H717" s="188">
        <v>61624674</v>
      </c>
    </row>
    <row r="718" spans="1:8" hidden="1" x14ac:dyDescent="0.25">
      <c r="A718" t="s">
        <v>2832</v>
      </c>
      <c r="B718" t="s">
        <v>4685</v>
      </c>
      <c r="C718" t="s">
        <v>5032</v>
      </c>
      <c r="D718" t="s">
        <v>1299</v>
      </c>
      <c r="E718" t="s">
        <v>5033</v>
      </c>
      <c r="F718">
        <v>12</v>
      </c>
      <c r="G718" s="188">
        <v>5500000</v>
      </c>
      <c r="H718" s="188">
        <v>5500000</v>
      </c>
    </row>
    <row r="719" spans="1:8" hidden="1" x14ac:dyDescent="0.25">
      <c r="A719" t="s">
        <v>2832</v>
      </c>
      <c r="B719" t="s">
        <v>4685</v>
      </c>
      <c r="C719" t="s">
        <v>5034</v>
      </c>
      <c r="D719" t="s">
        <v>1299</v>
      </c>
      <c r="E719" t="s">
        <v>5035</v>
      </c>
      <c r="F719">
        <v>12</v>
      </c>
      <c r="G719" s="188">
        <v>5500000</v>
      </c>
      <c r="H719" s="188">
        <v>5500000</v>
      </c>
    </row>
    <row r="720" spans="1:8" hidden="1" x14ac:dyDescent="0.25">
      <c r="A720" t="s">
        <v>2832</v>
      </c>
      <c r="B720" t="s">
        <v>4685</v>
      </c>
      <c r="C720" t="s">
        <v>5036</v>
      </c>
      <c r="D720" t="s">
        <v>1299</v>
      </c>
      <c r="E720" t="s">
        <v>5037</v>
      </c>
      <c r="F720">
        <v>12</v>
      </c>
      <c r="G720" s="188">
        <v>5500000</v>
      </c>
      <c r="H720" s="188">
        <v>5500000</v>
      </c>
    </row>
    <row r="721" spans="1:8" hidden="1" x14ac:dyDescent="0.25">
      <c r="A721" t="s">
        <v>2832</v>
      </c>
      <c r="B721" t="s">
        <v>4685</v>
      </c>
      <c r="C721" t="s">
        <v>5038</v>
      </c>
      <c r="D721" t="s">
        <v>1299</v>
      </c>
      <c r="E721" t="s">
        <v>5039</v>
      </c>
      <c r="F721">
        <v>12</v>
      </c>
      <c r="G721" s="188">
        <v>5500000</v>
      </c>
      <c r="H721" s="188">
        <v>5500000</v>
      </c>
    </row>
    <row r="722" spans="1:8" hidden="1" x14ac:dyDescent="0.25">
      <c r="A722" t="s">
        <v>2832</v>
      </c>
      <c r="B722" t="s">
        <v>4685</v>
      </c>
      <c r="C722" t="s">
        <v>5040</v>
      </c>
      <c r="D722" t="s">
        <v>1299</v>
      </c>
      <c r="E722" t="s">
        <v>5041</v>
      </c>
      <c r="F722">
        <v>12</v>
      </c>
      <c r="G722" s="188">
        <v>5500000</v>
      </c>
      <c r="H722" s="188">
        <v>5500000</v>
      </c>
    </row>
    <row r="723" spans="1:8" hidden="1" x14ac:dyDescent="0.25">
      <c r="A723" t="s">
        <v>2832</v>
      </c>
      <c r="B723" t="s">
        <v>5042</v>
      </c>
      <c r="C723" t="s">
        <v>5043</v>
      </c>
      <c r="D723" t="s">
        <v>1299</v>
      </c>
      <c r="E723" t="s">
        <v>5044</v>
      </c>
      <c r="F723">
        <v>3</v>
      </c>
      <c r="G723" s="188">
        <v>63304000</v>
      </c>
      <c r="H723" s="188">
        <v>61488093</v>
      </c>
    </row>
    <row r="724" spans="1:8" hidden="1" x14ac:dyDescent="0.25">
      <c r="A724" t="s">
        <v>2832</v>
      </c>
      <c r="B724" t="s">
        <v>5042</v>
      </c>
      <c r="C724" t="s">
        <v>5045</v>
      </c>
      <c r="D724" t="s">
        <v>1299</v>
      </c>
      <c r="E724" t="s">
        <v>5046</v>
      </c>
      <c r="F724">
        <v>3</v>
      </c>
      <c r="G724" s="188">
        <v>63304000</v>
      </c>
      <c r="H724" s="188">
        <v>61488093</v>
      </c>
    </row>
    <row r="725" spans="1:8" hidden="1" x14ac:dyDescent="0.25">
      <c r="A725" t="s">
        <v>2832</v>
      </c>
      <c r="B725" t="s">
        <v>5012</v>
      </c>
      <c r="C725" t="s">
        <v>5047</v>
      </c>
      <c r="D725" t="s">
        <v>1299</v>
      </c>
      <c r="E725" t="s">
        <v>5048</v>
      </c>
      <c r="F725">
        <v>2</v>
      </c>
      <c r="G725" s="188">
        <v>63304000</v>
      </c>
      <c r="H725" s="188">
        <v>63304000</v>
      </c>
    </row>
    <row r="726" spans="1:8" hidden="1" x14ac:dyDescent="0.25">
      <c r="A726" t="s">
        <v>2832</v>
      </c>
      <c r="B726" t="s">
        <v>5012</v>
      </c>
      <c r="C726" t="s">
        <v>5049</v>
      </c>
      <c r="D726" t="s">
        <v>1299</v>
      </c>
      <c r="E726" t="s">
        <v>5048</v>
      </c>
      <c r="F726">
        <v>2</v>
      </c>
      <c r="G726" s="188">
        <v>63304000</v>
      </c>
      <c r="H726" s="188">
        <v>62350582</v>
      </c>
    </row>
    <row r="727" spans="1:8" hidden="1" x14ac:dyDescent="0.25">
      <c r="A727" t="s">
        <v>2832</v>
      </c>
      <c r="B727" t="s">
        <v>4725</v>
      </c>
      <c r="C727" t="s">
        <v>5050</v>
      </c>
      <c r="D727" t="s">
        <v>1299</v>
      </c>
      <c r="E727" t="s">
        <v>5051</v>
      </c>
      <c r="F727">
        <v>12</v>
      </c>
      <c r="G727" s="188">
        <v>5500000</v>
      </c>
      <c r="H727" s="188">
        <v>5500000</v>
      </c>
    </row>
    <row r="728" spans="1:8" hidden="1" x14ac:dyDescent="0.25">
      <c r="A728" t="s">
        <v>2832</v>
      </c>
      <c r="B728" t="s">
        <v>5052</v>
      </c>
      <c r="C728" t="s">
        <v>5053</v>
      </c>
      <c r="D728" t="s">
        <v>1299</v>
      </c>
      <c r="E728" t="s">
        <v>5054</v>
      </c>
      <c r="F728">
        <v>1</v>
      </c>
      <c r="G728" s="188">
        <v>129522050</v>
      </c>
      <c r="H728" s="188">
        <v>129522050</v>
      </c>
    </row>
    <row r="729" spans="1:8" hidden="1" x14ac:dyDescent="0.25">
      <c r="A729" t="s">
        <v>2832</v>
      </c>
      <c r="B729" t="s">
        <v>5055</v>
      </c>
      <c r="C729" t="s">
        <v>5056</v>
      </c>
      <c r="D729" t="s">
        <v>1299</v>
      </c>
      <c r="E729" t="s">
        <v>5057</v>
      </c>
      <c r="F729">
        <v>12</v>
      </c>
      <c r="G729" s="188">
        <v>58557000</v>
      </c>
      <c r="H729" s="188">
        <v>52857780</v>
      </c>
    </row>
    <row r="730" spans="1:8" hidden="1" x14ac:dyDescent="0.25">
      <c r="A730" t="s">
        <v>2832</v>
      </c>
      <c r="B730" t="s">
        <v>4668</v>
      </c>
      <c r="C730" t="s">
        <v>5058</v>
      </c>
      <c r="D730" t="s">
        <v>1299</v>
      </c>
      <c r="E730" t="s">
        <v>5059</v>
      </c>
      <c r="F730">
        <v>12</v>
      </c>
      <c r="G730" s="188">
        <v>7500000</v>
      </c>
      <c r="H730" s="188">
        <v>7500000</v>
      </c>
    </row>
    <row r="731" spans="1:8" hidden="1" x14ac:dyDescent="0.25">
      <c r="A731" t="s">
        <v>2832</v>
      </c>
      <c r="B731" t="s">
        <v>4668</v>
      </c>
      <c r="C731" t="s">
        <v>5060</v>
      </c>
      <c r="D731" t="s">
        <v>1299</v>
      </c>
      <c r="E731" t="s">
        <v>5061</v>
      </c>
      <c r="F731">
        <v>12</v>
      </c>
      <c r="G731" s="188">
        <v>7500000</v>
      </c>
      <c r="H731" s="188">
        <v>7500000</v>
      </c>
    </row>
    <row r="732" spans="1:8" hidden="1" x14ac:dyDescent="0.25">
      <c r="A732" t="s">
        <v>2832</v>
      </c>
      <c r="B732" t="s">
        <v>4662</v>
      </c>
      <c r="C732" t="s">
        <v>5062</v>
      </c>
      <c r="D732" t="s">
        <v>1299</v>
      </c>
      <c r="E732" t="s">
        <v>5063</v>
      </c>
      <c r="F732">
        <v>12</v>
      </c>
      <c r="G732" s="188">
        <v>3094000</v>
      </c>
      <c r="H732" s="188">
        <v>2574000</v>
      </c>
    </row>
    <row r="733" spans="1:8" hidden="1" x14ac:dyDescent="0.25">
      <c r="A733" t="s">
        <v>2832</v>
      </c>
      <c r="B733" t="s">
        <v>4674</v>
      </c>
      <c r="C733" t="s">
        <v>5064</v>
      </c>
      <c r="D733" t="s">
        <v>1299</v>
      </c>
      <c r="E733" t="s">
        <v>5065</v>
      </c>
      <c r="F733">
        <v>12</v>
      </c>
      <c r="G733" s="188">
        <v>7550000</v>
      </c>
      <c r="H733" s="188">
        <v>7550000</v>
      </c>
    </row>
    <row r="734" spans="1:8" hidden="1" x14ac:dyDescent="0.25">
      <c r="A734" t="s">
        <v>2832</v>
      </c>
      <c r="B734" t="s">
        <v>3934</v>
      </c>
      <c r="C734" t="s">
        <v>5066</v>
      </c>
      <c r="D734" t="s">
        <v>1299</v>
      </c>
      <c r="E734" t="s">
        <v>5067</v>
      </c>
      <c r="F734">
        <v>12</v>
      </c>
      <c r="G734" s="188">
        <v>63304000</v>
      </c>
      <c r="H734" s="188">
        <v>57240364</v>
      </c>
    </row>
    <row r="735" spans="1:8" hidden="1" x14ac:dyDescent="0.25">
      <c r="A735" t="s">
        <v>2832</v>
      </c>
      <c r="B735" t="s">
        <v>5068</v>
      </c>
      <c r="C735" t="s">
        <v>5069</v>
      </c>
      <c r="D735" t="s">
        <v>1299</v>
      </c>
      <c r="E735" t="s">
        <v>5070</v>
      </c>
      <c r="F735">
        <v>12</v>
      </c>
      <c r="G735" s="188">
        <v>8500000</v>
      </c>
      <c r="H735" s="188">
        <v>102000000</v>
      </c>
    </row>
    <row r="736" spans="1:8" hidden="1" x14ac:dyDescent="0.25">
      <c r="A736" t="s">
        <v>2832</v>
      </c>
      <c r="B736" t="s">
        <v>4674</v>
      </c>
      <c r="C736" t="s">
        <v>5071</v>
      </c>
      <c r="D736" t="s">
        <v>1299</v>
      </c>
      <c r="E736" t="s">
        <v>5072</v>
      </c>
      <c r="F736">
        <v>12</v>
      </c>
      <c r="G736" s="188">
        <v>7550000</v>
      </c>
      <c r="H736" s="188">
        <v>7550000</v>
      </c>
    </row>
    <row r="737" spans="1:8" hidden="1" x14ac:dyDescent="0.25">
      <c r="A737" t="s">
        <v>2832</v>
      </c>
      <c r="B737" t="s">
        <v>4679</v>
      </c>
      <c r="C737" t="s">
        <v>5073</v>
      </c>
      <c r="D737" t="s">
        <v>1299</v>
      </c>
      <c r="E737" t="s">
        <v>5074</v>
      </c>
      <c r="F737">
        <v>12</v>
      </c>
      <c r="G737" s="188">
        <v>5135000</v>
      </c>
      <c r="H737" s="188">
        <v>3198000</v>
      </c>
    </row>
    <row r="738" spans="1:8" hidden="1" x14ac:dyDescent="0.25">
      <c r="A738" t="s">
        <v>2832</v>
      </c>
      <c r="B738" t="s">
        <v>4679</v>
      </c>
      <c r="C738" t="s">
        <v>5075</v>
      </c>
      <c r="D738" t="s">
        <v>1299</v>
      </c>
      <c r="E738" t="s">
        <v>5005</v>
      </c>
      <c r="F738">
        <v>12</v>
      </c>
      <c r="G738" s="188">
        <v>5135000</v>
      </c>
      <c r="H738" s="188">
        <v>3198000</v>
      </c>
    </row>
    <row r="739" spans="1:8" hidden="1" x14ac:dyDescent="0.25">
      <c r="A739" t="s">
        <v>2832</v>
      </c>
      <c r="B739" t="s">
        <v>5076</v>
      </c>
      <c r="C739" t="s">
        <v>5077</v>
      </c>
      <c r="D739" t="s">
        <v>1299</v>
      </c>
      <c r="E739" t="s">
        <v>5054</v>
      </c>
      <c r="F739">
        <v>1</v>
      </c>
      <c r="G739" s="188">
        <v>102000000</v>
      </c>
      <c r="H739" s="188">
        <v>102000000</v>
      </c>
    </row>
    <row r="740" spans="1:8" hidden="1" x14ac:dyDescent="0.25">
      <c r="A740" t="s">
        <v>2832</v>
      </c>
      <c r="B740" t="s">
        <v>4685</v>
      </c>
      <c r="C740" t="s">
        <v>5078</v>
      </c>
      <c r="D740" t="s">
        <v>1299</v>
      </c>
      <c r="E740" t="s">
        <v>5079</v>
      </c>
      <c r="F740">
        <v>12</v>
      </c>
      <c r="G740" s="188">
        <v>5500000</v>
      </c>
      <c r="H740" s="188">
        <v>5500000</v>
      </c>
    </row>
    <row r="741" spans="1:8" hidden="1" x14ac:dyDescent="0.25">
      <c r="A741" t="s">
        <v>2832</v>
      </c>
      <c r="B741" t="s">
        <v>5042</v>
      </c>
      <c r="C741" t="s">
        <v>5080</v>
      </c>
      <c r="D741" t="s">
        <v>1299</v>
      </c>
      <c r="E741" t="s">
        <v>5044</v>
      </c>
      <c r="F741">
        <v>3</v>
      </c>
      <c r="G741" s="188">
        <v>63304000</v>
      </c>
      <c r="H741" s="188">
        <v>63304000</v>
      </c>
    </row>
    <row r="742" spans="1:8" hidden="1" x14ac:dyDescent="0.25">
      <c r="A742" t="s">
        <v>2832</v>
      </c>
      <c r="B742" t="s">
        <v>4690</v>
      </c>
      <c r="C742" t="s">
        <v>5081</v>
      </c>
      <c r="D742" t="s">
        <v>1299</v>
      </c>
      <c r="E742" t="s">
        <v>5082</v>
      </c>
      <c r="F742">
        <v>12</v>
      </c>
      <c r="G742" s="188">
        <v>9000000</v>
      </c>
      <c r="H742" s="188">
        <v>9000000</v>
      </c>
    </row>
    <row r="743" spans="1:8" hidden="1" x14ac:dyDescent="0.25">
      <c r="A743" t="s">
        <v>2832</v>
      </c>
      <c r="B743" t="s">
        <v>4725</v>
      </c>
      <c r="C743" t="s">
        <v>5083</v>
      </c>
      <c r="D743" t="s">
        <v>1299</v>
      </c>
      <c r="E743" t="s">
        <v>5084</v>
      </c>
      <c r="F743">
        <v>12</v>
      </c>
      <c r="G743" s="188">
        <v>5500000</v>
      </c>
      <c r="H743" s="188">
        <v>5500000</v>
      </c>
    </row>
    <row r="744" spans="1:8" hidden="1" x14ac:dyDescent="0.25">
      <c r="A744" t="s">
        <v>2832</v>
      </c>
      <c r="B744" t="s">
        <v>4690</v>
      </c>
      <c r="C744" t="s">
        <v>5085</v>
      </c>
      <c r="D744" t="s">
        <v>1299</v>
      </c>
      <c r="E744" t="s">
        <v>5086</v>
      </c>
      <c r="F744">
        <v>12</v>
      </c>
      <c r="G744" s="188">
        <v>9000000</v>
      </c>
      <c r="H744" s="188">
        <v>0</v>
      </c>
    </row>
    <row r="745" spans="1:8" hidden="1" x14ac:dyDescent="0.25">
      <c r="A745" t="s">
        <v>2832</v>
      </c>
      <c r="B745" t="s">
        <v>3937</v>
      </c>
      <c r="C745" t="s">
        <v>5087</v>
      </c>
      <c r="D745" t="s">
        <v>1299</v>
      </c>
      <c r="E745" t="s">
        <v>5088</v>
      </c>
      <c r="F745">
        <v>12</v>
      </c>
      <c r="G745" s="188">
        <v>62917000</v>
      </c>
      <c r="H745" s="188">
        <v>24763978</v>
      </c>
    </row>
    <row r="746" spans="1:8" hidden="1" x14ac:dyDescent="0.25">
      <c r="A746" t="s">
        <v>2832</v>
      </c>
      <c r="B746" t="s">
        <v>4665</v>
      </c>
      <c r="C746" t="s">
        <v>5089</v>
      </c>
      <c r="D746" t="s">
        <v>1299</v>
      </c>
      <c r="E746" t="s">
        <v>5090</v>
      </c>
      <c r="F746">
        <v>12</v>
      </c>
      <c r="G746" s="188">
        <v>58557000</v>
      </c>
      <c r="H746" s="188">
        <v>52857780</v>
      </c>
    </row>
    <row r="747" spans="1:8" hidden="1" x14ac:dyDescent="0.25">
      <c r="A747" t="s">
        <v>2832</v>
      </c>
      <c r="B747" t="s">
        <v>5091</v>
      </c>
      <c r="C747" t="s">
        <v>5092</v>
      </c>
      <c r="D747" t="s">
        <v>1299</v>
      </c>
      <c r="E747" t="s">
        <v>5093</v>
      </c>
      <c r="F747">
        <v>1</v>
      </c>
      <c r="G747" s="188">
        <v>9000000</v>
      </c>
      <c r="H747" s="188">
        <v>9000000</v>
      </c>
    </row>
    <row r="748" spans="1:8" hidden="1" x14ac:dyDescent="0.25">
      <c r="A748" t="s">
        <v>2832</v>
      </c>
      <c r="B748" t="s">
        <v>4665</v>
      </c>
      <c r="C748" t="s">
        <v>5094</v>
      </c>
      <c r="D748" t="s">
        <v>1299</v>
      </c>
      <c r="E748" t="s">
        <v>5057</v>
      </c>
      <c r="F748">
        <v>12</v>
      </c>
      <c r="G748" s="188">
        <v>58557000</v>
      </c>
      <c r="H748" s="188">
        <v>52857780</v>
      </c>
    </row>
    <row r="749" spans="1:8" hidden="1" x14ac:dyDescent="0.25">
      <c r="A749" t="s">
        <v>2832</v>
      </c>
      <c r="B749" t="s">
        <v>4665</v>
      </c>
      <c r="C749" t="s">
        <v>5095</v>
      </c>
      <c r="D749" t="s">
        <v>1299</v>
      </c>
      <c r="E749" t="s">
        <v>5096</v>
      </c>
      <c r="F749">
        <v>12</v>
      </c>
      <c r="G749" s="188">
        <v>58557000</v>
      </c>
      <c r="H749" s="188">
        <v>52857780</v>
      </c>
    </row>
    <row r="750" spans="1:8" hidden="1" x14ac:dyDescent="0.25">
      <c r="A750" t="s">
        <v>2832</v>
      </c>
      <c r="B750" t="s">
        <v>4665</v>
      </c>
      <c r="C750" t="s">
        <v>5097</v>
      </c>
      <c r="D750" t="s">
        <v>1299</v>
      </c>
      <c r="E750" t="s">
        <v>5057</v>
      </c>
      <c r="F750">
        <v>12</v>
      </c>
      <c r="G750" s="188">
        <v>58557000</v>
      </c>
      <c r="H750" s="188">
        <v>51308370</v>
      </c>
    </row>
    <row r="751" spans="1:8" hidden="1" x14ac:dyDescent="0.25">
      <c r="A751" t="s">
        <v>2832</v>
      </c>
      <c r="B751" t="s">
        <v>4659</v>
      </c>
      <c r="C751" t="s">
        <v>5098</v>
      </c>
      <c r="D751" t="s">
        <v>1299</v>
      </c>
      <c r="E751" t="s">
        <v>5099</v>
      </c>
      <c r="F751">
        <v>12</v>
      </c>
      <c r="G751" s="188">
        <v>7550000</v>
      </c>
      <c r="H751" s="188">
        <v>7550000</v>
      </c>
    </row>
    <row r="752" spans="1:8" hidden="1" x14ac:dyDescent="0.25">
      <c r="A752" t="s">
        <v>2832</v>
      </c>
      <c r="B752" t="s">
        <v>4659</v>
      </c>
      <c r="C752" t="s">
        <v>5100</v>
      </c>
      <c r="D752" t="s">
        <v>1299</v>
      </c>
      <c r="E752" t="s">
        <v>5101</v>
      </c>
      <c r="F752">
        <v>12</v>
      </c>
      <c r="G752" s="188">
        <v>7550000</v>
      </c>
      <c r="H752" s="188">
        <v>7550000</v>
      </c>
    </row>
    <row r="753" spans="1:8" hidden="1" x14ac:dyDescent="0.25">
      <c r="A753" t="s">
        <v>2832</v>
      </c>
      <c r="B753" t="s">
        <v>4659</v>
      </c>
      <c r="C753" t="s">
        <v>5102</v>
      </c>
      <c r="D753" t="s">
        <v>1299</v>
      </c>
      <c r="E753" t="s">
        <v>5103</v>
      </c>
      <c r="F753">
        <v>12</v>
      </c>
      <c r="G753" s="188">
        <v>7550000</v>
      </c>
      <c r="H753" s="188">
        <v>7550000</v>
      </c>
    </row>
    <row r="754" spans="1:8" hidden="1" x14ac:dyDescent="0.25">
      <c r="A754" t="s">
        <v>2832</v>
      </c>
      <c r="B754" t="s">
        <v>4665</v>
      </c>
      <c r="C754" t="s">
        <v>5104</v>
      </c>
      <c r="D754" t="s">
        <v>1299</v>
      </c>
      <c r="E754" t="s">
        <v>4667</v>
      </c>
      <c r="F754">
        <v>12</v>
      </c>
      <c r="G754" s="188">
        <v>58557000</v>
      </c>
      <c r="H754" s="188">
        <v>54049846</v>
      </c>
    </row>
    <row r="755" spans="1:8" hidden="1" x14ac:dyDescent="0.25">
      <c r="A755" t="s">
        <v>2832</v>
      </c>
      <c r="B755" t="s">
        <v>4662</v>
      </c>
      <c r="C755" t="s">
        <v>5105</v>
      </c>
      <c r="D755" t="s">
        <v>1299</v>
      </c>
      <c r="E755" t="s">
        <v>5106</v>
      </c>
      <c r="F755">
        <v>12</v>
      </c>
      <c r="G755" s="188">
        <v>3094000</v>
      </c>
      <c r="H755" s="188">
        <v>2574000</v>
      </c>
    </row>
    <row r="756" spans="1:8" hidden="1" x14ac:dyDescent="0.25">
      <c r="A756" t="s">
        <v>2832</v>
      </c>
      <c r="B756" t="s">
        <v>4665</v>
      </c>
      <c r="C756" t="s">
        <v>5107</v>
      </c>
      <c r="D756" t="s">
        <v>1299</v>
      </c>
      <c r="E756" t="s">
        <v>5096</v>
      </c>
      <c r="F756">
        <v>12</v>
      </c>
      <c r="G756" s="188">
        <v>58557000</v>
      </c>
      <c r="H756" s="188">
        <v>54049846</v>
      </c>
    </row>
    <row r="757" spans="1:8" hidden="1" x14ac:dyDescent="0.25">
      <c r="A757" t="s">
        <v>2832</v>
      </c>
      <c r="B757" t="s">
        <v>3934</v>
      </c>
      <c r="C757" t="s">
        <v>5108</v>
      </c>
      <c r="D757" t="s">
        <v>1299</v>
      </c>
      <c r="E757" t="s">
        <v>5109</v>
      </c>
      <c r="F757">
        <v>12</v>
      </c>
      <c r="G757" s="188">
        <v>63304000</v>
      </c>
      <c r="H757" s="188">
        <v>60387276</v>
      </c>
    </row>
    <row r="758" spans="1:8" hidden="1" x14ac:dyDescent="0.25">
      <c r="A758" t="s">
        <v>2832</v>
      </c>
      <c r="B758" t="s">
        <v>3934</v>
      </c>
      <c r="C758" t="s">
        <v>5110</v>
      </c>
      <c r="D758" t="s">
        <v>1299</v>
      </c>
      <c r="E758" t="s">
        <v>5111</v>
      </c>
      <c r="F758">
        <v>12</v>
      </c>
      <c r="G758" s="188">
        <v>63304000</v>
      </c>
      <c r="H758" s="188">
        <v>60387276</v>
      </c>
    </row>
    <row r="759" spans="1:8" hidden="1" x14ac:dyDescent="0.25">
      <c r="A759" t="s">
        <v>2832</v>
      </c>
      <c r="B759" t="s">
        <v>4679</v>
      </c>
      <c r="C759" t="s">
        <v>5112</v>
      </c>
      <c r="D759" t="s">
        <v>1299</v>
      </c>
      <c r="E759" t="s">
        <v>5113</v>
      </c>
      <c r="F759">
        <v>12</v>
      </c>
      <c r="G759" s="188">
        <v>5135000</v>
      </c>
      <c r="H759" s="188">
        <v>3198000</v>
      </c>
    </row>
    <row r="760" spans="1:8" hidden="1" x14ac:dyDescent="0.25">
      <c r="A760" t="s">
        <v>2832</v>
      </c>
      <c r="B760" t="s">
        <v>3934</v>
      </c>
      <c r="C760" t="s">
        <v>5114</v>
      </c>
      <c r="D760" t="s">
        <v>1299</v>
      </c>
      <c r="E760" t="s">
        <v>5109</v>
      </c>
      <c r="F760">
        <v>12</v>
      </c>
      <c r="G760" s="188">
        <v>63304000</v>
      </c>
      <c r="H760" s="188">
        <v>58459303</v>
      </c>
    </row>
    <row r="761" spans="1:8" hidden="1" x14ac:dyDescent="0.25">
      <c r="A761" t="s">
        <v>2832</v>
      </c>
      <c r="B761" t="s">
        <v>5115</v>
      </c>
      <c r="C761" t="s">
        <v>5116</v>
      </c>
      <c r="D761" t="s">
        <v>1299</v>
      </c>
      <c r="E761" t="s">
        <v>5117</v>
      </c>
      <c r="F761">
        <v>1</v>
      </c>
      <c r="G761" s="188">
        <v>16983000</v>
      </c>
      <c r="H761" s="188">
        <v>16983000</v>
      </c>
    </row>
    <row r="762" spans="1:8" hidden="1" x14ac:dyDescent="0.25">
      <c r="A762" t="s">
        <v>2832</v>
      </c>
      <c r="B762" t="s">
        <v>5042</v>
      </c>
      <c r="C762" t="s">
        <v>5118</v>
      </c>
      <c r="D762" t="s">
        <v>1299</v>
      </c>
      <c r="E762" t="s">
        <v>5119</v>
      </c>
      <c r="F762">
        <v>3</v>
      </c>
      <c r="G762" s="188">
        <v>63304000</v>
      </c>
      <c r="H762" s="188">
        <v>61356906</v>
      </c>
    </row>
    <row r="763" spans="1:8" hidden="1" x14ac:dyDescent="0.25">
      <c r="A763" t="s">
        <v>2832</v>
      </c>
      <c r="B763" t="s">
        <v>4725</v>
      </c>
      <c r="C763" t="s">
        <v>5120</v>
      </c>
      <c r="D763" t="s">
        <v>1299</v>
      </c>
      <c r="E763" t="s">
        <v>5121</v>
      </c>
      <c r="F763">
        <v>12</v>
      </c>
      <c r="G763" s="188">
        <v>5500000</v>
      </c>
      <c r="H763" s="188">
        <v>5500000</v>
      </c>
    </row>
    <row r="764" spans="1:8" hidden="1" x14ac:dyDescent="0.25">
      <c r="A764" t="s">
        <v>2832</v>
      </c>
      <c r="B764" t="s">
        <v>4690</v>
      </c>
      <c r="C764" t="s">
        <v>5122</v>
      </c>
      <c r="D764" t="s">
        <v>1299</v>
      </c>
      <c r="E764" t="s">
        <v>5123</v>
      </c>
      <c r="F764">
        <v>12</v>
      </c>
      <c r="G764" s="188">
        <v>9000000</v>
      </c>
      <c r="H764" s="188">
        <v>9000000</v>
      </c>
    </row>
    <row r="765" spans="1:8" hidden="1" x14ac:dyDescent="0.25">
      <c r="A765" t="s">
        <v>2832</v>
      </c>
      <c r="B765" t="s">
        <v>4690</v>
      </c>
      <c r="C765" t="s">
        <v>5124</v>
      </c>
      <c r="D765" t="s">
        <v>1299</v>
      </c>
      <c r="E765" t="s">
        <v>5125</v>
      </c>
      <c r="F765">
        <v>12</v>
      </c>
      <c r="G765" s="188">
        <v>9000000</v>
      </c>
      <c r="H765" s="188">
        <v>9000000</v>
      </c>
    </row>
    <row r="766" spans="1:8" hidden="1" x14ac:dyDescent="0.25">
      <c r="A766" t="s">
        <v>2832</v>
      </c>
      <c r="B766" t="s">
        <v>3937</v>
      </c>
      <c r="C766" t="s">
        <v>5126</v>
      </c>
      <c r="D766" t="s">
        <v>1299</v>
      </c>
      <c r="E766" t="s">
        <v>5127</v>
      </c>
      <c r="F766">
        <v>12</v>
      </c>
      <c r="G766" s="188">
        <v>62917000</v>
      </c>
      <c r="H766" s="188">
        <v>55845907</v>
      </c>
    </row>
    <row r="767" spans="1:8" hidden="1" x14ac:dyDescent="0.25">
      <c r="A767" t="s">
        <v>2832</v>
      </c>
      <c r="B767" t="s">
        <v>3937</v>
      </c>
      <c r="C767" t="s">
        <v>5128</v>
      </c>
      <c r="D767" t="s">
        <v>1299</v>
      </c>
      <c r="E767" t="s">
        <v>5129</v>
      </c>
      <c r="F767">
        <v>12</v>
      </c>
      <c r="G767" s="188">
        <v>62917000</v>
      </c>
      <c r="H767" s="188">
        <v>55453180</v>
      </c>
    </row>
    <row r="768" spans="1:8" hidden="1" x14ac:dyDescent="0.25">
      <c r="A768" t="s">
        <v>2792</v>
      </c>
      <c r="B768" t="s">
        <v>5130</v>
      </c>
      <c r="C768" t="s">
        <v>5131</v>
      </c>
      <c r="D768" t="s">
        <v>1299</v>
      </c>
      <c r="E768" t="s">
        <v>5132</v>
      </c>
      <c r="F768">
        <v>12</v>
      </c>
      <c r="G768" s="188">
        <v>6000000</v>
      </c>
      <c r="H768" s="188">
        <v>0</v>
      </c>
    </row>
    <row r="769" spans="1:8" hidden="1" x14ac:dyDescent="0.25">
      <c r="A769" t="s">
        <v>2792</v>
      </c>
      <c r="B769" t="s">
        <v>5130</v>
      </c>
      <c r="C769" t="s">
        <v>5133</v>
      </c>
      <c r="D769" t="s">
        <v>1299</v>
      </c>
      <c r="E769" t="s">
        <v>5134</v>
      </c>
      <c r="F769">
        <v>12</v>
      </c>
      <c r="G769" s="188">
        <v>6000000</v>
      </c>
      <c r="H769" s="188">
        <v>0</v>
      </c>
    </row>
    <row r="770" spans="1:8" hidden="1" x14ac:dyDescent="0.25">
      <c r="A770" t="s">
        <v>2792</v>
      </c>
      <c r="B770" t="s">
        <v>5135</v>
      </c>
      <c r="C770" t="s">
        <v>5136</v>
      </c>
      <c r="D770" t="s">
        <v>1299</v>
      </c>
      <c r="E770" t="s">
        <v>5137</v>
      </c>
      <c r="F770">
        <v>12</v>
      </c>
      <c r="G770" s="188">
        <v>6000000</v>
      </c>
      <c r="H770" s="188">
        <v>0</v>
      </c>
    </row>
    <row r="771" spans="1:8" hidden="1" x14ac:dyDescent="0.25">
      <c r="A771" t="s">
        <v>2792</v>
      </c>
      <c r="B771" t="s">
        <v>5135</v>
      </c>
      <c r="C771" t="s">
        <v>5138</v>
      </c>
      <c r="D771" t="s">
        <v>1299</v>
      </c>
      <c r="E771" t="s">
        <v>5139</v>
      </c>
      <c r="F771">
        <v>12</v>
      </c>
      <c r="G771" s="188">
        <v>6000000</v>
      </c>
      <c r="H771" s="188">
        <v>0</v>
      </c>
    </row>
    <row r="772" spans="1:8" hidden="1" x14ac:dyDescent="0.25">
      <c r="A772" t="s">
        <v>2792</v>
      </c>
      <c r="B772" t="s">
        <v>5135</v>
      </c>
      <c r="C772" t="s">
        <v>5140</v>
      </c>
      <c r="D772" t="s">
        <v>1299</v>
      </c>
      <c r="E772" t="s">
        <v>5141</v>
      </c>
      <c r="F772">
        <v>12</v>
      </c>
      <c r="G772" s="188">
        <v>6000000</v>
      </c>
      <c r="H772" s="188">
        <v>0</v>
      </c>
    </row>
    <row r="773" spans="1:8" hidden="1" x14ac:dyDescent="0.25">
      <c r="A773" t="s">
        <v>2792</v>
      </c>
      <c r="B773" t="s">
        <v>5135</v>
      </c>
      <c r="C773" t="s">
        <v>5142</v>
      </c>
      <c r="D773" t="s">
        <v>1299</v>
      </c>
      <c r="E773" t="s">
        <v>5143</v>
      </c>
      <c r="F773">
        <v>12</v>
      </c>
      <c r="G773" s="188">
        <v>6000000</v>
      </c>
      <c r="H773" s="188">
        <v>0</v>
      </c>
    </row>
    <row r="774" spans="1:8" hidden="1" x14ac:dyDescent="0.25">
      <c r="A774" t="s">
        <v>2792</v>
      </c>
      <c r="B774" t="s">
        <v>5135</v>
      </c>
      <c r="C774" t="s">
        <v>5144</v>
      </c>
      <c r="D774" t="s">
        <v>1299</v>
      </c>
      <c r="E774" t="s">
        <v>5145</v>
      </c>
      <c r="F774">
        <v>12</v>
      </c>
      <c r="G774" s="188">
        <v>6000000</v>
      </c>
      <c r="H774" s="188">
        <v>0</v>
      </c>
    </row>
    <row r="775" spans="1:8" hidden="1" x14ac:dyDescent="0.25">
      <c r="A775" t="s">
        <v>2792</v>
      </c>
      <c r="B775" t="s">
        <v>5130</v>
      </c>
      <c r="C775" t="s">
        <v>5146</v>
      </c>
      <c r="D775" t="s">
        <v>1299</v>
      </c>
      <c r="E775" t="s">
        <v>5147</v>
      </c>
      <c r="F775">
        <v>12</v>
      </c>
      <c r="G775" s="188">
        <v>6000000</v>
      </c>
      <c r="H775" s="188">
        <v>0</v>
      </c>
    </row>
    <row r="776" spans="1:8" hidden="1" x14ac:dyDescent="0.25">
      <c r="A776" t="s">
        <v>2792</v>
      </c>
      <c r="B776" t="s">
        <v>5130</v>
      </c>
      <c r="C776" t="s">
        <v>5148</v>
      </c>
      <c r="D776" t="s">
        <v>1299</v>
      </c>
      <c r="E776" t="s">
        <v>5149</v>
      </c>
      <c r="F776">
        <v>12</v>
      </c>
      <c r="G776" s="188">
        <v>6000000</v>
      </c>
      <c r="H776" s="188">
        <v>0</v>
      </c>
    </row>
    <row r="777" spans="1:8" hidden="1" x14ac:dyDescent="0.25">
      <c r="A777" t="s">
        <v>2792</v>
      </c>
      <c r="B777" t="s">
        <v>5130</v>
      </c>
      <c r="C777" t="s">
        <v>5150</v>
      </c>
      <c r="D777" t="s">
        <v>1299</v>
      </c>
      <c r="E777" t="s">
        <v>5151</v>
      </c>
      <c r="F777">
        <v>12</v>
      </c>
      <c r="G777" s="188">
        <v>6000000</v>
      </c>
      <c r="H777" s="188">
        <v>0</v>
      </c>
    </row>
    <row r="778" spans="1:8" hidden="1" x14ac:dyDescent="0.25">
      <c r="A778" t="s">
        <v>2792</v>
      </c>
      <c r="B778" t="s">
        <v>5130</v>
      </c>
      <c r="C778" t="s">
        <v>5152</v>
      </c>
      <c r="D778" t="s">
        <v>1299</v>
      </c>
      <c r="E778" t="s">
        <v>5153</v>
      </c>
      <c r="F778">
        <v>12</v>
      </c>
      <c r="G778" s="188">
        <v>6000000</v>
      </c>
      <c r="H778" s="188">
        <v>0</v>
      </c>
    </row>
    <row r="779" spans="1:8" hidden="1" x14ac:dyDescent="0.25">
      <c r="A779" t="s">
        <v>2792</v>
      </c>
      <c r="B779" t="s">
        <v>5130</v>
      </c>
      <c r="C779" t="s">
        <v>5154</v>
      </c>
      <c r="D779" t="s">
        <v>1299</v>
      </c>
      <c r="E779" t="s">
        <v>5155</v>
      </c>
      <c r="F779">
        <v>12</v>
      </c>
      <c r="G779" s="188">
        <v>6000000</v>
      </c>
      <c r="H779" s="188">
        <v>0</v>
      </c>
    </row>
    <row r="780" spans="1:8" hidden="1" x14ac:dyDescent="0.25">
      <c r="A780" t="s">
        <v>2792</v>
      </c>
      <c r="B780" t="s">
        <v>5130</v>
      </c>
      <c r="C780" t="s">
        <v>5156</v>
      </c>
      <c r="D780" t="s">
        <v>1299</v>
      </c>
      <c r="E780" t="s">
        <v>5157</v>
      </c>
      <c r="F780">
        <v>12</v>
      </c>
      <c r="G780" s="188">
        <v>6000000</v>
      </c>
      <c r="H780" s="188">
        <v>0</v>
      </c>
    </row>
    <row r="781" spans="1:8" hidden="1" x14ac:dyDescent="0.25">
      <c r="A781" t="s">
        <v>2792</v>
      </c>
      <c r="B781" t="s">
        <v>5158</v>
      </c>
      <c r="C781" t="s">
        <v>5159</v>
      </c>
      <c r="D781" t="s">
        <v>1299</v>
      </c>
      <c r="E781" t="s">
        <v>5160</v>
      </c>
      <c r="F781">
        <v>12</v>
      </c>
      <c r="G781" s="188">
        <v>1600842</v>
      </c>
      <c r="H781" s="188">
        <v>19210104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6B47-16A2-4C67-85B0-12B2268582F8}">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6088F-1A11-4870-AEEF-2D2815D5DBA7}">
  <dimension ref="A2:B611"/>
  <sheetViews>
    <sheetView workbookViewId="0"/>
  </sheetViews>
  <sheetFormatPr defaultRowHeight="15" x14ac:dyDescent="0.25"/>
  <cols>
    <col min="1" max="1" width="23.7109375" customWidth="1"/>
    <col min="2" max="2" width="18.28515625" bestFit="1" customWidth="1"/>
  </cols>
  <sheetData>
    <row r="2" spans="1:2" x14ac:dyDescent="0.25">
      <c r="A2" s="293" t="s">
        <v>1399</v>
      </c>
      <c r="B2" s="293" t="s">
        <v>2000</v>
      </c>
    </row>
    <row r="3" spans="1:2" x14ac:dyDescent="0.25">
      <c r="A3" s="294" t="s">
        <v>1925</v>
      </c>
      <c r="B3" s="294" t="s">
        <v>258</v>
      </c>
    </row>
    <row r="4" spans="1:2" x14ac:dyDescent="0.25">
      <c r="A4" s="293" t="s">
        <v>1399</v>
      </c>
      <c r="B4" s="293" t="s">
        <v>2004</v>
      </c>
    </row>
    <row r="5" spans="1:2" x14ac:dyDescent="0.25">
      <c r="A5" s="294" t="s">
        <v>617</v>
      </c>
      <c r="B5" s="294" t="s">
        <v>134</v>
      </c>
    </row>
    <row r="6" spans="1:2" x14ac:dyDescent="0.25">
      <c r="A6" s="293" t="s">
        <v>1855</v>
      </c>
      <c r="B6" s="293" t="s">
        <v>1853</v>
      </c>
    </row>
    <row r="7" spans="1:2" x14ac:dyDescent="0.25">
      <c r="A7" s="294" t="s">
        <v>1894</v>
      </c>
      <c r="B7" s="294" t="s">
        <v>1892</v>
      </c>
    </row>
    <row r="8" spans="1:2" x14ac:dyDescent="0.25">
      <c r="A8" s="293" t="s">
        <v>1858</v>
      </c>
      <c r="B8" s="293" t="s">
        <v>1856</v>
      </c>
    </row>
    <row r="9" spans="1:2" x14ac:dyDescent="0.25">
      <c r="A9" s="294" t="s">
        <v>1992</v>
      </c>
      <c r="B9" s="294" t="s">
        <v>387</v>
      </c>
    </row>
    <row r="10" spans="1:2" x14ac:dyDescent="0.25">
      <c r="A10" s="293" t="s">
        <v>1992</v>
      </c>
      <c r="B10" s="293" t="s">
        <v>387</v>
      </c>
    </row>
    <row r="11" spans="1:2" x14ac:dyDescent="0.25">
      <c r="A11" s="294" t="s">
        <v>1900</v>
      </c>
      <c r="B11" s="294" t="s">
        <v>1898</v>
      </c>
    </row>
    <row r="12" spans="1:2" x14ac:dyDescent="0.25">
      <c r="A12" s="293" t="s">
        <v>1862</v>
      </c>
      <c r="B12" s="293" t="s">
        <v>1859</v>
      </c>
    </row>
    <row r="13" spans="1:2" x14ac:dyDescent="0.25">
      <c r="A13" s="294" t="s">
        <v>1399</v>
      </c>
      <c r="B13" s="294" t="s">
        <v>646</v>
      </c>
    </row>
    <row r="14" spans="1:2" x14ac:dyDescent="0.25">
      <c r="A14" s="293" t="s">
        <v>1888</v>
      </c>
      <c r="B14" s="293" t="s">
        <v>1886</v>
      </c>
    </row>
    <row r="15" spans="1:2" x14ac:dyDescent="0.25">
      <c r="A15" s="294" t="s">
        <v>1891</v>
      </c>
      <c r="B15" s="294" t="s">
        <v>1889</v>
      </c>
    </row>
    <row r="16" spans="1:2" x14ac:dyDescent="0.25">
      <c r="A16" s="293" t="s">
        <v>1905</v>
      </c>
      <c r="B16" s="293" t="s">
        <v>1901</v>
      </c>
    </row>
    <row r="17" spans="1:2" x14ac:dyDescent="0.25">
      <c r="A17" s="294" t="s">
        <v>1905</v>
      </c>
      <c r="B17" s="294" t="s">
        <v>1901</v>
      </c>
    </row>
    <row r="18" spans="1:2" x14ac:dyDescent="0.25">
      <c r="A18" s="293" t="s">
        <v>1399</v>
      </c>
      <c r="B18" s="293" t="s">
        <v>2007</v>
      </c>
    </row>
    <row r="19" spans="1:2" x14ac:dyDescent="0.25">
      <c r="A19" s="294" t="s">
        <v>1399</v>
      </c>
      <c r="B19" s="294" t="s">
        <v>2007</v>
      </c>
    </row>
    <row r="20" spans="1:2" x14ac:dyDescent="0.25">
      <c r="A20" s="293" t="s">
        <v>1908</v>
      </c>
      <c r="B20" s="293" t="s">
        <v>251</v>
      </c>
    </row>
    <row r="21" spans="1:2" x14ac:dyDescent="0.25">
      <c r="A21" s="294" t="s">
        <v>1849</v>
      </c>
      <c r="B21" s="294" t="s">
        <v>1846</v>
      </c>
    </row>
    <row r="22" spans="1:2" x14ac:dyDescent="0.25">
      <c r="A22" s="293" t="s">
        <v>1869</v>
      </c>
      <c r="B22" s="293" t="s">
        <v>1863</v>
      </c>
    </row>
    <row r="23" spans="1:2" x14ac:dyDescent="0.25">
      <c r="A23" s="294" t="s">
        <v>1872</v>
      </c>
      <c r="B23" s="294" t="s">
        <v>1863</v>
      </c>
    </row>
    <row r="24" spans="1:2" x14ac:dyDescent="0.25">
      <c r="A24" s="293" t="s">
        <v>1877</v>
      </c>
      <c r="B24" s="293" t="s">
        <v>1863</v>
      </c>
    </row>
    <row r="25" spans="1:2" x14ac:dyDescent="0.25">
      <c r="A25" s="294" t="s">
        <v>1865</v>
      </c>
      <c r="B25" s="294" t="s">
        <v>1863</v>
      </c>
    </row>
    <row r="26" spans="1:2" x14ac:dyDescent="0.25">
      <c r="A26" s="293" t="s">
        <v>1884</v>
      </c>
      <c r="B26" s="293" t="s">
        <v>1863</v>
      </c>
    </row>
    <row r="27" spans="1:2" x14ac:dyDescent="0.25">
      <c r="A27" s="294" t="s">
        <v>1869</v>
      </c>
      <c r="B27" s="294" t="s">
        <v>1863</v>
      </c>
    </row>
    <row r="28" spans="1:2" x14ac:dyDescent="0.25">
      <c r="A28" s="293" t="s">
        <v>1872</v>
      </c>
      <c r="B28" s="293" t="s">
        <v>1863</v>
      </c>
    </row>
    <row r="29" spans="1:2" x14ac:dyDescent="0.25">
      <c r="A29" s="294" t="s">
        <v>1877</v>
      </c>
      <c r="B29" s="294" t="s">
        <v>1863</v>
      </c>
    </row>
    <row r="30" spans="1:2" x14ac:dyDescent="0.25">
      <c r="A30" s="293" t="s">
        <v>1865</v>
      </c>
      <c r="B30" s="293" t="s">
        <v>1863</v>
      </c>
    </row>
    <row r="31" spans="1:2" x14ac:dyDescent="0.25">
      <c r="A31" s="294" t="s">
        <v>1884</v>
      </c>
      <c r="B31" s="294" t="s">
        <v>1863</v>
      </c>
    </row>
    <row r="32" spans="1:2" x14ac:dyDescent="0.25">
      <c r="A32" s="293" t="s">
        <v>1869</v>
      </c>
      <c r="B32" s="293" t="s">
        <v>1863</v>
      </c>
    </row>
    <row r="33" spans="1:2" x14ac:dyDescent="0.25">
      <c r="A33" s="294" t="s">
        <v>1872</v>
      </c>
      <c r="B33" s="294" t="s">
        <v>1863</v>
      </c>
    </row>
    <row r="34" spans="1:2" x14ac:dyDescent="0.25">
      <c r="A34" s="293" t="s">
        <v>1877</v>
      </c>
      <c r="B34" s="293" t="s">
        <v>1863</v>
      </c>
    </row>
    <row r="35" spans="1:2" x14ac:dyDescent="0.25">
      <c r="A35" s="294" t="s">
        <v>1865</v>
      </c>
      <c r="B35" s="294" t="s">
        <v>1863</v>
      </c>
    </row>
    <row r="36" spans="1:2" x14ac:dyDescent="0.25">
      <c r="A36" s="293" t="s">
        <v>1884</v>
      </c>
      <c r="B36" s="293" t="s">
        <v>1863</v>
      </c>
    </row>
    <row r="37" spans="1:2" x14ac:dyDescent="0.25">
      <c r="A37" s="294" t="s">
        <v>1869</v>
      </c>
      <c r="B37" s="294" t="s">
        <v>1863</v>
      </c>
    </row>
    <row r="38" spans="1:2" x14ac:dyDescent="0.25">
      <c r="A38" s="293" t="s">
        <v>1872</v>
      </c>
      <c r="B38" s="293" t="s">
        <v>1863</v>
      </c>
    </row>
    <row r="39" spans="1:2" x14ac:dyDescent="0.25">
      <c r="A39" s="294" t="s">
        <v>1877</v>
      </c>
      <c r="B39" s="294" t="s">
        <v>1863</v>
      </c>
    </row>
    <row r="40" spans="1:2" x14ac:dyDescent="0.25">
      <c r="A40" s="293" t="s">
        <v>1865</v>
      </c>
      <c r="B40" s="293" t="s">
        <v>1863</v>
      </c>
    </row>
    <row r="41" spans="1:2" x14ac:dyDescent="0.25">
      <c r="A41" s="294" t="s">
        <v>1884</v>
      </c>
      <c r="B41" s="294" t="s">
        <v>1863</v>
      </c>
    </row>
    <row r="42" spans="1:2" x14ac:dyDescent="0.25">
      <c r="A42" s="293" t="s">
        <v>1869</v>
      </c>
      <c r="B42" s="293" t="s">
        <v>1863</v>
      </c>
    </row>
    <row r="43" spans="1:2" x14ac:dyDescent="0.25">
      <c r="A43" s="294" t="s">
        <v>1872</v>
      </c>
      <c r="B43" s="294" t="s">
        <v>1863</v>
      </c>
    </row>
    <row r="44" spans="1:2" x14ac:dyDescent="0.25">
      <c r="A44" s="293" t="s">
        <v>1877</v>
      </c>
      <c r="B44" s="293" t="s">
        <v>1863</v>
      </c>
    </row>
    <row r="45" spans="1:2" x14ac:dyDescent="0.25">
      <c r="A45" s="294" t="s">
        <v>1865</v>
      </c>
      <c r="B45" s="294" t="s">
        <v>1863</v>
      </c>
    </row>
    <row r="46" spans="1:2" x14ac:dyDescent="0.25">
      <c r="A46" s="293" t="s">
        <v>1884</v>
      </c>
      <c r="B46" s="293" t="s">
        <v>1863</v>
      </c>
    </row>
    <row r="47" spans="1:2" x14ac:dyDescent="0.25">
      <c r="A47" s="294" t="s">
        <v>1869</v>
      </c>
      <c r="B47" s="294" t="s">
        <v>1863</v>
      </c>
    </row>
    <row r="48" spans="1:2" x14ac:dyDescent="0.25">
      <c r="A48" s="293" t="s">
        <v>1872</v>
      </c>
      <c r="B48" s="293" t="s">
        <v>1863</v>
      </c>
    </row>
    <row r="49" spans="1:2" x14ac:dyDescent="0.25">
      <c r="A49" s="294" t="s">
        <v>1877</v>
      </c>
      <c r="B49" s="294" t="s">
        <v>1863</v>
      </c>
    </row>
    <row r="50" spans="1:2" x14ac:dyDescent="0.25">
      <c r="A50" s="293" t="s">
        <v>1865</v>
      </c>
      <c r="B50" s="293" t="s">
        <v>1863</v>
      </c>
    </row>
    <row r="51" spans="1:2" x14ac:dyDescent="0.25">
      <c r="A51" s="294" t="s">
        <v>1884</v>
      </c>
      <c r="B51" s="294" t="s">
        <v>1863</v>
      </c>
    </row>
    <row r="52" spans="1:2" x14ac:dyDescent="0.25">
      <c r="A52" s="293" t="s">
        <v>1869</v>
      </c>
      <c r="B52" s="293" t="s">
        <v>1863</v>
      </c>
    </row>
    <row r="53" spans="1:2" x14ac:dyDescent="0.25">
      <c r="A53" s="294" t="s">
        <v>1872</v>
      </c>
      <c r="B53" s="294" t="s">
        <v>1863</v>
      </c>
    </row>
    <row r="54" spans="1:2" x14ac:dyDescent="0.25">
      <c r="A54" s="293" t="s">
        <v>1877</v>
      </c>
      <c r="B54" s="293" t="s">
        <v>1863</v>
      </c>
    </row>
    <row r="55" spans="1:2" x14ac:dyDescent="0.25">
      <c r="A55" s="294" t="s">
        <v>1865</v>
      </c>
      <c r="B55" s="294" t="s">
        <v>1863</v>
      </c>
    </row>
    <row r="56" spans="1:2" x14ac:dyDescent="0.25">
      <c r="A56" s="293" t="s">
        <v>1884</v>
      </c>
      <c r="B56" s="293" t="s">
        <v>1863</v>
      </c>
    </row>
    <row r="57" spans="1:2" x14ac:dyDescent="0.25">
      <c r="A57" s="294" t="s">
        <v>1920</v>
      </c>
      <c r="B57" s="294" t="s">
        <v>1918</v>
      </c>
    </row>
    <row r="58" spans="1:2" x14ac:dyDescent="0.25">
      <c r="A58" s="293" t="s">
        <v>1399</v>
      </c>
      <c r="B58" s="293" t="s">
        <v>2008</v>
      </c>
    </row>
    <row r="59" spans="1:2" x14ac:dyDescent="0.25">
      <c r="A59" s="294" t="s">
        <v>1399</v>
      </c>
      <c r="B59" s="294" t="s">
        <v>2008</v>
      </c>
    </row>
    <row r="60" spans="1:2" x14ac:dyDescent="0.25">
      <c r="A60" s="293" t="s">
        <v>1399</v>
      </c>
      <c r="B60" s="293" t="s">
        <v>2001</v>
      </c>
    </row>
    <row r="61" spans="1:2" x14ac:dyDescent="0.25">
      <c r="A61" s="294" t="s">
        <v>1399</v>
      </c>
      <c r="B61" s="294" t="s">
        <v>2001</v>
      </c>
    </row>
    <row r="62" spans="1:2" x14ac:dyDescent="0.25">
      <c r="A62" s="293" t="s">
        <v>1399</v>
      </c>
      <c r="B62" s="293" t="s">
        <v>2001</v>
      </c>
    </row>
    <row r="63" spans="1:2" x14ac:dyDescent="0.25">
      <c r="A63" s="294" t="s">
        <v>1399</v>
      </c>
      <c r="B63" s="294" t="s">
        <v>2001</v>
      </c>
    </row>
    <row r="64" spans="1:2" x14ac:dyDescent="0.25">
      <c r="A64" s="293" t="s">
        <v>1399</v>
      </c>
      <c r="B64" s="293" t="s">
        <v>2001</v>
      </c>
    </row>
    <row r="65" spans="1:2" x14ac:dyDescent="0.25">
      <c r="A65" s="294" t="s">
        <v>1399</v>
      </c>
      <c r="B65" s="294" t="s">
        <v>2001</v>
      </c>
    </row>
    <row r="66" spans="1:2" x14ac:dyDescent="0.25">
      <c r="A66" s="293" t="s">
        <v>1399</v>
      </c>
      <c r="B66" s="293" t="s">
        <v>2001</v>
      </c>
    </row>
    <row r="67" spans="1:2" x14ac:dyDescent="0.25">
      <c r="A67" s="294" t="s">
        <v>1399</v>
      </c>
      <c r="B67" s="294" t="s">
        <v>2001</v>
      </c>
    </row>
    <row r="68" spans="1:2" x14ac:dyDescent="0.25">
      <c r="A68" s="293" t="s">
        <v>1399</v>
      </c>
      <c r="B68" s="293" t="s">
        <v>2001</v>
      </c>
    </row>
    <row r="69" spans="1:2" x14ac:dyDescent="0.25">
      <c r="A69" s="294" t="s">
        <v>1399</v>
      </c>
      <c r="B69" s="294" t="s">
        <v>2001</v>
      </c>
    </row>
    <row r="70" spans="1:2" x14ac:dyDescent="0.25">
      <c r="A70" s="293" t="s">
        <v>1399</v>
      </c>
      <c r="B70" s="293" t="s">
        <v>2001</v>
      </c>
    </row>
    <row r="71" spans="1:2" x14ac:dyDescent="0.25">
      <c r="A71" s="294" t="s">
        <v>1916</v>
      </c>
      <c r="B71" s="294" t="s">
        <v>1911</v>
      </c>
    </row>
    <row r="72" spans="1:2" x14ac:dyDescent="0.25">
      <c r="A72" s="293" t="s">
        <v>1882</v>
      </c>
      <c r="B72" s="293" t="s">
        <v>1879</v>
      </c>
    </row>
    <row r="73" spans="1:2" x14ac:dyDescent="0.25">
      <c r="A73" s="294" t="s">
        <v>1930</v>
      </c>
      <c r="B73" s="294" t="s">
        <v>1926</v>
      </c>
    </row>
    <row r="74" spans="1:2" x14ac:dyDescent="0.25">
      <c r="A74" s="293" t="s">
        <v>1949</v>
      </c>
      <c r="B74" s="293" t="s">
        <v>1946</v>
      </c>
    </row>
    <row r="75" spans="1:2" x14ac:dyDescent="0.25">
      <c r="A75" s="294" t="s">
        <v>1936</v>
      </c>
      <c r="B75" s="294" t="s">
        <v>1932</v>
      </c>
    </row>
    <row r="76" spans="1:2" x14ac:dyDescent="0.25">
      <c r="A76" s="293" t="s">
        <v>1936</v>
      </c>
      <c r="B76" s="293" t="s">
        <v>1932</v>
      </c>
    </row>
    <row r="77" spans="1:2" x14ac:dyDescent="0.25">
      <c r="A77" s="294" t="s">
        <v>1936</v>
      </c>
      <c r="B77" s="294" t="s">
        <v>1932</v>
      </c>
    </row>
    <row r="78" spans="1:2" x14ac:dyDescent="0.25">
      <c r="A78" s="293" t="s">
        <v>1936</v>
      </c>
      <c r="B78" s="293" t="s">
        <v>1932</v>
      </c>
    </row>
    <row r="79" spans="1:2" x14ac:dyDescent="0.25">
      <c r="A79" s="294" t="s">
        <v>1936</v>
      </c>
      <c r="B79" s="294" t="s">
        <v>1932</v>
      </c>
    </row>
    <row r="80" spans="1:2" x14ac:dyDescent="0.25">
      <c r="A80" s="293" t="s">
        <v>1936</v>
      </c>
      <c r="B80" s="293" t="s">
        <v>1932</v>
      </c>
    </row>
    <row r="81" spans="1:2" x14ac:dyDescent="0.25">
      <c r="A81" s="294" t="s">
        <v>1936</v>
      </c>
      <c r="B81" s="294" t="s">
        <v>1932</v>
      </c>
    </row>
    <row r="82" spans="1:2" x14ac:dyDescent="0.25">
      <c r="A82" s="293" t="s">
        <v>1936</v>
      </c>
      <c r="B82" s="293" t="s">
        <v>1932</v>
      </c>
    </row>
    <row r="83" spans="1:2" x14ac:dyDescent="0.25">
      <c r="A83" s="294" t="s">
        <v>1936</v>
      </c>
      <c r="B83" s="294" t="s">
        <v>1932</v>
      </c>
    </row>
    <row r="84" spans="1:2" x14ac:dyDescent="0.25">
      <c r="A84" s="293" t="s">
        <v>1936</v>
      </c>
      <c r="B84" s="293" t="s">
        <v>1932</v>
      </c>
    </row>
    <row r="85" spans="1:2" x14ac:dyDescent="0.25">
      <c r="A85" s="294" t="s">
        <v>1936</v>
      </c>
      <c r="B85" s="294" t="s">
        <v>1932</v>
      </c>
    </row>
    <row r="86" spans="1:2" x14ac:dyDescent="0.25">
      <c r="A86" s="293" t="s">
        <v>1897</v>
      </c>
      <c r="B86" s="293" t="s">
        <v>1895</v>
      </c>
    </row>
    <row r="87" spans="1:2" x14ac:dyDescent="0.25">
      <c r="A87" s="294" t="s">
        <v>578</v>
      </c>
      <c r="B87" s="294" t="s">
        <v>1895</v>
      </c>
    </row>
    <row r="88" spans="1:2" x14ac:dyDescent="0.25">
      <c r="A88" s="293" t="s">
        <v>1977</v>
      </c>
      <c r="B88" s="293" t="s">
        <v>260</v>
      </c>
    </row>
    <row r="89" spans="1:2" x14ac:dyDescent="0.25">
      <c r="A89" s="294" t="s">
        <v>1981</v>
      </c>
      <c r="B89" s="294" t="s">
        <v>1978</v>
      </c>
    </row>
    <row r="90" spans="1:2" x14ac:dyDescent="0.25">
      <c r="A90" s="293" t="s">
        <v>1981</v>
      </c>
      <c r="B90" s="293" t="s">
        <v>1978</v>
      </c>
    </row>
    <row r="91" spans="1:2" x14ac:dyDescent="0.25">
      <c r="A91" s="294" t="s">
        <v>1981</v>
      </c>
      <c r="B91" s="294" t="s">
        <v>1978</v>
      </c>
    </row>
    <row r="92" spans="1:2" x14ac:dyDescent="0.25">
      <c r="A92" s="293" t="s">
        <v>1981</v>
      </c>
      <c r="B92" s="293" t="s">
        <v>1978</v>
      </c>
    </row>
    <row r="93" spans="1:2" x14ac:dyDescent="0.25">
      <c r="A93" s="294" t="s">
        <v>1960</v>
      </c>
      <c r="B93" s="294" t="s">
        <v>1956</v>
      </c>
    </row>
    <row r="94" spans="1:2" x14ac:dyDescent="0.25">
      <c r="A94" s="293" t="s">
        <v>1987</v>
      </c>
      <c r="B94" s="293" t="s">
        <v>1985</v>
      </c>
    </row>
    <row r="95" spans="1:2" x14ac:dyDescent="0.25">
      <c r="A95" s="294" t="s">
        <v>631</v>
      </c>
      <c r="B95" s="294" t="s">
        <v>250</v>
      </c>
    </row>
    <row r="96" spans="1:2" x14ac:dyDescent="0.25">
      <c r="A96" s="293" t="s">
        <v>1852</v>
      </c>
      <c r="B96" s="293" t="s">
        <v>1850</v>
      </c>
    </row>
    <row r="97" spans="1:2" x14ac:dyDescent="0.25">
      <c r="A97" s="294" t="s">
        <v>1399</v>
      </c>
      <c r="B97" s="294" t="s">
        <v>131</v>
      </c>
    </row>
    <row r="98" spans="1:2" x14ac:dyDescent="0.25">
      <c r="A98" s="293" t="s">
        <v>870</v>
      </c>
      <c r="B98" s="293" t="s">
        <v>142</v>
      </c>
    </row>
    <row r="99" spans="1:2" x14ac:dyDescent="0.25">
      <c r="A99" s="294" t="s">
        <v>854</v>
      </c>
      <c r="B99" s="294" t="s">
        <v>180</v>
      </c>
    </row>
    <row r="100" spans="1:2" x14ac:dyDescent="0.25">
      <c r="A100" s="293" t="s">
        <v>1399</v>
      </c>
      <c r="B100" s="293" t="s">
        <v>2286</v>
      </c>
    </row>
    <row r="101" spans="1:2" x14ac:dyDescent="0.25">
      <c r="A101" s="294" t="s">
        <v>1399</v>
      </c>
      <c r="B101" s="294" t="s">
        <v>5161</v>
      </c>
    </row>
    <row r="102" spans="1:2" x14ac:dyDescent="0.25">
      <c r="A102" s="293" t="s">
        <v>2378</v>
      </c>
      <c r="B102" s="293" t="s">
        <v>2376</v>
      </c>
    </row>
    <row r="103" spans="1:2" x14ac:dyDescent="0.25">
      <c r="A103" s="294" t="s">
        <v>2375</v>
      </c>
      <c r="B103" s="294" t="s">
        <v>2370</v>
      </c>
    </row>
    <row r="104" spans="1:2" x14ac:dyDescent="0.25">
      <c r="A104" s="293" t="s">
        <v>1399</v>
      </c>
      <c r="B104" s="293" t="s">
        <v>2379</v>
      </c>
    </row>
    <row r="105" spans="1:2" x14ac:dyDescent="0.25">
      <c r="A105" s="294" t="s">
        <v>2362</v>
      </c>
      <c r="B105" s="294" t="s">
        <v>2360</v>
      </c>
    </row>
    <row r="106" spans="1:2" x14ac:dyDescent="0.25">
      <c r="A106" s="293" t="s">
        <v>1399</v>
      </c>
      <c r="B106" s="293" t="s">
        <v>2383</v>
      </c>
    </row>
    <row r="107" spans="1:2" x14ac:dyDescent="0.25">
      <c r="A107" s="294" t="s">
        <v>1399</v>
      </c>
      <c r="B107" s="294" t="s">
        <v>2382</v>
      </c>
    </row>
    <row r="108" spans="1:2" x14ac:dyDescent="0.25">
      <c r="A108" s="293" t="s">
        <v>2366</v>
      </c>
      <c r="B108" s="293" t="s">
        <v>2364</v>
      </c>
    </row>
    <row r="109" spans="1:2" x14ac:dyDescent="0.25">
      <c r="A109" s="294" t="s">
        <v>2352</v>
      </c>
      <c r="B109" s="294" t="s">
        <v>2348</v>
      </c>
    </row>
    <row r="110" spans="1:2" x14ac:dyDescent="0.25">
      <c r="A110" s="293" t="s">
        <v>2356</v>
      </c>
      <c r="B110" s="293" t="s">
        <v>2354</v>
      </c>
    </row>
    <row r="111" spans="1:2" x14ac:dyDescent="0.25">
      <c r="A111" s="294" t="s">
        <v>1399</v>
      </c>
      <c r="B111" s="294" t="s">
        <v>2400</v>
      </c>
    </row>
    <row r="112" spans="1:2" x14ac:dyDescent="0.25">
      <c r="A112" s="293" t="s">
        <v>2407</v>
      </c>
      <c r="B112" s="293" t="s">
        <v>2405</v>
      </c>
    </row>
    <row r="113" spans="1:2" x14ac:dyDescent="0.25">
      <c r="A113" s="294" t="s">
        <v>2394</v>
      </c>
      <c r="B113" s="294" t="s">
        <v>2392</v>
      </c>
    </row>
    <row r="114" spans="1:2" x14ac:dyDescent="0.25">
      <c r="A114" s="293" t="s">
        <v>2387</v>
      </c>
      <c r="B114" s="293" t="s">
        <v>2384</v>
      </c>
    </row>
    <row r="115" spans="1:2" x14ac:dyDescent="0.25">
      <c r="A115" s="294" t="s">
        <v>2398</v>
      </c>
      <c r="B115" s="294" t="s">
        <v>2396</v>
      </c>
    </row>
    <row r="116" spans="1:2" x14ac:dyDescent="0.25">
      <c r="A116" s="293" t="s">
        <v>2390</v>
      </c>
      <c r="B116" s="293" t="s">
        <v>2388</v>
      </c>
    </row>
    <row r="117" spans="1:2" x14ac:dyDescent="0.25">
      <c r="A117" s="294" t="s">
        <v>2403</v>
      </c>
      <c r="B117" s="294" t="s">
        <v>2401</v>
      </c>
    </row>
    <row r="118" spans="1:2" x14ac:dyDescent="0.25">
      <c r="A118" s="293" t="s">
        <v>2304</v>
      </c>
      <c r="B118" s="293" t="s">
        <v>2297</v>
      </c>
    </row>
    <row r="119" spans="1:2" x14ac:dyDescent="0.25">
      <c r="A119" s="294" t="s">
        <v>2317</v>
      </c>
      <c r="B119" s="294" t="s">
        <v>2313</v>
      </c>
    </row>
    <row r="120" spans="1:2" x14ac:dyDescent="0.25">
      <c r="A120" s="293" t="s">
        <v>2321</v>
      </c>
      <c r="B120" s="293" t="s">
        <v>2319</v>
      </c>
    </row>
    <row r="121" spans="1:2" x14ac:dyDescent="0.25">
      <c r="A121" s="294" t="s">
        <v>1399</v>
      </c>
      <c r="B121" s="294" t="s">
        <v>2312</v>
      </c>
    </row>
    <row r="122" spans="1:2" x14ac:dyDescent="0.25">
      <c r="A122" s="293" t="s">
        <v>2310</v>
      </c>
      <c r="B122" s="293" t="s">
        <v>2307</v>
      </c>
    </row>
    <row r="123" spans="1:2" x14ac:dyDescent="0.25">
      <c r="A123" s="294" t="s">
        <v>2458</v>
      </c>
      <c r="B123" s="294" t="s">
        <v>2456</v>
      </c>
    </row>
    <row r="124" spans="1:2" x14ac:dyDescent="0.25">
      <c r="A124" s="293" t="s">
        <v>2464</v>
      </c>
      <c r="B124" s="293" t="s">
        <v>2459</v>
      </c>
    </row>
    <row r="125" spans="1:2" x14ac:dyDescent="0.25">
      <c r="A125" s="294" t="s">
        <v>2478</v>
      </c>
      <c r="B125" s="294" t="s">
        <v>2476</v>
      </c>
    </row>
    <row r="126" spans="1:2" x14ac:dyDescent="0.25">
      <c r="A126" s="293" t="s">
        <v>1399</v>
      </c>
      <c r="B126" s="293" t="s">
        <v>2421</v>
      </c>
    </row>
    <row r="127" spans="1:2" x14ac:dyDescent="0.25">
      <c r="A127" s="294" t="s">
        <v>2490</v>
      </c>
      <c r="B127" s="294" t="s">
        <v>121</v>
      </c>
    </row>
    <row r="128" spans="1:2" x14ac:dyDescent="0.25">
      <c r="A128" s="293" t="s">
        <v>2475</v>
      </c>
      <c r="B128" s="293" t="s">
        <v>2473</v>
      </c>
    </row>
    <row r="129" spans="1:2" x14ac:dyDescent="0.25">
      <c r="A129" s="294" t="s">
        <v>1399</v>
      </c>
      <c r="B129" s="294" t="s">
        <v>2410</v>
      </c>
    </row>
    <row r="130" spans="1:2" x14ac:dyDescent="0.25">
      <c r="A130" s="293" t="s">
        <v>1399</v>
      </c>
      <c r="B130" s="293" t="s">
        <v>2439</v>
      </c>
    </row>
    <row r="131" spans="1:2" x14ac:dyDescent="0.25">
      <c r="A131" s="294" t="s">
        <v>1399</v>
      </c>
      <c r="B131" s="294" t="s">
        <v>2444</v>
      </c>
    </row>
    <row r="132" spans="1:2" x14ac:dyDescent="0.25">
      <c r="A132" s="293" t="s">
        <v>2430</v>
      </c>
      <c r="B132" s="293" t="s">
        <v>2425</v>
      </c>
    </row>
    <row r="133" spans="1:2" x14ac:dyDescent="0.25">
      <c r="A133" s="294" t="s">
        <v>2435</v>
      </c>
      <c r="B133" s="294" t="s">
        <v>2431</v>
      </c>
    </row>
    <row r="134" spans="1:2" x14ac:dyDescent="0.25">
      <c r="A134" s="293" t="s">
        <v>2455</v>
      </c>
      <c r="B134" s="293" t="s">
        <v>2452</v>
      </c>
    </row>
    <row r="135" spans="1:2" x14ac:dyDescent="0.25">
      <c r="A135" s="294" t="s">
        <v>1399</v>
      </c>
      <c r="B135" s="294" t="s">
        <v>2485</v>
      </c>
    </row>
    <row r="136" spans="1:2" x14ac:dyDescent="0.25">
      <c r="A136" s="293" t="s">
        <v>2488</v>
      </c>
      <c r="B136" s="293" t="s">
        <v>2486</v>
      </c>
    </row>
    <row r="137" spans="1:2" x14ac:dyDescent="0.25">
      <c r="A137" s="294" t="s">
        <v>2481</v>
      </c>
      <c r="B137" s="294" t="s">
        <v>2479</v>
      </c>
    </row>
    <row r="138" spans="1:2" x14ac:dyDescent="0.25">
      <c r="A138" s="293" t="s">
        <v>2484</v>
      </c>
      <c r="B138" s="293" t="s">
        <v>2482</v>
      </c>
    </row>
    <row r="139" spans="1:2" x14ac:dyDescent="0.25">
      <c r="A139" s="294" t="s">
        <v>1399</v>
      </c>
      <c r="B139" s="294" t="s">
        <v>2416</v>
      </c>
    </row>
    <row r="140" spans="1:2" x14ac:dyDescent="0.25">
      <c r="A140" s="293" t="s">
        <v>1399</v>
      </c>
      <c r="B140" s="293" t="s">
        <v>2450</v>
      </c>
    </row>
    <row r="141" spans="1:2" x14ac:dyDescent="0.25">
      <c r="A141" s="294" t="s">
        <v>2438</v>
      </c>
      <c r="B141" s="294" t="s">
        <v>2436</v>
      </c>
    </row>
    <row r="142" spans="1:2" x14ac:dyDescent="0.25">
      <c r="A142" s="293" t="s">
        <v>2496</v>
      </c>
      <c r="B142" s="293" t="s">
        <v>2494</v>
      </c>
    </row>
    <row r="143" spans="1:2" x14ac:dyDescent="0.25">
      <c r="A143" s="294" t="s">
        <v>1399</v>
      </c>
      <c r="B143" s="294" t="s">
        <v>2448</v>
      </c>
    </row>
    <row r="144" spans="1:2" x14ac:dyDescent="0.25">
      <c r="A144" s="293" t="s">
        <v>1399</v>
      </c>
      <c r="B144" s="293" t="s">
        <v>2491</v>
      </c>
    </row>
    <row r="145" spans="1:2" x14ac:dyDescent="0.25">
      <c r="A145" s="294" t="s">
        <v>2472</v>
      </c>
      <c r="B145" s="294" t="s">
        <v>2470</v>
      </c>
    </row>
    <row r="146" spans="1:2" x14ac:dyDescent="0.25">
      <c r="A146" s="293" t="s">
        <v>2469</v>
      </c>
      <c r="B146" s="293" t="s">
        <v>2465</v>
      </c>
    </row>
    <row r="147" spans="1:2" x14ac:dyDescent="0.25">
      <c r="A147" s="294" t="s">
        <v>1399</v>
      </c>
      <c r="B147" s="294" t="s">
        <v>2343</v>
      </c>
    </row>
    <row r="148" spans="1:2" x14ac:dyDescent="0.25">
      <c r="A148" s="293" t="s">
        <v>1399</v>
      </c>
      <c r="B148" s="293" t="s">
        <v>2347</v>
      </c>
    </row>
    <row r="149" spans="1:2" x14ac:dyDescent="0.25">
      <c r="A149" s="294" t="s">
        <v>2325</v>
      </c>
      <c r="B149" s="294" t="s">
        <v>2323</v>
      </c>
    </row>
    <row r="150" spans="1:2" x14ac:dyDescent="0.25">
      <c r="A150" s="293" t="s">
        <v>2337</v>
      </c>
      <c r="B150" s="293" t="s">
        <v>2335</v>
      </c>
    </row>
    <row r="151" spans="1:2" x14ac:dyDescent="0.25">
      <c r="A151" s="294" t="s">
        <v>2341</v>
      </c>
      <c r="B151" s="294" t="s">
        <v>2339</v>
      </c>
    </row>
    <row r="152" spans="1:2" x14ac:dyDescent="0.25">
      <c r="A152" s="293" t="s">
        <v>2333</v>
      </c>
      <c r="B152" s="293" t="s">
        <v>2331</v>
      </c>
    </row>
    <row r="153" spans="1:2" x14ac:dyDescent="0.25">
      <c r="A153" s="294" t="s">
        <v>2329</v>
      </c>
      <c r="B153" s="294" t="s">
        <v>2327</v>
      </c>
    </row>
    <row r="154" spans="1:2" x14ac:dyDescent="0.25">
      <c r="A154" s="293" t="s">
        <v>1399</v>
      </c>
      <c r="B154" s="293" t="s">
        <v>2025</v>
      </c>
    </row>
    <row r="155" spans="1:2" x14ac:dyDescent="0.25">
      <c r="A155" s="294" t="s">
        <v>2057</v>
      </c>
      <c r="B155" s="294" t="s">
        <v>2053</v>
      </c>
    </row>
    <row r="156" spans="1:2" x14ac:dyDescent="0.25">
      <c r="A156" s="293" t="s">
        <v>5162</v>
      </c>
      <c r="B156" s="293" t="s">
        <v>136</v>
      </c>
    </row>
    <row r="157" spans="1:2" x14ac:dyDescent="0.25">
      <c r="A157" s="294" t="s">
        <v>1399</v>
      </c>
      <c r="B157" s="294" t="s">
        <v>272</v>
      </c>
    </row>
    <row r="158" spans="1:2" x14ac:dyDescent="0.25">
      <c r="A158" s="293" t="s">
        <v>1399</v>
      </c>
      <c r="B158" s="293" t="s">
        <v>2100</v>
      </c>
    </row>
    <row r="159" spans="1:2" x14ac:dyDescent="0.25">
      <c r="A159" s="294" t="s">
        <v>2032</v>
      </c>
      <c r="B159" s="294" t="s">
        <v>2030</v>
      </c>
    </row>
    <row r="160" spans="1:2" x14ac:dyDescent="0.25">
      <c r="A160" s="293" t="s">
        <v>1399</v>
      </c>
      <c r="B160" s="293" t="s">
        <v>2101</v>
      </c>
    </row>
    <row r="161" spans="1:2" x14ac:dyDescent="0.25">
      <c r="A161" s="294" t="s">
        <v>1399</v>
      </c>
      <c r="B161" s="294" t="s">
        <v>2099</v>
      </c>
    </row>
    <row r="162" spans="1:2" x14ac:dyDescent="0.25">
      <c r="A162" s="293" t="s">
        <v>2074</v>
      </c>
      <c r="B162" s="293" t="s">
        <v>2072</v>
      </c>
    </row>
    <row r="163" spans="1:2" x14ac:dyDescent="0.25">
      <c r="A163" s="294" t="s">
        <v>879</v>
      </c>
      <c r="B163" s="294" t="s">
        <v>2042</v>
      </c>
    </row>
    <row r="164" spans="1:2" x14ac:dyDescent="0.25">
      <c r="A164" s="293" t="s">
        <v>2060</v>
      </c>
      <c r="B164" s="293" t="s">
        <v>2058</v>
      </c>
    </row>
    <row r="165" spans="1:2" x14ac:dyDescent="0.25">
      <c r="A165" s="294" t="s">
        <v>2156</v>
      </c>
      <c r="B165" s="294" t="s">
        <v>2154</v>
      </c>
    </row>
    <row r="166" spans="1:2" x14ac:dyDescent="0.25">
      <c r="A166" s="293" t="s">
        <v>2156</v>
      </c>
      <c r="B166" s="293" t="s">
        <v>2154</v>
      </c>
    </row>
    <row r="167" spans="1:2" x14ac:dyDescent="0.25">
      <c r="A167" s="294" t="s">
        <v>2018</v>
      </c>
      <c r="B167" s="294" t="s">
        <v>2016</v>
      </c>
    </row>
    <row r="168" spans="1:2" x14ac:dyDescent="0.25">
      <c r="A168" s="293" t="s">
        <v>2038</v>
      </c>
      <c r="B168" s="293" t="s">
        <v>2036</v>
      </c>
    </row>
    <row r="169" spans="1:2" x14ac:dyDescent="0.25">
      <c r="A169" s="294" t="s">
        <v>2049</v>
      </c>
      <c r="B169" s="294" t="s">
        <v>2045</v>
      </c>
    </row>
    <row r="170" spans="1:2" x14ac:dyDescent="0.25">
      <c r="A170" s="293" t="s">
        <v>2052</v>
      </c>
      <c r="B170" s="293" t="s">
        <v>2050</v>
      </c>
    </row>
    <row r="171" spans="1:2" x14ac:dyDescent="0.25">
      <c r="A171" s="294" t="s">
        <v>2071</v>
      </c>
      <c r="B171" s="294" t="s">
        <v>2067</v>
      </c>
    </row>
    <row r="172" spans="1:2" x14ac:dyDescent="0.25">
      <c r="A172" s="293" t="s">
        <v>893</v>
      </c>
      <c r="B172" s="293" t="s">
        <v>2067</v>
      </c>
    </row>
    <row r="173" spans="1:2" x14ac:dyDescent="0.25">
      <c r="A173" s="294" t="s">
        <v>2133</v>
      </c>
      <c r="B173" s="294" t="s">
        <v>2129</v>
      </c>
    </row>
    <row r="174" spans="1:2" x14ac:dyDescent="0.25">
      <c r="A174" s="293" t="s">
        <v>2133</v>
      </c>
      <c r="B174" s="293" t="s">
        <v>2129</v>
      </c>
    </row>
    <row r="175" spans="1:2" x14ac:dyDescent="0.25">
      <c r="A175" s="294" t="s">
        <v>1234</v>
      </c>
      <c r="B175" s="294" t="s">
        <v>402</v>
      </c>
    </row>
    <row r="176" spans="1:2" x14ac:dyDescent="0.25">
      <c r="A176" s="293" t="s">
        <v>2041</v>
      </c>
      <c r="B176" s="293" t="s">
        <v>2039</v>
      </c>
    </row>
    <row r="177" spans="1:2" x14ac:dyDescent="0.25">
      <c r="A177" s="294" t="s">
        <v>2021</v>
      </c>
      <c r="B177" s="294" t="s">
        <v>2019</v>
      </c>
    </row>
    <row r="178" spans="1:2" x14ac:dyDescent="0.25">
      <c r="A178" s="293" t="s">
        <v>2084</v>
      </c>
      <c r="B178" s="293" t="s">
        <v>2082</v>
      </c>
    </row>
    <row r="179" spans="1:2" x14ac:dyDescent="0.25">
      <c r="A179" s="294" t="s">
        <v>2029</v>
      </c>
      <c r="B179" s="294" t="s">
        <v>2026</v>
      </c>
    </row>
    <row r="180" spans="1:2" x14ac:dyDescent="0.25">
      <c r="A180" s="293" t="s">
        <v>2015</v>
      </c>
      <c r="B180" s="293" t="s">
        <v>2013</v>
      </c>
    </row>
    <row r="181" spans="1:2" x14ac:dyDescent="0.25">
      <c r="A181" s="294" t="s">
        <v>2035</v>
      </c>
      <c r="B181" s="294" t="s">
        <v>2033</v>
      </c>
    </row>
    <row r="182" spans="1:2" x14ac:dyDescent="0.25">
      <c r="A182" s="293" t="s">
        <v>2063</v>
      </c>
      <c r="B182" s="293" t="s">
        <v>2061</v>
      </c>
    </row>
    <row r="183" spans="1:2" x14ac:dyDescent="0.25">
      <c r="A183" s="294" t="s">
        <v>2066</v>
      </c>
      <c r="B183" s="294" t="s">
        <v>2064</v>
      </c>
    </row>
    <row r="184" spans="1:2" x14ac:dyDescent="0.25">
      <c r="A184" s="293" t="s">
        <v>2126</v>
      </c>
      <c r="B184" s="293" t="s">
        <v>2123</v>
      </c>
    </row>
    <row r="185" spans="1:2" x14ac:dyDescent="0.25">
      <c r="A185" s="294" t="s">
        <v>2126</v>
      </c>
      <c r="B185" s="294" t="s">
        <v>2123</v>
      </c>
    </row>
    <row r="186" spans="1:2" x14ac:dyDescent="0.25">
      <c r="A186" s="293" t="s">
        <v>2139</v>
      </c>
      <c r="B186" s="293" t="s">
        <v>2136</v>
      </c>
    </row>
    <row r="187" spans="1:2" x14ac:dyDescent="0.25">
      <c r="A187" s="294" t="s">
        <v>2121</v>
      </c>
      <c r="B187" s="294" t="s">
        <v>2102</v>
      </c>
    </row>
    <row r="188" spans="1:2" x14ac:dyDescent="0.25">
      <c r="A188" s="293" t="s">
        <v>2105</v>
      </c>
      <c r="B188" s="293" t="s">
        <v>2102</v>
      </c>
    </row>
    <row r="189" spans="1:2" x14ac:dyDescent="0.25">
      <c r="A189" s="294" t="s">
        <v>2117</v>
      </c>
      <c r="B189" s="294" t="s">
        <v>2102</v>
      </c>
    </row>
    <row r="190" spans="1:2" x14ac:dyDescent="0.25">
      <c r="A190" s="293" t="s">
        <v>2113</v>
      </c>
      <c r="B190" s="293" t="s">
        <v>2102</v>
      </c>
    </row>
    <row r="191" spans="1:2" x14ac:dyDescent="0.25">
      <c r="A191" s="294" t="s">
        <v>2121</v>
      </c>
      <c r="B191" s="294" t="s">
        <v>2102</v>
      </c>
    </row>
    <row r="192" spans="1:2" x14ac:dyDescent="0.25">
      <c r="A192" s="293" t="s">
        <v>2105</v>
      </c>
      <c r="B192" s="293" t="s">
        <v>2102</v>
      </c>
    </row>
    <row r="193" spans="1:2" x14ac:dyDescent="0.25">
      <c r="A193" s="294" t="s">
        <v>2117</v>
      </c>
      <c r="B193" s="294" t="s">
        <v>2102</v>
      </c>
    </row>
    <row r="194" spans="1:2" x14ac:dyDescent="0.25">
      <c r="A194" s="293" t="s">
        <v>2113</v>
      </c>
      <c r="B194" s="293" t="s">
        <v>2102</v>
      </c>
    </row>
    <row r="195" spans="1:2" x14ac:dyDescent="0.25">
      <c r="A195" s="294" t="s">
        <v>2121</v>
      </c>
      <c r="B195" s="294" t="s">
        <v>2102</v>
      </c>
    </row>
    <row r="196" spans="1:2" x14ac:dyDescent="0.25">
      <c r="A196" s="293" t="s">
        <v>2105</v>
      </c>
      <c r="B196" s="293" t="s">
        <v>2102</v>
      </c>
    </row>
    <row r="197" spans="1:2" x14ac:dyDescent="0.25">
      <c r="A197" s="294" t="s">
        <v>2117</v>
      </c>
      <c r="B197" s="294" t="s">
        <v>2102</v>
      </c>
    </row>
    <row r="198" spans="1:2" x14ac:dyDescent="0.25">
      <c r="A198" s="293" t="s">
        <v>2113</v>
      </c>
      <c r="B198" s="293" t="s">
        <v>2102</v>
      </c>
    </row>
    <row r="199" spans="1:2" x14ac:dyDescent="0.25">
      <c r="A199" s="294" t="s">
        <v>2121</v>
      </c>
      <c r="B199" s="294" t="s">
        <v>2102</v>
      </c>
    </row>
    <row r="200" spans="1:2" x14ac:dyDescent="0.25">
      <c r="A200" s="293" t="s">
        <v>2105</v>
      </c>
      <c r="B200" s="293" t="s">
        <v>2102</v>
      </c>
    </row>
    <row r="201" spans="1:2" x14ac:dyDescent="0.25">
      <c r="A201" s="294" t="s">
        <v>2117</v>
      </c>
      <c r="B201" s="294" t="s">
        <v>2102</v>
      </c>
    </row>
    <row r="202" spans="1:2" x14ac:dyDescent="0.25">
      <c r="A202" s="293" t="s">
        <v>2113</v>
      </c>
      <c r="B202" s="293" t="s">
        <v>2102</v>
      </c>
    </row>
    <row r="203" spans="1:2" x14ac:dyDescent="0.25">
      <c r="A203" s="294" t="s">
        <v>2121</v>
      </c>
      <c r="B203" s="294" t="s">
        <v>2102</v>
      </c>
    </row>
    <row r="204" spans="1:2" x14ac:dyDescent="0.25">
      <c r="A204" s="293" t="s">
        <v>2105</v>
      </c>
      <c r="B204" s="293" t="s">
        <v>2102</v>
      </c>
    </row>
    <row r="205" spans="1:2" x14ac:dyDescent="0.25">
      <c r="A205" s="294" t="s">
        <v>2117</v>
      </c>
      <c r="B205" s="294" t="s">
        <v>2102</v>
      </c>
    </row>
    <row r="206" spans="1:2" x14ac:dyDescent="0.25">
      <c r="A206" s="293" t="s">
        <v>2113</v>
      </c>
      <c r="B206" s="293" t="s">
        <v>2102</v>
      </c>
    </row>
    <row r="207" spans="1:2" x14ac:dyDescent="0.25">
      <c r="A207" s="294" t="s">
        <v>1399</v>
      </c>
      <c r="B207" s="294" t="s">
        <v>2011</v>
      </c>
    </row>
    <row r="208" spans="1:2" x14ac:dyDescent="0.25">
      <c r="A208" s="293" t="s">
        <v>2150</v>
      </c>
      <c r="B208" s="293" t="s">
        <v>2148</v>
      </c>
    </row>
    <row r="209" spans="1:2" x14ac:dyDescent="0.25">
      <c r="A209" s="294" t="s">
        <v>1399</v>
      </c>
      <c r="B209" s="294" t="s">
        <v>2080</v>
      </c>
    </row>
    <row r="210" spans="1:2" x14ac:dyDescent="0.25">
      <c r="A210" s="293" t="s">
        <v>1399</v>
      </c>
      <c r="B210" s="293" t="s">
        <v>2081</v>
      </c>
    </row>
    <row r="211" spans="1:2" x14ac:dyDescent="0.25">
      <c r="A211" s="294" t="s">
        <v>2079</v>
      </c>
      <c r="B211" s="294" t="s">
        <v>2075</v>
      </c>
    </row>
    <row r="212" spans="1:2" x14ac:dyDescent="0.25">
      <c r="A212" s="293" t="s">
        <v>2088</v>
      </c>
      <c r="B212" s="293" t="s">
        <v>447</v>
      </c>
    </row>
    <row r="213" spans="1:2" x14ac:dyDescent="0.25">
      <c r="A213" s="294" t="s">
        <v>2090</v>
      </c>
      <c r="B213" s="294" t="s">
        <v>447</v>
      </c>
    </row>
    <row r="214" spans="1:2" x14ac:dyDescent="0.25">
      <c r="A214" s="293" t="s">
        <v>2096</v>
      </c>
      <c r="B214" s="293" t="s">
        <v>2093</v>
      </c>
    </row>
    <row r="215" spans="1:2" x14ac:dyDescent="0.25">
      <c r="A215" s="294" t="s">
        <v>2096</v>
      </c>
      <c r="B215" s="294" t="s">
        <v>2093</v>
      </c>
    </row>
    <row r="216" spans="1:2" x14ac:dyDescent="0.25">
      <c r="A216" s="293" t="s">
        <v>2096</v>
      </c>
      <c r="B216" s="293" t="s">
        <v>2093</v>
      </c>
    </row>
    <row r="217" spans="1:2" x14ac:dyDescent="0.25">
      <c r="A217" s="294" t="s">
        <v>2096</v>
      </c>
      <c r="B217" s="294" t="s">
        <v>2093</v>
      </c>
    </row>
    <row r="218" spans="1:2" x14ac:dyDescent="0.25">
      <c r="A218" s="293" t="s">
        <v>2152</v>
      </c>
      <c r="B218" s="293" t="s">
        <v>2141</v>
      </c>
    </row>
    <row r="219" spans="1:2" x14ac:dyDescent="0.25">
      <c r="A219" s="294" t="s">
        <v>2146</v>
      </c>
      <c r="B219" s="294" t="s">
        <v>2141</v>
      </c>
    </row>
    <row r="220" spans="1:2" x14ac:dyDescent="0.25">
      <c r="A220" s="293" t="s">
        <v>2152</v>
      </c>
      <c r="B220" s="293" t="s">
        <v>2141</v>
      </c>
    </row>
    <row r="221" spans="1:2" x14ac:dyDescent="0.25">
      <c r="A221" s="294" t="s">
        <v>2146</v>
      </c>
      <c r="B221" s="294" t="s">
        <v>2141</v>
      </c>
    </row>
    <row r="222" spans="1:2" x14ac:dyDescent="0.25">
      <c r="A222" s="293" t="s">
        <v>2024</v>
      </c>
      <c r="B222" s="293" t="s">
        <v>2022</v>
      </c>
    </row>
    <row r="223" spans="1:2" x14ac:dyDescent="0.25">
      <c r="A223" s="294" t="s">
        <v>1399</v>
      </c>
      <c r="B223" s="294" t="s">
        <v>1788</v>
      </c>
    </row>
    <row r="224" spans="1:2" x14ac:dyDescent="0.25">
      <c r="A224" s="293" t="s">
        <v>5163</v>
      </c>
      <c r="B224" s="293" t="s">
        <v>1745</v>
      </c>
    </row>
    <row r="225" spans="1:2" x14ac:dyDescent="0.25">
      <c r="A225" s="294" t="s">
        <v>928</v>
      </c>
      <c r="B225" s="294" t="s">
        <v>1745</v>
      </c>
    </row>
    <row r="226" spans="1:2" x14ac:dyDescent="0.25">
      <c r="A226" s="293" t="s">
        <v>1776</v>
      </c>
      <c r="B226" s="293" t="s">
        <v>138</v>
      </c>
    </row>
    <row r="227" spans="1:2" x14ac:dyDescent="0.25">
      <c r="A227" s="294" t="s">
        <v>1399</v>
      </c>
      <c r="B227" s="294" t="s">
        <v>301</v>
      </c>
    </row>
    <row r="228" spans="1:2" x14ac:dyDescent="0.25">
      <c r="A228" s="293" t="s">
        <v>1741</v>
      </c>
      <c r="B228" s="293" t="s">
        <v>1738</v>
      </c>
    </row>
    <row r="229" spans="1:2" x14ac:dyDescent="0.25">
      <c r="A229" s="294" t="s">
        <v>1764</v>
      </c>
      <c r="B229" s="294" t="s">
        <v>1762</v>
      </c>
    </row>
    <row r="230" spans="1:2" x14ac:dyDescent="0.25">
      <c r="A230" s="293" t="s">
        <v>1839</v>
      </c>
      <c r="B230" s="293" t="s">
        <v>409</v>
      </c>
    </row>
    <row r="231" spans="1:2" x14ac:dyDescent="0.25">
      <c r="A231" s="294" t="s">
        <v>1756</v>
      </c>
      <c r="B231" s="294" t="s">
        <v>1754</v>
      </c>
    </row>
    <row r="232" spans="1:2" x14ac:dyDescent="0.25">
      <c r="A232" s="293" t="s">
        <v>1744</v>
      </c>
      <c r="B232" s="293" t="s">
        <v>1742</v>
      </c>
    </row>
    <row r="233" spans="1:2" x14ac:dyDescent="0.25">
      <c r="A233" s="294" t="s">
        <v>1785</v>
      </c>
      <c r="B233" s="294" t="s">
        <v>1782</v>
      </c>
    </row>
    <row r="234" spans="1:2" x14ac:dyDescent="0.25">
      <c r="A234" s="293" t="s">
        <v>1785</v>
      </c>
      <c r="B234" s="293" t="s">
        <v>1782</v>
      </c>
    </row>
    <row r="235" spans="1:2" x14ac:dyDescent="0.25">
      <c r="A235" s="294" t="s">
        <v>1399</v>
      </c>
      <c r="B235" s="294" t="s">
        <v>1765</v>
      </c>
    </row>
    <row r="236" spans="1:2" x14ac:dyDescent="0.25">
      <c r="A236" s="293" t="s">
        <v>1399</v>
      </c>
      <c r="B236" s="293" t="s">
        <v>1765</v>
      </c>
    </row>
    <row r="237" spans="1:2" x14ac:dyDescent="0.25">
      <c r="A237" s="294" t="s">
        <v>1774</v>
      </c>
      <c r="B237" s="294" t="s">
        <v>1772</v>
      </c>
    </row>
    <row r="238" spans="1:2" x14ac:dyDescent="0.25">
      <c r="A238" s="293" t="s">
        <v>1780</v>
      </c>
      <c r="B238" s="293" t="s">
        <v>302</v>
      </c>
    </row>
    <row r="239" spans="1:2" x14ac:dyDescent="0.25">
      <c r="A239" s="294" t="s">
        <v>1734</v>
      </c>
      <c r="B239" s="294" t="s">
        <v>1731</v>
      </c>
    </row>
    <row r="240" spans="1:2" x14ac:dyDescent="0.25">
      <c r="A240" s="293" t="s">
        <v>1737</v>
      </c>
      <c r="B240" s="293" t="s">
        <v>1735</v>
      </c>
    </row>
    <row r="241" spans="1:2" x14ac:dyDescent="0.25">
      <c r="A241" s="294" t="s">
        <v>1792</v>
      </c>
      <c r="B241" s="294" t="s">
        <v>1789</v>
      </c>
    </row>
    <row r="242" spans="1:2" x14ac:dyDescent="0.25">
      <c r="A242" s="293" t="s">
        <v>1792</v>
      </c>
      <c r="B242" s="293" t="s">
        <v>1789</v>
      </c>
    </row>
    <row r="243" spans="1:2" x14ac:dyDescent="0.25">
      <c r="A243" s="294" t="s">
        <v>1824</v>
      </c>
      <c r="B243" s="294" t="s">
        <v>1820</v>
      </c>
    </row>
    <row r="244" spans="1:2" x14ac:dyDescent="0.25">
      <c r="A244" s="293" t="s">
        <v>1802</v>
      </c>
      <c r="B244" s="293" t="s">
        <v>1795</v>
      </c>
    </row>
    <row r="245" spans="1:2" x14ac:dyDescent="0.25">
      <c r="A245" s="294" t="s">
        <v>1802</v>
      </c>
      <c r="B245" s="294" t="s">
        <v>1795</v>
      </c>
    </row>
    <row r="246" spans="1:2" x14ac:dyDescent="0.25">
      <c r="A246" s="293" t="s">
        <v>1802</v>
      </c>
      <c r="B246" s="293" t="s">
        <v>1795</v>
      </c>
    </row>
    <row r="247" spans="1:2" x14ac:dyDescent="0.25">
      <c r="A247" s="294" t="s">
        <v>1802</v>
      </c>
      <c r="B247" s="294" t="s">
        <v>1795</v>
      </c>
    </row>
    <row r="248" spans="1:2" x14ac:dyDescent="0.25">
      <c r="A248" s="293" t="s">
        <v>1802</v>
      </c>
      <c r="B248" s="293" t="s">
        <v>1795</v>
      </c>
    </row>
    <row r="249" spans="1:2" x14ac:dyDescent="0.25">
      <c r="A249" s="294" t="s">
        <v>1802</v>
      </c>
      <c r="B249" s="294" t="s">
        <v>1795</v>
      </c>
    </row>
    <row r="250" spans="1:2" x14ac:dyDescent="0.25">
      <c r="A250" s="293" t="s">
        <v>1802</v>
      </c>
      <c r="B250" s="293" t="s">
        <v>1795</v>
      </c>
    </row>
    <row r="251" spans="1:2" x14ac:dyDescent="0.25">
      <c r="A251" s="294" t="s">
        <v>1802</v>
      </c>
      <c r="B251" s="294" t="s">
        <v>1795</v>
      </c>
    </row>
    <row r="252" spans="1:2" x14ac:dyDescent="0.25">
      <c r="A252" s="293" t="s">
        <v>1802</v>
      </c>
      <c r="B252" s="293" t="s">
        <v>1795</v>
      </c>
    </row>
    <row r="253" spans="1:2" x14ac:dyDescent="0.25">
      <c r="A253" s="294" t="s">
        <v>1828</v>
      </c>
      <c r="B253" s="294" t="s">
        <v>1826</v>
      </c>
    </row>
    <row r="254" spans="1:2" x14ac:dyDescent="0.25">
      <c r="A254" s="293" t="s">
        <v>1835</v>
      </c>
      <c r="B254" s="293" t="s">
        <v>1830</v>
      </c>
    </row>
    <row r="255" spans="1:2" x14ac:dyDescent="0.25">
      <c r="A255" s="294" t="s">
        <v>1844</v>
      </c>
      <c r="B255" s="294" t="s">
        <v>1841</v>
      </c>
    </row>
    <row r="256" spans="1:2" x14ac:dyDescent="0.25">
      <c r="A256" s="293" t="s">
        <v>1752</v>
      </c>
      <c r="B256" s="293" t="s">
        <v>459</v>
      </c>
    </row>
    <row r="257" spans="1:2" x14ac:dyDescent="0.25">
      <c r="A257" s="294" t="s">
        <v>1752</v>
      </c>
      <c r="B257" s="294" t="s">
        <v>459</v>
      </c>
    </row>
    <row r="258" spans="1:2" x14ac:dyDescent="0.25">
      <c r="A258" s="293" t="s">
        <v>1752</v>
      </c>
      <c r="B258" s="293" t="s">
        <v>459</v>
      </c>
    </row>
    <row r="259" spans="1:2" x14ac:dyDescent="0.25">
      <c r="A259" s="294" t="s">
        <v>1752</v>
      </c>
      <c r="B259" s="294" t="s">
        <v>459</v>
      </c>
    </row>
    <row r="260" spans="1:2" x14ac:dyDescent="0.25">
      <c r="A260" s="293" t="s">
        <v>1399</v>
      </c>
      <c r="B260" s="293" t="s">
        <v>1761</v>
      </c>
    </row>
    <row r="261" spans="1:2" x14ac:dyDescent="0.25">
      <c r="A261" s="294" t="s">
        <v>1399</v>
      </c>
      <c r="B261" s="294" t="s">
        <v>1770</v>
      </c>
    </row>
    <row r="262" spans="1:2" x14ac:dyDescent="0.25">
      <c r="A262" s="293" t="s">
        <v>1759</v>
      </c>
      <c r="B262" s="293" t="s">
        <v>1757</v>
      </c>
    </row>
    <row r="263" spans="1:2" x14ac:dyDescent="0.25">
      <c r="A263" s="294" t="s">
        <v>2521</v>
      </c>
      <c r="B263" s="294" t="s">
        <v>2514</v>
      </c>
    </row>
    <row r="264" spans="1:2" x14ac:dyDescent="0.25">
      <c r="A264" s="293" t="s">
        <v>2521</v>
      </c>
      <c r="B264" s="293" t="s">
        <v>2514</v>
      </c>
    </row>
    <row r="265" spans="1:2" x14ac:dyDescent="0.25">
      <c r="A265" s="294" t="s">
        <v>2521</v>
      </c>
      <c r="B265" s="294" t="s">
        <v>2514</v>
      </c>
    </row>
    <row r="266" spans="1:2" x14ac:dyDescent="0.25">
      <c r="A266" s="293" t="s">
        <v>2521</v>
      </c>
      <c r="B266" s="293" t="s">
        <v>2514</v>
      </c>
    </row>
    <row r="267" spans="1:2" x14ac:dyDescent="0.25">
      <c r="A267" s="294" t="s">
        <v>2521</v>
      </c>
      <c r="B267" s="294" t="s">
        <v>2514</v>
      </c>
    </row>
    <row r="268" spans="1:2" x14ac:dyDescent="0.25">
      <c r="A268" s="293" t="s">
        <v>2622</v>
      </c>
      <c r="B268" s="293" t="s">
        <v>2618</v>
      </c>
    </row>
    <row r="269" spans="1:2" x14ac:dyDescent="0.25">
      <c r="A269" s="294" t="s">
        <v>2635</v>
      </c>
      <c r="B269" s="294" t="s">
        <v>2633</v>
      </c>
    </row>
    <row r="270" spans="1:2" x14ac:dyDescent="0.25">
      <c r="A270" s="293" t="s">
        <v>2543</v>
      </c>
      <c r="B270" s="293" t="s">
        <v>2541</v>
      </c>
    </row>
    <row r="271" spans="1:2" x14ac:dyDescent="0.25">
      <c r="A271" s="294" t="s">
        <v>2552</v>
      </c>
      <c r="B271" s="294" t="s">
        <v>2550</v>
      </c>
    </row>
    <row r="272" spans="1:2" x14ac:dyDescent="0.25">
      <c r="A272" s="293" t="s">
        <v>2555</v>
      </c>
      <c r="B272" s="293" t="s">
        <v>2553</v>
      </c>
    </row>
    <row r="273" spans="1:2" x14ac:dyDescent="0.25">
      <c r="A273" s="294" t="s">
        <v>776</v>
      </c>
      <c r="B273" s="294" t="s">
        <v>146</v>
      </c>
    </row>
    <row r="274" spans="1:2" x14ac:dyDescent="0.25">
      <c r="A274" s="293" t="s">
        <v>781</v>
      </c>
      <c r="B274" s="293" t="s">
        <v>174</v>
      </c>
    </row>
    <row r="275" spans="1:2" x14ac:dyDescent="0.25">
      <c r="A275" s="294" t="s">
        <v>1399</v>
      </c>
      <c r="B275" s="294" t="s">
        <v>2768</v>
      </c>
    </row>
    <row r="276" spans="1:2" x14ac:dyDescent="0.25">
      <c r="A276" s="293" t="s">
        <v>2558</v>
      </c>
      <c r="B276" s="293" t="s">
        <v>2556</v>
      </c>
    </row>
    <row r="277" spans="1:2" x14ac:dyDescent="0.25">
      <c r="A277" s="294" t="s">
        <v>2540</v>
      </c>
      <c r="B277" s="294" t="s">
        <v>2537</v>
      </c>
    </row>
    <row r="278" spans="1:2" x14ac:dyDescent="0.25">
      <c r="A278" s="293" t="s">
        <v>2546</v>
      </c>
      <c r="B278" s="293" t="s">
        <v>2544</v>
      </c>
    </row>
    <row r="279" spans="1:2" x14ac:dyDescent="0.25">
      <c r="A279" s="294" t="s">
        <v>2549</v>
      </c>
      <c r="B279" s="294" t="s">
        <v>2547</v>
      </c>
    </row>
    <row r="280" spans="1:2" x14ac:dyDescent="0.25">
      <c r="A280" s="293" t="s">
        <v>2632</v>
      </c>
      <c r="B280" s="293" t="s">
        <v>2630</v>
      </c>
    </row>
    <row r="281" spans="1:2" x14ac:dyDescent="0.25">
      <c r="A281" s="294" t="s">
        <v>2640</v>
      </c>
      <c r="B281" s="294" t="s">
        <v>2636</v>
      </c>
    </row>
    <row r="282" spans="1:2" x14ac:dyDescent="0.25">
      <c r="A282" s="293" t="s">
        <v>838</v>
      </c>
      <c r="B282" s="293" t="s">
        <v>306</v>
      </c>
    </row>
    <row r="283" spans="1:2" x14ac:dyDescent="0.25">
      <c r="A283" s="294" t="s">
        <v>1399</v>
      </c>
      <c r="B283" s="294" t="s">
        <v>2765</v>
      </c>
    </row>
    <row r="284" spans="1:2" x14ac:dyDescent="0.25">
      <c r="A284" s="293" t="s">
        <v>1399</v>
      </c>
      <c r="B284" s="293" t="s">
        <v>2765</v>
      </c>
    </row>
    <row r="285" spans="1:2" x14ac:dyDescent="0.25">
      <c r="A285" s="294" t="s">
        <v>1399</v>
      </c>
      <c r="B285" s="294" t="s">
        <v>2765</v>
      </c>
    </row>
    <row r="286" spans="1:2" x14ac:dyDescent="0.25">
      <c r="A286" s="293" t="s">
        <v>1399</v>
      </c>
      <c r="B286" s="293" t="s">
        <v>2767</v>
      </c>
    </row>
    <row r="287" spans="1:2" x14ac:dyDescent="0.25">
      <c r="A287" s="294" t="s">
        <v>1399</v>
      </c>
      <c r="B287" s="294" t="s">
        <v>2767</v>
      </c>
    </row>
    <row r="288" spans="1:2" x14ac:dyDescent="0.25">
      <c r="A288" s="293" t="s">
        <v>1399</v>
      </c>
      <c r="B288" s="293" t="s">
        <v>2767</v>
      </c>
    </row>
    <row r="289" spans="1:2" x14ac:dyDescent="0.25">
      <c r="A289" s="294" t="s">
        <v>1209</v>
      </c>
      <c r="B289" s="294" t="s">
        <v>451</v>
      </c>
    </row>
    <row r="290" spans="1:2" x14ac:dyDescent="0.25">
      <c r="A290" s="293" t="s">
        <v>755</v>
      </c>
      <c r="B290" s="293" t="s">
        <v>226</v>
      </c>
    </row>
    <row r="291" spans="1:2" x14ac:dyDescent="0.25">
      <c r="A291" s="294" t="s">
        <v>2730</v>
      </c>
      <c r="B291" s="294" t="s">
        <v>226</v>
      </c>
    </row>
    <row r="292" spans="1:2" x14ac:dyDescent="0.25">
      <c r="A292" s="293" t="s">
        <v>755</v>
      </c>
      <c r="B292" s="293" t="s">
        <v>226</v>
      </c>
    </row>
    <row r="293" spans="1:2" x14ac:dyDescent="0.25">
      <c r="A293" s="294" t="s">
        <v>2730</v>
      </c>
      <c r="B293" s="294" t="s">
        <v>226</v>
      </c>
    </row>
    <row r="294" spans="1:2" x14ac:dyDescent="0.25">
      <c r="A294" s="293" t="s">
        <v>1399</v>
      </c>
      <c r="B294" s="293" t="s">
        <v>166</v>
      </c>
    </row>
    <row r="295" spans="1:2" x14ac:dyDescent="0.25">
      <c r="A295" s="294" t="s">
        <v>1221</v>
      </c>
      <c r="B295" s="294" t="s">
        <v>399</v>
      </c>
    </row>
    <row r="296" spans="1:2" x14ac:dyDescent="0.25">
      <c r="A296" s="293" t="s">
        <v>1221</v>
      </c>
      <c r="B296" s="293" t="s">
        <v>399</v>
      </c>
    </row>
    <row r="297" spans="1:2" x14ac:dyDescent="0.25">
      <c r="A297" s="294" t="s">
        <v>1221</v>
      </c>
      <c r="B297" s="294" t="s">
        <v>399</v>
      </c>
    </row>
    <row r="298" spans="1:2" x14ac:dyDescent="0.25">
      <c r="A298" s="293" t="s">
        <v>1230</v>
      </c>
      <c r="B298" s="293" t="s">
        <v>436</v>
      </c>
    </row>
    <row r="299" spans="1:2" x14ac:dyDescent="0.25">
      <c r="A299" s="294" t="s">
        <v>2561</v>
      </c>
      <c r="B299" s="294" t="s">
        <v>2559</v>
      </c>
    </row>
    <row r="300" spans="1:2" x14ac:dyDescent="0.25">
      <c r="A300" s="293" t="s">
        <v>2661</v>
      </c>
      <c r="B300" s="293" t="s">
        <v>2657</v>
      </c>
    </row>
    <row r="301" spans="1:2" x14ac:dyDescent="0.25">
      <c r="A301" s="294" t="s">
        <v>2661</v>
      </c>
      <c r="B301" s="294" t="s">
        <v>2657</v>
      </c>
    </row>
    <row r="302" spans="1:2" x14ac:dyDescent="0.25">
      <c r="A302" s="293" t="s">
        <v>2661</v>
      </c>
      <c r="B302" s="293" t="s">
        <v>2657</v>
      </c>
    </row>
    <row r="303" spans="1:2" x14ac:dyDescent="0.25">
      <c r="A303" s="294" t="s">
        <v>2644</v>
      </c>
      <c r="B303" s="294" t="s">
        <v>2642</v>
      </c>
    </row>
    <row r="304" spans="1:2" x14ac:dyDescent="0.25">
      <c r="A304" s="293" t="s">
        <v>2649</v>
      </c>
      <c r="B304" s="293" t="s">
        <v>2645</v>
      </c>
    </row>
    <row r="305" spans="1:2" x14ac:dyDescent="0.25">
      <c r="A305" s="294" t="s">
        <v>2655</v>
      </c>
      <c r="B305" s="294" t="s">
        <v>2651</v>
      </c>
    </row>
    <row r="306" spans="1:2" x14ac:dyDescent="0.25">
      <c r="A306" s="293" t="s">
        <v>1399</v>
      </c>
      <c r="B306" s="293" t="s">
        <v>2773</v>
      </c>
    </row>
    <row r="307" spans="1:2" x14ac:dyDescent="0.25">
      <c r="A307" s="294" t="s">
        <v>2566</v>
      </c>
      <c r="B307" s="294" t="s">
        <v>2562</v>
      </c>
    </row>
    <row r="308" spans="1:2" x14ac:dyDescent="0.25">
      <c r="A308" s="293" t="s">
        <v>2569</v>
      </c>
      <c r="B308" s="293" t="s">
        <v>2567</v>
      </c>
    </row>
    <row r="309" spans="1:2" x14ac:dyDescent="0.25">
      <c r="A309" s="294" t="s">
        <v>2672</v>
      </c>
      <c r="B309" s="294" t="s">
        <v>2667</v>
      </c>
    </row>
    <row r="310" spans="1:2" x14ac:dyDescent="0.25">
      <c r="A310" s="293" t="s">
        <v>2673</v>
      </c>
      <c r="B310" s="293" t="s">
        <v>2667</v>
      </c>
    </row>
    <row r="311" spans="1:2" x14ac:dyDescent="0.25">
      <c r="A311" s="294" t="s">
        <v>2672</v>
      </c>
      <c r="B311" s="294" t="s">
        <v>2667</v>
      </c>
    </row>
    <row r="312" spans="1:2" x14ac:dyDescent="0.25">
      <c r="A312" s="293" t="s">
        <v>2673</v>
      </c>
      <c r="B312" s="293" t="s">
        <v>2667</v>
      </c>
    </row>
    <row r="313" spans="1:2" x14ac:dyDescent="0.25">
      <c r="A313" s="294" t="s">
        <v>1399</v>
      </c>
      <c r="B313" s="294" t="s">
        <v>1197</v>
      </c>
    </row>
    <row r="314" spans="1:2" x14ac:dyDescent="0.25">
      <c r="A314" s="293" t="s">
        <v>1399</v>
      </c>
      <c r="B314" s="293" t="s">
        <v>830</v>
      </c>
    </row>
    <row r="315" spans="1:2" x14ac:dyDescent="0.25">
      <c r="A315" s="294" t="s">
        <v>1399</v>
      </c>
      <c r="B315" s="294" t="s">
        <v>2777</v>
      </c>
    </row>
    <row r="316" spans="1:2" x14ac:dyDescent="0.25">
      <c r="A316" s="293" t="s">
        <v>2529</v>
      </c>
      <c r="B316" s="293" t="s">
        <v>2527</v>
      </c>
    </row>
    <row r="317" spans="1:2" x14ac:dyDescent="0.25">
      <c r="A317" s="294" t="s">
        <v>5164</v>
      </c>
      <c r="B317" s="294" t="s">
        <v>2570</v>
      </c>
    </row>
    <row r="318" spans="1:2" x14ac:dyDescent="0.25">
      <c r="A318" s="293" t="s">
        <v>2572</v>
      </c>
      <c r="B318" s="293" t="s">
        <v>2570</v>
      </c>
    </row>
    <row r="319" spans="1:2" x14ac:dyDescent="0.25">
      <c r="A319" s="294" t="s">
        <v>1399</v>
      </c>
      <c r="B319" s="294" t="s">
        <v>2764</v>
      </c>
    </row>
    <row r="320" spans="1:2" x14ac:dyDescent="0.25">
      <c r="A320" s="293" t="s">
        <v>1399</v>
      </c>
      <c r="B320" s="293" t="s">
        <v>2778</v>
      </c>
    </row>
    <row r="321" spans="1:2" x14ac:dyDescent="0.25">
      <c r="A321" s="294" t="s">
        <v>2503</v>
      </c>
      <c r="B321" s="294" t="s">
        <v>2500</v>
      </c>
    </row>
    <row r="322" spans="1:2" x14ac:dyDescent="0.25">
      <c r="A322" s="293" t="s">
        <v>2506</v>
      </c>
      <c r="B322" s="293" t="s">
        <v>2504</v>
      </c>
    </row>
    <row r="323" spans="1:2" x14ac:dyDescent="0.25">
      <c r="A323" s="294" t="s">
        <v>2575</v>
      </c>
      <c r="B323" s="294" t="s">
        <v>2573</v>
      </c>
    </row>
    <row r="324" spans="1:2" x14ac:dyDescent="0.25">
      <c r="A324" s="293" t="s">
        <v>1399</v>
      </c>
      <c r="B324" s="293" t="s">
        <v>2776</v>
      </c>
    </row>
    <row r="325" spans="1:2" x14ac:dyDescent="0.25">
      <c r="A325" s="294" t="s">
        <v>2696</v>
      </c>
      <c r="B325" s="294" t="s">
        <v>2694</v>
      </c>
    </row>
    <row r="326" spans="1:2" x14ac:dyDescent="0.25">
      <c r="A326" s="293" t="s">
        <v>2700</v>
      </c>
      <c r="B326" s="293" t="s">
        <v>2698</v>
      </c>
    </row>
    <row r="327" spans="1:2" x14ac:dyDescent="0.25">
      <c r="A327" s="294" t="s">
        <v>2689</v>
      </c>
      <c r="B327" s="294" t="s">
        <v>2687</v>
      </c>
    </row>
    <row r="328" spans="1:2" x14ac:dyDescent="0.25">
      <c r="A328" s="293" t="s">
        <v>2712</v>
      </c>
      <c r="B328" s="293" t="s">
        <v>2710</v>
      </c>
    </row>
    <row r="329" spans="1:2" x14ac:dyDescent="0.25">
      <c r="A329" s="294" t="s">
        <v>724</v>
      </c>
      <c r="B329" s="294" t="s">
        <v>222</v>
      </c>
    </row>
    <row r="330" spans="1:2" x14ac:dyDescent="0.25">
      <c r="A330" s="293" t="s">
        <v>741</v>
      </c>
      <c r="B330" s="293" t="s">
        <v>224</v>
      </c>
    </row>
    <row r="331" spans="1:2" x14ac:dyDescent="0.25">
      <c r="A331" s="294" t="s">
        <v>1399</v>
      </c>
      <c r="B331" s="294" t="s">
        <v>2766</v>
      </c>
    </row>
    <row r="332" spans="1:2" x14ac:dyDescent="0.25">
      <c r="A332" s="293" t="s">
        <v>2536</v>
      </c>
      <c r="B332" s="293" t="s">
        <v>2534</v>
      </c>
    </row>
    <row r="333" spans="1:2" x14ac:dyDescent="0.25">
      <c r="A333" s="294" t="s">
        <v>2589</v>
      </c>
      <c r="B333" s="294" t="s">
        <v>2586</v>
      </c>
    </row>
    <row r="334" spans="1:2" x14ac:dyDescent="0.25">
      <c r="A334" s="293" t="s">
        <v>2583</v>
      </c>
      <c r="B334" s="293" t="s">
        <v>2579</v>
      </c>
    </row>
    <row r="335" spans="1:2" x14ac:dyDescent="0.25">
      <c r="A335" s="294" t="s">
        <v>2585</v>
      </c>
      <c r="B335" s="294" t="s">
        <v>2579</v>
      </c>
    </row>
    <row r="336" spans="1:2" x14ac:dyDescent="0.25">
      <c r="A336" s="293" t="s">
        <v>2578</v>
      </c>
      <c r="B336" s="293" t="s">
        <v>2576</v>
      </c>
    </row>
    <row r="337" spans="1:2" x14ac:dyDescent="0.25">
      <c r="A337" s="294" t="s">
        <v>2610</v>
      </c>
      <c r="B337" s="294" t="s">
        <v>2606</v>
      </c>
    </row>
    <row r="338" spans="1:2" x14ac:dyDescent="0.25">
      <c r="A338" s="293" t="s">
        <v>2692</v>
      </c>
      <c r="B338" s="293" t="s">
        <v>2690</v>
      </c>
    </row>
    <row r="339" spans="1:2" x14ac:dyDescent="0.25">
      <c r="A339" s="294" t="s">
        <v>2683</v>
      </c>
      <c r="B339" s="294" t="s">
        <v>2680</v>
      </c>
    </row>
    <row r="340" spans="1:2" x14ac:dyDescent="0.25">
      <c r="A340" s="293" t="s">
        <v>2678</v>
      </c>
      <c r="B340" s="293" t="s">
        <v>2675</v>
      </c>
    </row>
    <row r="341" spans="1:2" x14ac:dyDescent="0.25">
      <c r="A341" s="294" t="s">
        <v>2513</v>
      </c>
      <c r="B341" s="294" t="s">
        <v>2510</v>
      </c>
    </row>
    <row r="342" spans="1:2" x14ac:dyDescent="0.25">
      <c r="A342" s="293" t="s">
        <v>2617</v>
      </c>
      <c r="B342" s="293" t="s">
        <v>2615</v>
      </c>
    </row>
    <row r="343" spans="1:2" x14ac:dyDescent="0.25">
      <c r="A343" s="294" t="s">
        <v>2593</v>
      </c>
      <c r="B343" s="294" t="s">
        <v>2591</v>
      </c>
    </row>
    <row r="344" spans="1:2" x14ac:dyDescent="0.25">
      <c r="A344" s="293" t="s">
        <v>2598</v>
      </c>
      <c r="B344" s="293" t="s">
        <v>2594</v>
      </c>
    </row>
    <row r="345" spans="1:2" x14ac:dyDescent="0.25">
      <c r="A345" s="294" t="s">
        <v>2605</v>
      </c>
      <c r="B345" s="294" t="s">
        <v>2603</v>
      </c>
    </row>
    <row r="346" spans="1:2" x14ac:dyDescent="0.25">
      <c r="A346" s="293" t="s">
        <v>2614</v>
      </c>
      <c r="B346" s="293" t="s">
        <v>2612</v>
      </c>
    </row>
    <row r="347" spans="1:2" x14ac:dyDescent="0.25">
      <c r="A347" s="294" t="s">
        <v>2626</v>
      </c>
      <c r="B347" s="294" t="s">
        <v>2624</v>
      </c>
    </row>
    <row r="348" spans="1:2" x14ac:dyDescent="0.25">
      <c r="A348" s="293" t="s">
        <v>2629</v>
      </c>
      <c r="B348" s="293" t="s">
        <v>2627</v>
      </c>
    </row>
    <row r="349" spans="1:2" x14ac:dyDescent="0.25">
      <c r="A349" s="294" t="s">
        <v>2602</v>
      </c>
      <c r="B349" s="294" t="s">
        <v>2600</v>
      </c>
    </row>
    <row r="350" spans="1:2" x14ac:dyDescent="0.25">
      <c r="A350" s="293" t="s">
        <v>765</v>
      </c>
      <c r="B350" s="293" t="s">
        <v>70</v>
      </c>
    </row>
    <row r="351" spans="1:2" x14ac:dyDescent="0.25">
      <c r="A351" s="294" t="s">
        <v>847</v>
      </c>
      <c r="B351" s="294" t="s">
        <v>286</v>
      </c>
    </row>
    <row r="352" spans="1:2" x14ac:dyDescent="0.25">
      <c r="A352" s="293" t="s">
        <v>1399</v>
      </c>
      <c r="B352" s="293" t="s">
        <v>2775</v>
      </c>
    </row>
    <row r="353" spans="1:2" x14ac:dyDescent="0.25">
      <c r="A353" s="294" t="s">
        <v>2708</v>
      </c>
      <c r="B353" s="294" t="s">
        <v>2704</v>
      </c>
    </row>
    <row r="354" spans="1:2" x14ac:dyDescent="0.25">
      <c r="A354" s="293" t="s">
        <v>789</v>
      </c>
      <c r="B354" s="293" t="s">
        <v>188</v>
      </c>
    </row>
    <row r="355" spans="1:2" x14ac:dyDescent="0.25">
      <c r="A355" s="294" t="s">
        <v>795</v>
      </c>
      <c r="B355" s="294" t="s">
        <v>196</v>
      </c>
    </row>
    <row r="356" spans="1:2" x14ac:dyDescent="0.25">
      <c r="A356" s="293" t="s">
        <v>2734</v>
      </c>
      <c r="B356" s="293" t="s">
        <v>2731</v>
      </c>
    </row>
    <row r="357" spans="1:2" x14ac:dyDescent="0.25">
      <c r="A357" s="294" t="s">
        <v>2734</v>
      </c>
      <c r="B357" s="294" t="s">
        <v>2731</v>
      </c>
    </row>
    <row r="358" spans="1:2" x14ac:dyDescent="0.25">
      <c r="A358" s="293" t="s">
        <v>2734</v>
      </c>
      <c r="B358" s="293" t="s">
        <v>2731</v>
      </c>
    </row>
    <row r="359" spans="1:2" x14ac:dyDescent="0.25">
      <c r="A359" s="294" t="s">
        <v>2734</v>
      </c>
      <c r="B359" s="294" t="s">
        <v>2731</v>
      </c>
    </row>
    <row r="360" spans="1:2" x14ac:dyDescent="0.25">
      <c r="A360" s="293" t="s">
        <v>2721</v>
      </c>
      <c r="B360" s="293" t="s">
        <v>2716</v>
      </c>
    </row>
    <row r="361" spans="1:2" x14ac:dyDescent="0.25">
      <c r="A361" s="294" t="s">
        <v>2721</v>
      </c>
      <c r="B361" s="294" t="s">
        <v>2716</v>
      </c>
    </row>
    <row r="362" spans="1:2" x14ac:dyDescent="0.25">
      <c r="A362" s="293" t="s">
        <v>843</v>
      </c>
      <c r="B362" s="293" t="s">
        <v>283</v>
      </c>
    </row>
    <row r="363" spans="1:2" x14ac:dyDescent="0.25">
      <c r="A363" s="294" t="s">
        <v>823</v>
      </c>
      <c r="B363" s="294" t="s">
        <v>221</v>
      </c>
    </row>
    <row r="364" spans="1:2" x14ac:dyDescent="0.25">
      <c r="A364" s="293" t="s">
        <v>2509</v>
      </c>
      <c r="B364" s="293" t="s">
        <v>2507</v>
      </c>
    </row>
    <row r="365" spans="1:2" x14ac:dyDescent="0.25">
      <c r="A365" s="294" t="s">
        <v>1399</v>
      </c>
      <c r="B365" s="294" t="s">
        <v>2771</v>
      </c>
    </row>
    <row r="366" spans="1:2" x14ac:dyDescent="0.25">
      <c r="A366" s="293" t="s">
        <v>1399</v>
      </c>
      <c r="B366" s="293" t="s">
        <v>2296</v>
      </c>
    </row>
    <row r="367" spans="1:2" x14ac:dyDescent="0.25">
      <c r="A367" s="294" t="s">
        <v>1044</v>
      </c>
      <c r="B367" s="294" t="s">
        <v>112</v>
      </c>
    </row>
    <row r="368" spans="1:2" x14ac:dyDescent="0.25">
      <c r="A368" s="293" t="s">
        <v>1032</v>
      </c>
      <c r="B368" s="293" t="s">
        <v>177</v>
      </c>
    </row>
    <row r="369" spans="1:2" x14ac:dyDescent="0.25">
      <c r="A369" s="294" t="s">
        <v>1048</v>
      </c>
      <c r="B369" s="294" t="s">
        <v>123</v>
      </c>
    </row>
    <row r="370" spans="1:2" x14ac:dyDescent="0.25">
      <c r="A370" s="293" t="s">
        <v>1399</v>
      </c>
      <c r="B370" s="293" t="s">
        <v>407</v>
      </c>
    </row>
    <row r="371" spans="1:2" x14ac:dyDescent="0.25">
      <c r="A371" s="294" t="s">
        <v>1399</v>
      </c>
      <c r="B371" s="294" t="s">
        <v>2293</v>
      </c>
    </row>
    <row r="372" spans="1:2" x14ac:dyDescent="0.25">
      <c r="A372" s="293" t="s">
        <v>1399</v>
      </c>
      <c r="B372" s="293" t="s">
        <v>2158</v>
      </c>
    </row>
    <row r="373" spans="1:2" x14ac:dyDescent="0.25">
      <c r="A373" s="294" t="s">
        <v>1399</v>
      </c>
      <c r="B373" s="294" t="s">
        <v>2161</v>
      </c>
    </row>
    <row r="374" spans="1:2" x14ac:dyDescent="0.25">
      <c r="A374" s="293" t="s">
        <v>1021</v>
      </c>
      <c r="B374" s="293" t="s">
        <v>328</v>
      </c>
    </row>
    <row r="375" spans="1:2" x14ac:dyDescent="0.25">
      <c r="A375" s="294" t="s">
        <v>985</v>
      </c>
      <c r="B375" s="294" t="s">
        <v>1434</v>
      </c>
    </row>
    <row r="376" spans="1:2" x14ac:dyDescent="0.25">
      <c r="A376" s="293" t="s">
        <v>3383</v>
      </c>
      <c r="B376" s="293" t="s">
        <v>140</v>
      </c>
    </row>
    <row r="377" spans="1:2" x14ac:dyDescent="0.25">
      <c r="A377" s="294" t="s">
        <v>1399</v>
      </c>
      <c r="B377" s="294" t="s">
        <v>312</v>
      </c>
    </row>
    <row r="378" spans="1:2" x14ac:dyDescent="0.25">
      <c r="A378" s="293" t="s">
        <v>1427</v>
      </c>
      <c r="B378" s="293" t="s">
        <v>1423</v>
      </c>
    </row>
    <row r="379" spans="1:2" x14ac:dyDescent="0.25">
      <c r="A379" s="294" t="s">
        <v>1409</v>
      </c>
      <c r="B379" s="294" t="s">
        <v>1407</v>
      </c>
    </row>
    <row r="380" spans="1:2" x14ac:dyDescent="0.25">
      <c r="A380" s="293" t="s">
        <v>1399</v>
      </c>
      <c r="B380" s="293" t="s">
        <v>1482</v>
      </c>
    </row>
    <row r="381" spans="1:2" x14ac:dyDescent="0.25">
      <c r="A381" s="294" t="s">
        <v>1002</v>
      </c>
      <c r="B381" s="294" t="s">
        <v>148</v>
      </c>
    </row>
    <row r="382" spans="1:2" x14ac:dyDescent="0.25">
      <c r="A382" s="293" t="s">
        <v>1245</v>
      </c>
      <c r="B382" s="293" t="s">
        <v>422</v>
      </c>
    </row>
    <row r="383" spans="1:2" x14ac:dyDescent="0.25">
      <c r="A383" s="294" t="s">
        <v>1245</v>
      </c>
      <c r="B383" s="294" t="s">
        <v>422</v>
      </c>
    </row>
    <row r="384" spans="1:2" x14ac:dyDescent="0.25">
      <c r="A384" s="293" t="s">
        <v>1399</v>
      </c>
      <c r="B384" s="293" t="s">
        <v>310</v>
      </c>
    </row>
    <row r="385" spans="1:2" x14ac:dyDescent="0.25">
      <c r="A385" s="294" t="s">
        <v>1399</v>
      </c>
      <c r="B385" s="294" t="s">
        <v>1479</v>
      </c>
    </row>
    <row r="386" spans="1:2" x14ac:dyDescent="0.25">
      <c r="A386" s="293" t="s">
        <v>1454</v>
      </c>
      <c r="B386" s="293" t="s">
        <v>1449</v>
      </c>
    </row>
    <row r="387" spans="1:2" x14ac:dyDescent="0.25">
      <c r="A387" s="294" t="s">
        <v>1457</v>
      </c>
      <c r="B387" s="294" t="s">
        <v>1455</v>
      </c>
    </row>
    <row r="388" spans="1:2" x14ac:dyDescent="0.25">
      <c r="A388" s="293" t="s">
        <v>1366</v>
      </c>
      <c r="B388" s="293" t="s">
        <v>1362</v>
      </c>
    </row>
    <row r="389" spans="1:2" x14ac:dyDescent="0.25">
      <c r="A389" s="294" t="s">
        <v>1399</v>
      </c>
      <c r="B389" s="294" t="s">
        <v>5165</v>
      </c>
    </row>
    <row r="390" spans="1:2" x14ac:dyDescent="0.25">
      <c r="A390" s="293" t="s">
        <v>1399</v>
      </c>
      <c r="B390" s="293" t="s">
        <v>1250</v>
      </c>
    </row>
    <row r="391" spans="1:2" x14ac:dyDescent="0.25">
      <c r="A391" s="294" t="s">
        <v>1462</v>
      </c>
      <c r="B391" s="294" t="s">
        <v>1458</v>
      </c>
    </row>
    <row r="392" spans="1:2" x14ac:dyDescent="0.25">
      <c r="A392" s="293" t="s">
        <v>1399</v>
      </c>
      <c r="B392" s="293" t="s">
        <v>1480</v>
      </c>
    </row>
    <row r="393" spans="1:2" x14ac:dyDescent="0.25">
      <c r="A393" s="294" t="s">
        <v>1360</v>
      </c>
      <c r="B393" s="294" t="s">
        <v>1297</v>
      </c>
    </row>
    <row r="394" spans="1:2" x14ac:dyDescent="0.25">
      <c r="A394" s="293" t="s">
        <v>1337</v>
      </c>
      <c r="B394" s="293" t="s">
        <v>1297</v>
      </c>
    </row>
    <row r="395" spans="1:2" x14ac:dyDescent="0.25">
      <c r="A395" s="294" t="s">
        <v>1316</v>
      </c>
      <c r="B395" s="294" t="s">
        <v>1297</v>
      </c>
    </row>
    <row r="396" spans="1:2" x14ac:dyDescent="0.25">
      <c r="A396" s="293" t="s">
        <v>1350</v>
      </c>
      <c r="B396" s="293" t="s">
        <v>1297</v>
      </c>
    </row>
    <row r="397" spans="1:2" x14ac:dyDescent="0.25">
      <c r="A397" s="294" t="s">
        <v>1344</v>
      </c>
      <c r="B397" s="294" t="s">
        <v>1297</v>
      </c>
    </row>
    <row r="398" spans="1:2" x14ac:dyDescent="0.25">
      <c r="A398" s="293" t="s">
        <v>1331</v>
      </c>
      <c r="B398" s="293" t="s">
        <v>1297</v>
      </c>
    </row>
    <row r="399" spans="1:2" x14ac:dyDescent="0.25">
      <c r="A399" s="294" t="s">
        <v>1360</v>
      </c>
      <c r="B399" s="294" t="s">
        <v>1297</v>
      </c>
    </row>
    <row r="400" spans="1:2" x14ac:dyDescent="0.25">
      <c r="A400" s="293" t="s">
        <v>1337</v>
      </c>
      <c r="B400" s="293" t="s">
        <v>1297</v>
      </c>
    </row>
    <row r="401" spans="1:2" x14ac:dyDescent="0.25">
      <c r="A401" s="294" t="s">
        <v>1316</v>
      </c>
      <c r="B401" s="294" t="s">
        <v>1297</v>
      </c>
    </row>
    <row r="402" spans="1:2" x14ac:dyDescent="0.25">
      <c r="A402" s="293" t="s">
        <v>1350</v>
      </c>
      <c r="B402" s="293" t="s">
        <v>1297</v>
      </c>
    </row>
    <row r="403" spans="1:2" x14ac:dyDescent="0.25">
      <c r="A403" s="294" t="s">
        <v>1344</v>
      </c>
      <c r="B403" s="294" t="s">
        <v>1297</v>
      </c>
    </row>
    <row r="404" spans="1:2" x14ac:dyDescent="0.25">
      <c r="A404" s="293" t="s">
        <v>1331</v>
      </c>
      <c r="B404" s="293" t="s">
        <v>1297</v>
      </c>
    </row>
    <row r="405" spans="1:2" x14ac:dyDescent="0.25">
      <c r="A405" s="294" t="s">
        <v>1360</v>
      </c>
      <c r="B405" s="294" t="s">
        <v>1297</v>
      </c>
    </row>
    <row r="406" spans="1:2" x14ac:dyDescent="0.25">
      <c r="A406" s="293" t="s">
        <v>1337</v>
      </c>
      <c r="B406" s="293" t="s">
        <v>1297</v>
      </c>
    </row>
    <row r="407" spans="1:2" x14ac:dyDescent="0.25">
      <c r="A407" s="294" t="s">
        <v>1316</v>
      </c>
      <c r="B407" s="294" t="s">
        <v>1297</v>
      </c>
    </row>
    <row r="408" spans="1:2" x14ac:dyDescent="0.25">
      <c r="A408" s="293" t="s">
        <v>1350</v>
      </c>
      <c r="B408" s="293" t="s">
        <v>1297</v>
      </c>
    </row>
    <row r="409" spans="1:2" x14ac:dyDescent="0.25">
      <c r="A409" s="294" t="s">
        <v>1344</v>
      </c>
      <c r="B409" s="294" t="s">
        <v>1297</v>
      </c>
    </row>
    <row r="410" spans="1:2" x14ac:dyDescent="0.25">
      <c r="A410" s="293" t="s">
        <v>1331</v>
      </c>
      <c r="B410" s="293" t="s">
        <v>1297</v>
      </c>
    </row>
    <row r="411" spans="1:2" x14ac:dyDescent="0.25">
      <c r="A411" s="294" t="s">
        <v>1360</v>
      </c>
      <c r="B411" s="294" t="s">
        <v>1297</v>
      </c>
    </row>
    <row r="412" spans="1:2" x14ac:dyDescent="0.25">
      <c r="A412" s="293" t="s">
        <v>1337</v>
      </c>
      <c r="B412" s="293" t="s">
        <v>1297</v>
      </c>
    </row>
    <row r="413" spans="1:2" x14ac:dyDescent="0.25">
      <c r="A413" s="294" t="s">
        <v>1316</v>
      </c>
      <c r="B413" s="294" t="s">
        <v>1297</v>
      </c>
    </row>
    <row r="414" spans="1:2" x14ac:dyDescent="0.25">
      <c r="A414" s="293" t="s">
        <v>1350</v>
      </c>
      <c r="B414" s="293" t="s">
        <v>1297</v>
      </c>
    </row>
    <row r="415" spans="1:2" x14ac:dyDescent="0.25">
      <c r="A415" s="294" t="s">
        <v>1344</v>
      </c>
      <c r="B415" s="294" t="s">
        <v>1297</v>
      </c>
    </row>
    <row r="416" spans="1:2" x14ac:dyDescent="0.25">
      <c r="A416" s="293" t="s">
        <v>1331</v>
      </c>
      <c r="B416" s="293" t="s">
        <v>1297</v>
      </c>
    </row>
    <row r="417" spans="1:2" x14ac:dyDescent="0.25">
      <c r="A417" s="294" t="s">
        <v>1360</v>
      </c>
      <c r="B417" s="294" t="s">
        <v>1297</v>
      </c>
    </row>
    <row r="418" spans="1:2" x14ac:dyDescent="0.25">
      <c r="A418" s="293" t="s">
        <v>1337</v>
      </c>
      <c r="B418" s="293" t="s">
        <v>1297</v>
      </c>
    </row>
    <row r="419" spans="1:2" x14ac:dyDescent="0.25">
      <c r="A419" s="294" t="s">
        <v>1316</v>
      </c>
      <c r="B419" s="294" t="s">
        <v>1297</v>
      </c>
    </row>
    <row r="420" spans="1:2" x14ac:dyDescent="0.25">
      <c r="A420" s="293" t="s">
        <v>1350</v>
      </c>
      <c r="B420" s="293" t="s">
        <v>1297</v>
      </c>
    </row>
    <row r="421" spans="1:2" x14ac:dyDescent="0.25">
      <c r="A421" s="294" t="s">
        <v>1344</v>
      </c>
      <c r="B421" s="294" t="s">
        <v>1297</v>
      </c>
    </row>
    <row r="422" spans="1:2" x14ac:dyDescent="0.25">
      <c r="A422" s="293" t="s">
        <v>1331</v>
      </c>
      <c r="B422" s="293" t="s">
        <v>1297</v>
      </c>
    </row>
    <row r="423" spans="1:2" x14ac:dyDescent="0.25">
      <c r="A423" s="294" t="s">
        <v>1360</v>
      </c>
      <c r="B423" s="294" t="s">
        <v>1297</v>
      </c>
    </row>
    <row r="424" spans="1:2" x14ac:dyDescent="0.25">
      <c r="A424" s="293" t="s">
        <v>1337</v>
      </c>
      <c r="B424" s="293" t="s">
        <v>1297</v>
      </c>
    </row>
    <row r="425" spans="1:2" x14ac:dyDescent="0.25">
      <c r="A425" s="294" t="s">
        <v>1316</v>
      </c>
      <c r="B425" s="294" t="s">
        <v>1297</v>
      </c>
    </row>
    <row r="426" spans="1:2" x14ac:dyDescent="0.25">
      <c r="A426" s="293" t="s">
        <v>1350</v>
      </c>
      <c r="B426" s="293" t="s">
        <v>1297</v>
      </c>
    </row>
    <row r="427" spans="1:2" x14ac:dyDescent="0.25">
      <c r="A427" s="294" t="s">
        <v>1344</v>
      </c>
      <c r="B427" s="294" t="s">
        <v>1297</v>
      </c>
    </row>
    <row r="428" spans="1:2" x14ac:dyDescent="0.25">
      <c r="A428" s="293" t="s">
        <v>1331</v>
      </c>
      <c r="B428" s="293" t="s">
        <v>1297</v>
      </c>
    </row>
    <row r="429" spans="1:2" x14ac:dyDescent="0.25">
      <c r="A429" s="294" t="s">
        <v>1360</v>
      </c>
      <c r="B429" s="294" t="s">
        <v>1297</v>
      </c>
    </row>
    <row r="430" spans="1:2" x14ac:dyDescent="0.25">
      <c r="A430" s="293" t="s">
        <v>1337</v>
      </c>
      <c r="B430" s="293" t="s">
        <v>1297</v>
      </c>
    </row>
    <row r="431" spans="1:2" x14ac:dyDescent="0.25">
      <c r="A431" s="294" t="s">
        <v>1316</v>
      </c>
      <c r="B431" s="294" t="s">
        <v>1297</v>
      </c>
    </row>
    <row r="432" spans="1:2" x14ac:dyDescent="0.25">
      <c r="A432" s="293" t="s">
        <v>1350</v>
      </c>
      <c r="B432" s="293" t="s">
        <v>1297</v>
      </c>
    </row>
    <row r="433" spans="1:2" x14ac:dyDescent="0.25">
      <c r="A433" s="294" t="s">
        <v>1344</v>
      </c>
      <c r="B433" s="294" t="s">
        <v>1297</v>
      </c>
    </row>
    <row r="434" spans="1:2" x14ac:dyDescent="0.25">
      <c r="A434" s="293" t="s">
        <v>1331</v>
      </c>
      <c r="B434" s="293" t="s">
        <v>1297</v>
      </c>
    </row>
    <row r="435" spans="1:2" x14ac:dyDescent="0.25">
      <c r="A435" s="294" t="s">
        <v>1360</v>
      </c>
      <c r="B435" s="294" t="s">
        <v>1297</v>
      </c>
    </row>
    <row r="436" spans="1:2" x14ac:dyDescent="0.25">
      <c r="A436" s="293" t="s">
        <v>1337</v>
      </c>
      <c r="B436" s="293" t="s">
        <v>1297</v>
      </c>
    </row>
    <row r="437" spans="1:2" x14ac:dyDescent="0.25">
      <c r="A437" s="294" t="s">
        <v>1316</v>
      </c>
      <c r="B437" s="294" t="s">
        <v>1297</v>
      </c>
    </row>
    <row r="438" spans="1:2" x14ac:dyDescent="0.25">
      <c r="A438" s="293" t="s">
        <v>1350</v>
      </c>
      <c r="B438" s="293" t="s">
        <v>1297</v>
      </c>
    </row>
    <row r="439" spans="1:2" x14ac:dyDescent="0.25">
      <c r="A439" s="294" t="s">
        <v>1344</v>
      </c>
      <c r="B439" s="294" t="s">
        <v>1297</v>
      </c>
    </row>
    <row r="440" spans="1:2" x14ac:dyDescent="0.25">
      <c r="A440" s="293" t="s">
        <v>1331</v>
      </c>
      <c r="B440" s="293" t="s">
        <v>1297</v>
      </c>
    </row>
    <row r="441" spans="1:2" x14ac:dyDescent="0.25">
      <c r="A441" s="294" t="s">
        <v>1360</v>
      </c>
      <c r="B441" s="294" t="s">
        <v>1297</v>
      </c>
    </row>
    <row r="442" spans="1:2" x14ac:dyDescent="0.25">
      <c r="A442" s="293" t="s">
        <v>1337</v>
      </c>
      <c r="B442" s="293" t="s">
        <v>1297</v>
      </c>
    </row>
    <row r="443" spans="1:2" x14ac:dyDescent="0.25">
      <c r="A443" s="294" t="s">
        <v>1316</v>
      </c>
      <c r="B443" s="294" t="s">
        <v>1297</v>
      </c>
    </row>
    <row r="444" spans="1:2" x14ac:dyDescent="0.25">
      <c r="A444" s="293" t="s">
        <v>1350</v>
      </c>
      <c r="B444" s="293" t="s">
        <v>1297</v>
      </c>
    </row>
    <row r="445" spans="1:2" x14ac:dyDescent="0.25">
      <c r="A445" s="294" t="s">
        <v>1344</v>
      </c>
      <c r="B445" s="294" t="s">
        <v>1297</v>
      </c>
    </row>
    <row r="446" spans="1:2" x14ac:dyDescent="0.25">
      <c r="A446" s="293" t="s">
        <v>1331</v>
      </c>
      <c r="B446" s="293" t="s">
        <v>1297</v>
      </c>
    </row>
    <row r="447" spans="1:2" x14ac:dyDescent="0.25">
      <c r="A447" s="294" t="s">
        <v>1360</v>
      </c>
      <c r="B447" s="294" t="s">
        <v>1297</v>
      </c>
    </row>
    <row r="448" spans="1:2" x14ac:dyDescent="0.25">
      <c r="A448" s="293" t="s">
        <v>1337</v>
      </c>
      <c r="B448" s="293" t="s">
        <v>1297</v>
      </c>
    </row>
    <row r="449" spans="1:2" x14ac:dyDescent="0.25">
      <c r="A449" s="294" t="s">
        <v>1316</v>
      </c>
      <c r="B449" s="294" t="s">
        <v>1297</v>
      </c>
    </row>
    <row r="450" spans="1:2" x14ac:dyDescent="0.25">
      <c r="A450" s="293" t="s">
        <v>1350</v>
      </c>
      <c r="B450" s="293" t="s">
        <v>1297</v>
      </c>
    </row>
    <row r="451" spans="1:2" x14ac:dyDescent="0.25">
      <c r="A451" s="294" t="s">
        <v>1344</v>
      </c>
      <c r="B451" s="294" t="s">
        <v>1297</v>
      </c>
    </row>
    <row r="452" spans="1:2" x14ac:dyDescent="0.25">
      <c r="A452" s="293" t="s">
        <v>1331</v>
      </c>
      <c r="B452" s="293" t="s">
        <v>1297</v>
      </c>
    </row>
    <row r="453" spans="1:2" x14ac:dyDescent="0.25">
      <c r="A453" s="294" t="s">
        <v>1360</v>
      </c>
      <c r="B453" s="294" t="s">
        <v>1297</v>
      </c>
    </row>
    <row r="454" spans="1:2" x14ac:dyDescent="0.25">
      <c r="A454" s="293" t="s">
        <v>1337</v>
      </c>
      <c r="B454" s="293" t="s">
        <v>1297</v>
      </c>
    </row>
    <row r="455" spans="1:2" x14ac:dyDescent="0.25">
      <c r="A455" s="294" t="s">
        <v>1316</v>
      </c>
      <c r="B455" s="294" t="s">
        <v>1297</v>
      </c>
    </row>
    <row r="456" spans="1:2" x14ac:dyDescent="0.25">
      <c r="A456" s="293" t="s">
        <v>1350</v>
      </c>
      <c r="B456" s="293" t="s">
        <v>1297</v>
      </c>
    </row>
    <row r="457" spans="1:2" x14ac:dyDescent="0.25">
      <c r="A457" s="294" t="s">
        <v>1344</v>
      </c>
      <c r="B457" s="294" t="s">
        <v>1297</v>
      </c>
    </row>
    <row r="458" spans="1:2" x14ac:dyDescent="0.25">
      <c r="A458" s="293" t="s">
        <v>1331</v>
      </c>
      <c r="B458" s="293" t="s">
        <v>1297</v>
      </c>
    </row>
    <row r="459" spans="1:2" x14ac:dyDescent="0.25">
      <c r="A459" s="294" t="s">
        <v>1448</v>
      </c>
      <c r="B459" s="294" t="s">
        <v>1440</v>
      </c>
    </row>
    <row r="460" spans="1:2" x14ac:dyDescent="0.25">
      <c r="A460" s="293" t="s">
        <v>1439</v>
      </c>
      <c r="B460" s="293" t="s">
        <v>1436</v>
      </c>
    </row>
    <row r="461" spans="1:2" x14ac:dyDescent="0.25">
      <c r="A461" s="294" t="s">
        <v>1400</v>
      </c>
      <c r="B461" s="294" t="s">
        <v>1394</v>
      </c>
    </row>
    <row r="462" spans="1:2" x14ac:dyDescent="0.25">
      <c r="A462" s="293" t="s">
        <v>1399</v>
      </c>
      <c r="B462" s="293" t="s">
        <v>1483</v>
      </c>
    </row>
    <row r="463" spans="1:2" x14ac:dyDescent="0.25">
      <c r="A463" s="294" t="s">
        <v>1399</v>
      </c>
      <c r="B463" s="294" t="s">
        <v>1483</v>
      </c>
    </row>
    <row r="464" spans="1:2" x14ac:dyDescent="0.25">
      <c r="A464" s="293" t="s">
        <v>1399</v>
      </c>
      <c r="B464" s="293" t="s">
        <v>1483</v>
      </c>
    </row>
    <row r="465" spans="1:2" x14ac:dyDescent="0.25">
      <c r="A465" s="294" t="s">
        <v>1399</v>
      </c>
      <c r="B465" s="294" t="s">
        <v>1483</v>
      </c>
    </row>
    <row r="466" spans="1:2" x14ac:dyDescent="0.25">
      <c r="A466" s="293" t="s">
        <v>1465</v>
      </c>
      <c r="B466" s="293" t="s">
        <v>1463</v>
      </c>
    </row>
    <row r="467" spans="1:2" x14ac:dyDescent="0.25">
      <c r="A467" s="294" t="s">
        <v>966</v>
      </c>
      <c r="B467" s="294" t="s">
        <v>1466</v>
      </c>
    </row>
    <row r="468" spans="1:2" x14ac:dyDescent="0.25">
      <c r="A468" s="293" t="s">
        <v>1470</v>
      </c>
      <c r="B468" s="293" t="s">
        <v>1468</v>
      </c>
    </row>
    <row r="469" spans="1:2" x14ac:dyDescent="0.25">
      <c r="A469" s="294" t="s">
        <v>1247</v>
      </c>
      <c r="B469" s="294" t="s">
        <v>470</v>
      </c>
    </row>
    <row r="470" spans="1:2" x14ac:dyDescent="0.25">
      <c r="A470" s="293" t="s">
        <v>973</v>
      </c>
      <c r="B470" s="293" t="s">
        <v>308</v>
      </c>
    </row>
    <row r="471" spans="1:2" x14ac:dyDescent="0.25">
      <c r="A471" s="294" t="s">
        <v>1393</v>
      </c>
      <c r="B471" s="294" t="s">
        <v>1388</v>
      </c>
    </row>
    <row r="472" spans="1:2" x14ac:dyDescent="0.25">
      <c r="A472" s="293" t="s">
        <v>1393</v>
      </c>
      <c r="B472" s="293" t="s">
        <v>1388</v>
      </c>
    </row>
    <row r="473" spans="1:2" x14ac:dyDescent="0.25">
      <c r="A473" s="294" t="s">
        <v>1393</v>
      </c>
      <c r="B473" s="294" t="s">
        <v>1388</v>
      </c>
    </row>
    <row r="474" spans="1:2" x14ac:dyDescent="0.25">
      <c r="A474" s="293" t="s">
        <v>1393</v>
      </c>
      <c r="B474" s="293" t="s">
        <v>1388</v>
      </c>
    </row>
    <row r="475" spans="1:2" x14ac:dyDescent="0.25">
      <c r="A475" s="294" t="s">
        <v>1377</v>
      </c>
      <c r="B475" s="294" t="s">
        <v>1368</v>
      </c>
    </row>
    <row r="476" spans="1:2" x14ac:dyDescent="0.25">
      <c r="A476" s="293" t="s">
        <v>1375</v>
      </c>
      <c r="B476" s="293" t="s">
        <v>1368</v>
      </c>
    </row>
    <row r="477" spans="1:2" x14ac:dyDescent="0.25">
      <c r="A477" s="294" t="s">
        <v>1377</v>
      </c>
      <c r="B477" s="294" t="s">
        <v>1368</v>
      </c>
    </row>
    <row r="478" spans="1:2" x14ac:dyDescent="0.25">
      <c r="A478" s="293" t="s">
        <v>1375</v>
      </c>
      <c r="B478" s="293" t="s">
        <v>1368</v>
      </c>
    </row>
    <row r="479" spans="1:2" x14ac:dyDescent="0.25">
      <c r="A479" s="294" t="s">
        <v>1377</v>
      </c>
      <c r="B479" s="294" t="s">
        <v>1368</v>
      </c>
    </row>
    <row r="480" spans="1:2" x14ac:dyDescent="0.25">
      <c r="A480" s="293" t="s">
        <v>1375</v>
      </c>
      <c r="B480" s="293" t="s">
        <v>1368</v>
      </c>
    </row>
    <row r="481" spans="1:2" x14ac:dyDescent="0.25">
      <c r="A481" s="294" t="s">
        <v>1406</v>
      </c>
      <c r="B481" s="294" t="s">
        <v>1401</v>
      </c>
    </row>
    <row r="482" spans="1:2" x14ac:dyDescent="0.25">
      <c r="A482" s="293" t="s">
        <v>1415</v>
      </c>
      <c r="B482" s="293" t="s">
        <v>1410</v>
      </c>
    </row>
    <row r="483" spans="1:2" x14ac:dyDescent="0.25">
      <c r="A483" s="294" t="s">
        <v>1422</v>
      </c>
      <c r="B483" s="294" t="s">
        <v>1416</v>
      </c>
    </row>
    <row r="484" spans="1:2" x14ac:dyDescent="0.25">
      <c r="A484" s="293" t="s">
        <v>1399</v>
      </c>
      <c r="B484" s="293" t="s">
        <v>1500</v>
      </c>
    </row>
    <row r="485" spans="1:2" x14ac:dyDescent="0.25">
      <c r="A485" s="294" t="s">
        <v>1399</v>
      </c>
      <c r="B485" s="294" t="s">
        <v>1714</v>
      </c>
    </row>
    <row r="486" spans="1:2" x14ac:dyDescent="0.25">
      <c r="A486" s="293" t="s">
        <v>1399</v>
      </c>
      <c r="B486" s="293" t="s">
        <v>1726</v>
      </c>
    </row>
    <row r="487" spans="1:2" x14ac:dyDescent="0.25">
      <c r="A487" s="294" t="s">
        <v>1399</v>
      </c>
      <c r="B487" s="294" t="s">
        <v>1513</v>
      </c>
    </row>
    <row r="488" spans="1:2" x14ac:dyDescent="0.25">
      <c r="A488" s="293" t="s">
        <v>1399</v>
      </c>
      <c r="B488" s="293" t="s">
        <v>1562</v>
      </c>
    </row>
    <row r="489" spans="1:2" x14ac:dyDescent="0.25">
      <c r="A489" s="294" t="s">
        <v>1399</v>
      </c>
      <c r="B489" s="294" t="s">
        <v>1715</v>
      </c>
    </row>
    <row r="490" spans="1:2" x14ac:dyDescent="0.25">
      <c r="A490" s="293" t="s">
        <v>1561</v>
      </c>
      <c r="B490" s="293" t="s">
        <v>1555</v>
      </c>
    </row>
    <row r="491" spans="1:2" x14ac:dyDescent="0.25">
      <c r="A491" s="294" t="s">
        <v>1644</v>
      </c>
      <c r="B491" s="294" t="s">
        <v>1642</v>
      </c>
    </row>
    <row r="492" spans="1:2" x14ac:dyDescent="0.25">
      <c r="A492" s="293" t="s">
        <v>1645</v>
      </c>
      <c r="B492" s="293" t="s">
        <v>1642</v>
      </c>
    </row>
    <row r="493" spans="1:2" x14ac:dyDescent="0.25">
      <c r="A493" s="294" t="s">
        <v>1399</v>
      </c>
      <c r="B493" s="294" t="s">
        <v>1712</v>
      </c>
    </row>
    <row r="494" spans="1:2" x14ac:dyDescent="0.25">
      <c r="A494" s="293" t="s">
        <v>1648</v>
      </c>
      <c r="B494" s="293" t="s">
        <v>1646</v>
      </c>
    </row>
    <row r="495" spans="1:2" x14ac:dyDescent="0.25">
      <c r="A495" s="294" t="s">
        <v>1651</v>
      </c>
      <c r="B495" s="294" t="s">
        <v>1649</v>
      </c>
    </row>
    <row r="496" spans="1:2" x14ac:dyDescent="0.25">
      <c r="A496" s="293" t="s">
        <v>1399</v>
      </c>
      <c r="B496" s="293" t="s">
        <v>1510</v>
      </c>
    </row>
    <row r="497" spans="1:2" x14ac:dyDescent="0.25">
      <c r="A497" s="294" t="s">
        <v>1399</v>
      </c>
      <c r="B497" s="294" t="s">
        <v>1505</v>
      </c>
    </row>
    <row r="498" spans="1:2" x14ac:dyDescent="0.25">
      <c r="A498" s="293" t="s">
        <v>1399</v>
      </c>
      <c r="B498" s="293" t="s">
        <v>1564</v>
      </c>
    </row>
    <row r="499" spans="1:2" x14ac:dyDescent="0.25">
      <c r="A499" s="294" t="s">
        <v>1620</v>
      </c>
      <c r="B499" s="294" t="s">
        <v>1618</v>
      </c>
    </row>
    <row r="500" spans="1:2" x14ac:dyDescent="0.25">
      <c r="A500" s="293" t="s">
        <v>1117</v>
      </c>
      <c r="B500" s="293" t="s">
        <v>143</v>
      </c>
    </row>
    <row r="501" spans="1:2" x14ac:dyDescent="0.25">
      <c r="A501" s="294" t="s">
        <v>1399</v>
      </c>
      <c r="B501" s="294" t="s">
        <v>333</v>
      </c>
    </row>
    <row r="502" spans="1:2" x14ac:dyDescent="0.25">
      <c r="A502" s="293" t="s">
        <v>1399</v>
      </c>
      <c r="B502" s="293" t="s">
        <v>1707</v>
      </c>
    </row>
    <row r="503" spans="1:2" x14ac:dyDescent="0.25">
      <c r="A503" s="294" t="s">
        <v>1399</v>
      </c>
      <c r="B503" s="294" t="s">
        <v>1708</v>
      </c>
    </row>
    <row r="504" spans="1:2" x14ac:dyDescent="0.25">
      <c r="A504" s="293" t="s">
        <v>1399</v>
      </c>
      <c r="B504" s="293" t="s">
        <v>1526</v>
      </c>
    </row>
    <row r="505" spans="1:2" x14ac:dyDescent="0.25">
      <c r="A505" s="294" t="s">
        <v>1399</v>
      </c>
      <c r="B505" s="294" t="s">
        <v>1718</v>
      </c>
    </row>
    <row r="506" spans="1:2" x14ac:dyDescent="0.25">
      <c r="A506" s="293" t="s">
        <v>1605</v>
      </c>
      <c r="B506" s="293" t="s">
        <v>1603</v>
      </c>
    </row>
    <row r="507" spans="1:2" x14ac:dyDescent="0.25">
      <c r="A507" s="294" t="s">
        <v>1071</v>
      </c>
      <c r="B507" s="294" t="s">
        <v>1637</v>
      </c>
    </row>
    <row r="508" spans="1:2" x14ac:dyDescent="0.25">
      <c r="A508" s="293" t="s">
        <v>1399</v>
      </c>
      <c r="B508" s="293" t="s">
        <v>1727</v>
      </c>
    </row>
    <row r="509" spans="1:2" x14ac:dyDescent="0.25">
      <c r="A509" s="294" t="s">
        <v>1399</v>
      </c>
      <c r="B509" s="294" t="s">
        <v>1725</v>
      </c>
    </row>
    <row r="510" spans="1:2" x14ac:dyDescent="0.25">
      <c r="A510" s="293" t="s">
        <v>1399</v>
      </c>
      <c r="B510" s="293" t="s">
        <v>1522</v>
      </c>
    </row>
    <row r="511" spans="1:2" x14ac:dyDescent="0.25">
      <c r="A511" s="294" t="s">
        <v>1399</v>
      </c>
      <c r="B511" s="294" t="s">
        <v>1516</v>
      </c>
    </row>
    <row r="512" spans="1:2" x14ac:dyDescent="0.25">
      <c r="A512" s="293" t="s">
        <v>1399</v>
      </c>
      <c r="B512" s="293" t="s">
        <v>1711</v>
      </c>
    </row>
    <row r="513" spans="1:2" x14ac:dyDescent="0.25">
      <c r="A513" s="294" t="s">
        <v>1089</v>
      </c>
      <c r="B513" s="294" t="s">
        <v>1087</v>
      </c>
    </row>
    <row r="514" spans="1:2" x14ac:dyDescent="0.25">
      <c r="A514" s="293" t="s">
        <v>1254</v>
      </c>
      <c r="B514" s="293" t="s">
        <v>424</v>
      </c>
    </row>
    <row r="515" spans="1:2" x14ac:dyDescent="0.25">
      <c r="A515" s="294" t="s">
        <v>1570</v>
      </c>
      <c r="B515" s="294" t="s">
        <v>1568</v>
      </c>
    </row>
    <row r="516" spans="1:2" x14ac:dyDescent="0.25">
      <c r="A516" s="293" t="s">
        <v>1586</v>
      </c>
      <c r="B516" s="293" t="s">
        <v>1584</v>
      </c>
    </row>
    <row r="517" spans="1:2" x14ac:dyDescent="0.25">
      <c r="A517" s="294" t="s">
        <v>1608</v>
      </c>
      <c r="B517" s="294" t="s">
        <v>1606</v>
      </c>
    </row>
    <row r="518" spans="1:2" x14ac:dyDescent="0.25">
      <c r="A518" s="293" t="s">
        <v>1611</v>
      </c>
      <c r="B518" s="293" t="s">
        <v>1609</v>
      </c>
    </row>
    <row r="519" spans="1:2" x14ac:dyDescent="0.25">
      <c r="A519" s="294" t="s">
        <v>1641</v>
      </c>
      <c r="B519" s="294" t="s">
        <v>1639</v>
      </c>
    </row>
    <row r="520" spans="1:2" x14ac:dyDescent="0.25">
      <c r="A520" s="293" t="s">
        <v>1545</v>
      </c>
      <c r="B520" s="293" t="s">
        <v>1543</v>
      </c>
    </row>
    <row r="521" spans="1:2" x14ac:dyDescent="0.25">
      <c r="A521" s="294" t="s">
        <v>1399</v>
      </c>
      <c r="B521" s="294" t="s">
        <v>1729</v>
      </c>
    </row>
    <row r="522" spans="1:2" x14ac:dyDescent="0.25">
      <c r="A522" s="293" t="s">
        <v>1399</v>
      </c>
      <c r="B522" s="293" t="s">
        <v>1730</v>
      </c>
    </row>
    <row r="523" spans="1:2" x14ac:dyDescent="0.25">
      <c r="A523" s="294" t="s">
        <v>1542</v>
      </c>
      <c r="B523" s="294" t="s">
        <v>1539</v>
      </c>
    </row>
    <row r="524" spans="1:2" x14ac:dyDescent="0.25">
      <c r="A524" s="293" t="s">
        <v>1551</v>
      </c>
      <c r="B524" s="293" t="s">
        <v>1549</v>
      </c>
    </row>
    <row r="525" spans="1:2" x14ac:dyDescent="0.25">
      <c r="A525" s="294" t="s">
        <v>1548</v>
      </c>
      <c r="B525" s="294" t="s">
        <v>1546</v>
      </c>
    </row>
    <row r="526" spans="1:2" x14ac:dyDescent="0.25">
      <c r="A526" s="293" t="s">
        <v>1676</v>
      </c>
      <c r="B526" s="293" t="s">
        <v>1672</v>
      </c>
    </row>
    <row r="527" spans="1:2" x14ac:dyDescent="0.25">
      <c r="A527" s="294" t="s">
        <v>1577</v>
      </c>
      <c r="B527" s="294" t="s">
        <v>1575</v>
      </c>
    </row>
    <row r="528" spans="1:2" x14ac:dyDescent="0.25">
      <c r="A528" s="293" t="s">
        <v>1399</v>
      </c>
      <c r="B528" s="293" t="s">
        <v>1085</v>
      </c>
    </row>
    <row r="529" spans="1:2" x14ac:dyDescent="0.25">
      <c r="A529" s="294" t="s">
        <v>1399</v>
      </c>
      <c r="B529" s="294" t="s">
        <v>1533</v>
      </c>
    </row>
    <row r="530" spans="1:2" x14ac:dyDescent="0.25">
      <c r="A530" s="293" t="s">
        <v>1573</v>
      </c>
      <c r="B530" s="293" t="s">
        <v>1571</v>
      </c>
    </row>
    <row r="531" spans="1:2" x14ac:dyDescent="0.25">
      <c r="A531" s="294" t="s">
        <v>1574</v>
      </c>
      <c r="B531" s="294" t="s">
        <v>1571</v>
      </c>
    </row>
    <row r="532" spans="1:2" x14ac:dyDescent="0.25">
      <c r="A532" s="293" t="s">
        <v>1399</v>
      </c>
      <c r="B532" s="293" t="s">
        <v>1717</v>
      </c>
    </row>
    <row r="533" spans="1:2" x14ac:dyDescent="0.25">
      <c r="A533" s="294" t="s">
        <v>1617</v>
      </c>
      <c r="B533" s="294" t="s">
        <v>1615</v>
      </c>
    </row>
    <row r="534" spans="1:2" x14ac:dyDescent="0.25">
      <c r="A534" s="293" t="s">
        <v>1582</v>
      </c>
      <c r="B534" s="293" t="s">
        <v>1578</v>
      </c>
    </row>
    <row r="535" spans="1:2" x14ac:dyDescent="0.25">
      <c r="A535" s="294" t="s">
        <v>1663</v>
      </c>
      <c r="B535" s="294" t="s">
        <v>1656</v>
      </c>
    </row>
    <row r="536" spans="1:2" x14ac:dyDescent="0.25">
      <c r="A536" s="293" t="s">
        <v>1663</v>
      </c>
      <c r="B536" s="293" t="s">
        <v>1656</v>
      </c>
    </row>
    <row r="537" spans="1:2" x14ac:dyDescent="0.25">
      <c r="A537" s="294" t="s">
        <v>1399</v>
      </c>
      <c r="B537" s="294" t="s">
        <v>1531</v>
      </c>
    </row>
    <row r="538" spans="1:2" x14ac:dyDescent="0.25">
      <c r="A538" s="293" t="s">
        <v>1399</v>
      </c>
      <c r="B538" s="293" t="s">
        <v>1552</v>
      </c>
    </row>
    <row r="539" spans="1:2" x14ac:dyDescent="0.25">
      <c r="A539" s="294" t="s">
        <v>1614</v>
      </c>
      <c r="B539" s="294" t="s">
        <v>1612</v>
      </c>
    </row>
    <row r="540" spans="1:2" x14ac:dyDescent="0.25">
      <c r="A540" s="293" t="s">
        <v>1633</v>
      </c>
      <c r="B540" s="293" t="s">
        <v>1621</v>
      </c>
    </row>
    <row r="541" spans="1:2" x14ac:dyDescent="0.25">
      <c r="A541" s="294" t="s">
        <v>1625</v>
      </c>
      <c r="B541" s="294" t="s">
        <v>1621</v>
      </c>
    </row>
    <row r="542" spans="1:2" x14ac:dyDescent="0.25">
      <c r="A542" s="293" t="s">
        <v>1629</v>
      </c>
      <c r="B542" s="293" t="s">
        <v>1621</v>
      </c>
    </row>
    <row r="543" spans="1:2" x14ac:dyDescent="0.25">
      <c r="A543" s="294" t="s">
        <v>1633</v>
      </c>
      <c r="B543" s="294" t="s">
        <v>1621</v>
      </c>
    </row>
    <row r="544" spans="1:2" x14ac:dyDescent="0.25">
      <c r="A544" s="293" t="s">
        <v>1625</v>
      </c>
      <c r="B544" s="293" t="s">
        <v>1621</v>
      </c>
    </row>
    <row r="545" spans="1:2" x14ac:dyDescent="0.25">
      <c r="A545" s="294" t="s">
        <v>1629</v>
      </c>
      <c r="B545" s="294" t="s">
        <v>1621</v>
      </c>
    </row>
    <row r="546" spans="1:2" x14ac:dyDescent="0.25">
      <c r="A546" s="293" t="s">
        <v>1633</v>
      </c>
      <c r="B546" s="293" t="s">
        <v>1621</v>
      </c>
    </row>
    <row r="547" spans="1:2" x14ac:dyDescent="0.25">
      <c r="A547" s="294" t="s">
        <v>1625</v>
      </c>
      <c r="B547" s="294" t="s">
        <v>1621</v>
      </c>
    </row>
    <row r="548" spans="1:2" x14ac:dyDescent="0.25">
      <c r="A548" s="293" t="s">
        <v>1629</v>
      </c>
      <c r="B548" s="293" t="s">
        <v>1621</v>
      </c>
    </row>
    <row r="549" spans="1:2" x14ac:dyDescent="0.25">
      <c r="A549" s="294" t="s">
        <v>1633</v>
      </c>
      <c r="B549" s="294" t="s">
        <v>1621</v>
      </c>
    </row>
    <row r="550" spans="1:2" x14ac:dyDescent="0.25">
      <c r="A550" s="293" t="s">
        <v>1625</v>
      </c>
      <c r="B550" s="293" t="s">
        <v>1621</v>
      </c>
    </row>
    <row r="551" spans="1:2" x14ac:dyDescent="0.25">
      <c r="A551" s="294" t="s">
        <v>1629</v>
      </c>
      <c r="B551" s="294" t="s">
        <v>1621</v>
      </c>
    </row>
    <row r="552" spans="1:2" x14ac:dyDescent="0.25">
      <c r="A552" s="293" t="s">
        <v>1633</v>
      </c>
      <c r="B552" s="293" t="s">
        <v>1621</v>
      </c>
    </row>
    <row r="553" spans="1:2" x14ac:dyDescent="0.25">
      <c r="A553" s="294" t="s">
        <v>1625</v>
      </c>
      <c r="B553" s="294" t="s">
        <v>1621</v>
      </c>
    </row>
    <row r="554" spans="1:2" x14ac:dyDescent="0.25">
      <c r="A554" s="293" t="s">
        <v>1629</v>
      </c>
      <c r="B554" s="293" t="s">
        <v>1621</v>
      </c>
    </row>
    <row r="555" spans="1:2" x14ac:dyDescent="0.25">
      <c r="A555" s="294" t="s">
        <v>1399</v>
      </c>
      <c r="B555" s="294" t="s">
        <v>1728</v>
      </c>
    </row>
    <row r="556" spans="1:2" x14ac:dyDescent="0.25">
      <c r="A556" s="293" t="s">
        <v>1399</v>
      </c>
      <c r="B556" s="293" t="s">
        <v>1535</v>
      </c>
    </row>
    <row r="557" spans="1:2" x14ac:dyDescent="0.25">
      <c r="A557" s="294" t="s">
        <v>1591</v>
      </c>
      <c r="B557" s="294" t="s">
        <v>1587</v>
      </c>
    </row>
    <row r="558" spans="1:2" x14ac:dyDescent="0.25">
      <c r="A558" s="293" t="s">
        <v>1599</v>
      </c>
      <c r="B558" s="293" t="s">
        <v>1593</v>
      </c>
    </row>
    <row r="559" spans="1:2" x14ac:dyDescent="0.25">
      <c r="A559" s="294" t="s">
        <v>1600</v>
      </c>
      <c r="B559" s="294" t="s">
        <v>1593</v>
      </c>
    </row>
    <row r="560" spans="1:2" x14ac:dyDescent="0.25">
      <c r="A560" s="293" t="s">
        <v>1097</v>
      </c>
      <c r="B560" s="293" t="s">
        <v>334</v>
      </c>
    </row>
    <row r="561" spans="1:2" x14ac:dyDescent="0.25">
      <c r="A561" s="294" t="s">
        <v>1107</v>
      </c>
      <c r="B561" s="294" t="s">
        <v>337</v>
      </c>
    </row>
    <row r="562" spans="1:2" x14ac:dyDescent="0.25">
      <c r="A562" s="293" t="s">
        <v>1399</v>
      </c>
      <c r="B562" s="293" t="s">
        <v>1704</v>
      </c>
    </row>
    <row r="563" spans="1:2" x14ac:dyDescent="0.25">
      <c r="A563" s="294" t="s">
        <v>1671</v>
      </c>
      <c r="B563" s="294" t="s">
        <v>1667</v>
      </c>
    </row>
    <row r="564" spans="1:2" x14ac:dyDescent="0.25">
      <c r="A564" s="293" t="s">
        <v>1051</v>
      </c>
      <c r="B564" s="293" t="s">
        <v>1667</v>
      </c>
    </row>
    <row r="565" spans="1:2" x14ac:dyDescent="0.25">
      <c r="A565" s="294" t="s">
        <v>1399</v>
      </c>
      <c r="B565" s="294" t="s">
        <v>1709</v>
      </c>
    </row>
    <row r="566" spans="1:2" x14ac:dyDescent="0.25">
      <c r="A566" s="293" t="s">
        <v>1256</v>
      </c>
      <c r="B566" s="293" t="s">
        <v>481</v>
      </c>
    </row>
    <row r="567" spans="1:2" x14ac:dyDescent="0.25">
      <c r="A567" s="294" t="s">
        <v>1256</v>
      </c>
      <c r="B567" s="294" t="s">
        <v>481</v>
      </c>
    </row>
    <row r="568" spans="1:2" x14ac:dyDescent="0.25">
      <c r="A568" s="293" t="s">
        <v>1256</v>
      </c>
      <c r="B568" s="293" t="s">
        <v>481</v>
      </c>
    </row>
    <row r="569" spans="1:2" x14ac:dyDescent="0.25">
      <c r="A569" s="294" t="s">
        <v>1256</v>
      </c>
      <c r="B569" s="294" t="s">
        <v>481</v>
      </c>
    </row>
    <row r="570" spans="1:2" x14ac:dyDescent="0.25">
      <c r="A570" s="293" t="s">
        <v>1256</v>
      </c>
      <c r="B570" s="293" t="s">
        <v>481</v>
      </c>
    </row>
    <row r="571" spans="1:2" x14ac:dyDescent="0.25">
      <c r="A571" s="294" t="s">
        <v>1256</v>
      </c>
      <c r="B571" s="294" t="s">
        <v>481</v>
      </c>
    </row>
    <row r="572" spans="1:2" x14ac:dyDescent="0.25">
      <c r="A572" s="293" t="s">
        <v>1256</v>
      </c>
      <c r="B572" s="293" t="s">
        <v>481</v>
      </c>
    </row>
    <row r="573" spans="1:2" x14ac:dyDescent="0.25">
      <c r="A573" s="294" t="s">
        <v>1399</v>
      </c>
      <c r="B573" s="294" t="s">
        <v>1719</v>
      </c>
    </row>
    <row r="574" spans="1:2" x14ac:dyDescent="0.25">
      <c r="A574" s="293" t="s">
        <v>1399</v>
      </c>
      <c r="B574" s="293" t="s">
        <v>1719</v>
      </c>
    </row>
    <row r="575" spans="1:2" x14ac:dyDescent="0.25">
      <c r="A575" s="294" t="s">
        <v>1399</v>
      </c>
      <c r="B575" s="294" t="s">
        <v>1719</v>
      </c>
    </row>
    <row r="576" spans="1:2" x14ac:dyDescent="0.25">
      <c r="A576" s="293" t="s">
        <v>1399</v>
      </c>
      <c r="B576" s="293" t="s">
        <v>1719</v>
      </c>
    </row>
    <row r="577" spans="1:2" x14ac:dyDescent="0.25">
      <c r="A577" s="294" t="s">
        <v>1399</v>
      </c>
      <c r="B577" s="294" t="s">
        <v>1719</v>
      </c>
    </row>
    <row r="578" spans="1:2" x14ac:dyDescent="0.25">
      <c r="A578" s="293" t="s">
        <v>1695</v>
      </c>
      <c r="B578" s="293" t="s">
        <v>1690</v>
      </c>
    </row>
    <row r="579" spans="1:2" x14ac:dyDescent="0.25">
      <c r="A579" s="294" t="s">
        <v>1399</v>
      </c>
      <c r="B579" s="294" t="s">
        <v>1528</v>
      </c>
    </row>
    <row r="580" spans="1:2" x14ac:dyDescent="0.25">
      <c r="A580" s="293" t="s">
        <v>1399</v>
      </c>
      <c r="B580" s="293" t="s">
        <v>1716</v>
      </c>
    </row>
    <row r="581" spans="1:2" x14ac:dyDescent="0.25">
      <c r="A581" s="294" t="s">
        <v>1399</v>
      </c>
      <c r="B581" s="294" t="s">
        <v>1710</v>
      </c>
    </row>
    <row r="582" spans="1:2" x14ac:dyDescent="0.25">
      <c r="A582" s="293" t="s">
        <v>2241</v>
      </c>
      <c r="B582" s="293" t="s">
        <v>2239</v>
      </c>
    </row>
    <row r="583" spans="1:2" x14ac:dyDescent="0.25">
      <c r="A583" s="294" t="s">
        <v>1399</v>
      </c>
      <c r="B583" s="294" t="s">
        <v>2278</v>
      </c>
    </row>
    <row r="584" spans="1:2" x14ac:dyDescent="0.25">
      <c r="A584" s="293" t="s">
        <v>2231</v>
      </c>
      <c r="B584" s="293" t="s">
        <v>2226</v>
      </c>
    </row>
    <row r="585" spans="1:2" x14ac:dyDescent="0.25">
      <c r="A585" s="294" t="s">
        <v>2235</v>
      </c>
      <c r="B585" s="294" t="s">
        <v>2232</v>
      </c>
    </row>
    <row r="586" spans="1:2" x14ac:dyDescent="0.25">
      <c r="A586" s="293" t="s">
        <v>2238</v>
      </c>
      <c r="B586" s="293" t="s">
        <v>2236</v>
      </c>
    </row>
    <row r="587" spans="1:2" x14ac:dyDescent="0.25">
      <c r="A587" s="294" t="s">
        <v>2225</v>
      </c>
      <c r="B587" s="294" t="s">
        <v>2220</v>
      </c>
    </row>
    <row r="588" spans="1:2" x14ac:dyDescent="0.25">
      <c r="A588" s="293" t="s">
        <v>1399</v>
      </c>
      <c r="B588" s="293" t="s">
        <v>2270</v>
      </c>
    </row>
    <row r="589" spans="1:2" x14ac:dyDescent="0.25">
      <c r="A589" s="294" t="s">
        <v>2173</v>
      </c>
      <c r="B589" s="294" t="s">
        <v>2164</v>
      </c>
    </row>
    <row r="590" spans="1:2" x14ac:dyDescent="0.25">
      <c r="A590" s="293" t="s">
        <v>1399</v>
      </c>
      <c r="B590" s="293" t="s">
        <v>2269</v>
      </c>
    </row>
    <row r="591" spans="1:2" x14ac:dyDescent="0.25">
      <c r="A591" s="294" t="s">
        <v>1399</v>
      </c>
      <c r="B591" s="294" t="s">
        <v>2215</v>
      </c>
    </row>
    <row r="592" spans="1:2" x14ac:dyDescent="0.25">
      <c r="A592" s="293" t="s">
        <v>2257</v>
      </c>
      <c r="B592" s="293" t="s">
        <v>2255</v>
      </c>
    </row>
    <row r="593" spans="1:2" x14ac:dyDescent="0.25">
      <c r="A593" s="294" t="s">
        <v>2260</v>
      </c>
      <c r="B593" s="294" t="s">
        <v>2258</v>
      </c>
    </row>
    <row r="594" spans="1:2" x14ac:dyDescent="0.25">
      <c r="A594" s="293" t="s">
        <v>2246</v>
      </c>
      <c r="B594" s="293" t="s">
        <v>2242</v>
      </c>
    </row>
    <row r="595" spans="1:2" x14ac:dyDescent="0.25">
      <c r="A595" s="294" t="s">
        <v>2184</v>
      </c>
      <c r="B595" s="294" t="s">
        <v>2182</v>
      </c>
    </row>
    <row r="596" spans="1:2" x14ac:dyDescent="0.25">
      <c r="A596" s="293" t="s">
        <v>2180</v>
      </c>
      <c r="B596" s="293" t="s">
        <v>2175</v>
      </c>
    </row>
    <row r="597" spans="1:2" x14ac:dyDescent="0.25">
      <c r="A597" s="294" t="s">
        <v>1143</v>
      </c>
      <c r="B597" s="294" t="s">
        <v>2253</v>
      </c>
    </row>
    <row r="598" spans="1:2" x14ac:dyDescent="0.25">
      <c r="A598" s="293" t="s">
        <v>2263</v>
      </c>
      <c r="B598" s="293" t="s">
        <v>2261</v>
      </c>
    </row>
    <row r="599" spans="1:2" x14ac:dyDescent="0.25">
      <c r="A599" s="294" t="s">
        <v>2264</v>
      </c>
      <c r="B599" s="294" t="s">
        <v>2261</v>
      </c>
    </row>
    <row r="600" spans="1:2" x14ac:dyDescent="0.25">
      <c r="A600" s="293" t="s">
        <v>2191</v>
      </c>
      <c r="B600" s="293" t="s">
        <v>2186</v>
      </c>
    </row>
    <row r="601" spans="1:2" x14ac:dyDescent="0.25">
      <c r="A601" s="294" t="s">
        <v>2191</v>
      </c>
      <c r="B601" s="294" t="s">
        <v>2186</v>
      </c>
    </row>
    <row r="602" spans="1:2" x14ac:dyDescent="0.25">
      <c r="A602" s="293" t="s">
        <v>2191</v>
      </c>
      <c r="B602" s="293" t="s">
        <v>2186</v>
      </c>
    </row>
    <row r="603" spans="1:2" x14ac:dyDescent="0.25">
      <c r="A603" s="294" t="s">
        <v>2199</v>
      </c>
      <c r="B603" s="294" t="s">
        <v>2196</v>
      </c>
    </row>
    <row r="604" spans="1:2" x14ac:dyDescent="0.25">
      <c r="A604" s="293" t="s">
        <v>2213</v>
      </c>
      <c r="B604" s="293" t="s">
        <v>2208</v>
      </c>
    </row>
    <row r="605" spans="1:2" x14ac:dyDescent="0.25">
      <c r="A605" s="294" t="s">
        <v>1149</v>
      </c>
      <c r="B605" s="294" t="s">
        <v>113</v>
      </c>
    </row>
    <row r="606" spans="1:2" x14ac:dyDescent="0.25">
      <c r="A606" s="293" t="s">
        <v>1158</v>
      </c>
      <c r="B606" s="293" t="s">
        <v>110</v>
      </c>
    </row>
    <row r="607" spans="1:2" x14ac:dyDescent="0.25">
      <c r="A607" s="294" t="s">
        <v>1177</v>
      </c>
      <c r="B607" s="294" t="s">
        <v>127</v>
      </c>
    </row>
    <row r="608" spans="1:2" x14ac:dyDescent="0.25">
      <c r="A608" s="293" t="s">
        <v>1173</v>
      </c>
      <c r="B608" s="293" t="s">
        <v>115</v>
      </c>
    </row>
    <row r="609" spans="1:2" x14ac:dyDescent="0.25">
      <c r="A609" s="294" t="s">
        <v>1399</v>
      </c>
      <c r="B609" s="294" t="s">
        <v>2271</v>
      </c>
    </row>
    <row r="610" spans="1:2" x14ac:dyDescent="0.25">
      <c r="A610" s="293" t="s">
        <v>1399</v>
      </c>
      <c r="B610" s="293" t="s">
        <v>125</v>
      </c>
    </row>
    <row r="611" spans="1:2" x14ac:dyDescent="0.25">
      <c r="A611" s="294" t="s">
        <v>1399</v>
      </c>
      <c r="B611" s="294" t="s">
        <v>1179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505CC-ABD3-436A-9DCE-81AA3535617A}">
  <dimension ref="A2:G6"/>
  <sheetViews>
    <sheetView workbookViewId="0">
      <selection activeCell="C6" sqref="A2:C6"/>
    </sheetView>
  </sheetViews>
  <sheetFormatPr defaultRowHeight="15" x14ac:dyDescent="0.25"/>
  <cols>
    <col min="1" max="1" width="9.7109375" customWidth="1"/>
    <col min="2" max="2" width="19" customWidth="1"/>
    <col min="3" max="3" width="17.7109375" customWidth="1"/>
    <col min="5" max="5" width="14.5703125" bestFit="1" customWidth="1"/>
  </cols>
  <sheetData>
    <row r="2" spans="1:7" x14ac:dyDescent="0.25">
      <c r="A2" s="466" t="s">
        <v>1269</v>
      </c>
      <c r="B2" s="466" t="s">
        <v>5166</v>
      </c>
      <c r="C2" s="466" t="s">
        <v>5167</v>
      </c>
      <c r="G2" t="s">
        <v>5168</v>
      </c>
    </row>
    <row r="3" spans="1:7" x14ac:dyDescent="0.25">
      <c r="A3" s="106" t="s">
        <v>504</v>
      </c>
      <c r="B3" s="324">
        <v>11689162115</v>
      </c>
      <c r="C3" s="324">
        <v>3821533674</v>
      </c>
      <c r="D3" s="338">
        <f>C3/B3</f>
        <v>0.32692964956795795</v>
      </c>
      <c r="E3" s="322">
        <f>B3*3/4</f>
        <v>8766871586.25</v>
      </c>
      <c r="F3" s="338">
        <f>C3/E3</f>
        <v>0.43590619942394393</v>
      </c>
      <c r="G3" s="338">
        <f>8/12</f>
        <v>0.66666666666666663</v>
      </c>
    </row>
    <row r="4" spans="1:7" x14ac:dyDescent="0.25">
      <c r="A4" s="106" t="s">
        <v>514</v>
      </c>
      <c r="B4" s="324">
        <v>18254094983</v>
      </c>
      <c r="C4" s="324">
        <v>738009800</v>
      </c>
      <c r="D4" s="338">
        <f>C4/B4</f>
        <v>4.0429821401023004E-2</v>
      </c>
    </row>
    <row r="5" spans="1:7" x14ac:dyDescent="0.25">
      <c r="A5" s="106" t="s">
        <v>10</v>
      </c>
      <c r="B5" s="324">
        <f>SUM(B3:B4)</f>
        <v>29943257098</v>
      </c>
      <c r="C5" s="324">
        <f>SUM(C3:C4)</f>
        <v>4559543474</v>
      </c>
    </row>
    <row r="6" spans="1:7" x14ac:dyDescent="0.25">
      <c r="A6" s="106" t="s">
        <v>5169</v>
      </c>
      <c r="B6" s="106"/>
      <c r="C6" s="325">
        <f>C5/B5</f>
        <v>0.15227279581099898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578FA-7F89-42E7-8819-72A2168B7BE9}">
  <dimension ref="A1:U21"/>
  <sheetViews>
    <sheetView workbookViewId="0">
      <selection sqref="A1:M2"/>
    </sheetView>
  </sheetViews>
  <sheetFormatPr defaultRowHeight="15" x14ac:dyDescent="0.25"/>
  <cols>
    <col min="1" max="1" width="2.7109375" bestFit="1" customWidth="1"/>
    <col min="2" max="2" width="8.7109375" bestFit="1" customWidth="1"/>
    <col min="3" max="3" width="14.42578125" bestFit="1" customWidth="1"/>
    <col min="4" max="4" width="5.28515625" bestFit="1" customWidth="1"/>
    <col min="5" max="5" width="7" bestFit="1" customWidth="1"/>
    <col min="6" max="6" width="13.42578125" bestFit="1" customWidth="1"/>
    <col min="7" max="7" width="5.28515625" bestFit="1" customWidth="1"/>
    <col min="8" max="8" width="7" bestFit="1" customWidth="1"/>
    <col min="9" max="9" width="13.42578125" bestFit="1" customWidth="1"/>
    <col min="10" max="10" width="5.28515625" bestFit="1" customWidth="1"/>
    <col min="11" max="11" width="7" bestFit="1" customWidth="1"/>
    <col min="12" max="12" width="13.42578125" bestFit="1" customWidth="1"/>
    <col min="13" max="13" width="16.7109375" customWidth="1"/>
    <col min="16" max="16" width="3.28515625" customWidth="1"/>
    <col min="17" max="17" width="8.7109375" bestFit="1" customWidth="1"/>
    <col min="18" max="18" width="9.7109375" bestFit="1" customWidth="1"/>
    <col min="19" max="19" width="3.7109375" bestFit="1" customWidth="1"/>
    <col min="20" max="20" width="8.7109375" bestFit="1" customWidth="1"/>
    <col min="21" max="21" width="10" bestFit="1" customWidth="1"/>
  </cols>
  <sheetData>
    <row r="1" spans="1:21" x14ac:dyDescent="0.25">
      <c r="A1" s="104" t="s">
        <v>5170</v>
      </c>
      <c r="B1" s="104" t="s">
        <v>5171</v>
      </c>
      <c r="C1" s="104" t="s">
        <v>5172</v>
      </c>
      <c r="D1" s="104" t="s">
        <v>5173</v>
      </c>
      <c r="E1" s="104" t="s">
        <v>1185</v>
      </c>
      <c r="F1" s="104" t="s">
        <v>5174</v>
      </c>
      <c r="G1" s="104" t="s">
        <v>5175</v>
      </c>
      <c r="H1" s="104" t="s">
        <v>1185</v>
      </c>
      <c r="I1" s="104" t="s">
        <v>5174</v>
      </c>
      <c r="J1" s="104" t="s">
        <v>5176</v>
      </c>
      <c r="K1" s="104" t="s">
        <v>1185</v>
      </c>
      <c r="L1" s="104" t="s">
        <v>5174</v>
      </c>
      <c r="M1" s="104" t="s">
        <v>5177</v>
      </c>
      <c r="P1" s="105"/>
      <c r="Q1" s="105"/>
      <c r="R1" s="105"/>
      <c r="S1" s="105"/>
    </row>
    <row r="2" spans="1:21" x14ac:dyDescent="0.25">
      <c r="A2" s="103">
        <v>1</v>
      </c>
      <c r="B2" s="103">
        <v>365</v>
      </c>
      <c r="C2" s="107">
        <v>50000000</v>
      </c>
      <c r="D2" s="103" t="s">
        <v>5178</v>
      </c>
      <c r="E2" s="103" t="s">
        <v>5179</v>
      </c>
      <c r="F2" s="107">
        <v>12000000</v>
      </c>
      <c r="G2" s="103" t="s">
        <v>5180</v>
      </c>
      <c r="H2" s="103" t="s">
        <v>5181</v>
      </c>
      <c r="I2" s="107">
        <v>18000000</v>
      </c>
      <c r="J2" s="103" t="s">
        <v>5182</v>
      </c>
      <c r="K2" s="103" t="s">
        <v>5183</v>
      </c>
      <c r="L2" s="107">
        <v>19000000</v>
      </c>
      <c r="M2" s="107">
        <f>C2-(F2+I2+L2)</f>
        <v>1000000</v>
      </c>
    </row>
    <row r="3" spans="1:21" x14ac:dyDescent="0.25">
      <c r="A3" s="103">
        <v>2</v>
      </c>
      <c r="B3" s="103" t="s">
        <v>5184</v>
      </c>
      <c r="C3" s="107">
        <v>100000000</v>
      </c>
      <c r="D3" s="103" t="s">
        <v>5178</v>
      </c>
      <c r="E3" s="103" t="s">
        <v>5179</v>
      </c>
      <c r="F3" s="107">
        <v>30000000</v>
      </c>
      <c r="G3" s="103" t="s">
        <v>5180</v>
      </c>
      <c r="H3" s="103" t="s">
        <v>5181</v>
      </c>
      <c r="I3" s="107">
        <v>20000000</v>
      </c>
      <c r="J3" s="103" t="s">
        <v>5182</v>
      </c>
      <c r="K3" s="103" t="s">
        <v>5183</v>
      </c>
      <c r="L3" s="107">
        <v>5000000</v>
      </c>
      <c r="M3" s="107">
        <f>C3-(F3+I3+L3)</f>
        <v>45000000</v>
      </c>
    </row>
    <row r="4" spans="1:21" x14ac:dyDescent="0.25">
      <c r="A4" s="103">
        <v>3</v>
      </c>
      <c r="B4" s="103" t="s">
        <v>5185</v>
      </c>
      <c r="C4" s="107">
        <v>120000000</v>
      </c>
      <c r="D4" s="103" t="s">
        <v>5178</v>
      </c>
      <c r="E4" s="103" t="s">
        <v>5179</v>
      </c>
      <c r="F4" s="107">
        <v>1000000</v>
      </c>
      <c r="G4" s="103" t="s">
        <v>5180</v>
      </c>
      <c r="H4" s="103" t="s">
        <v>5181</v>
      </c>
      <c r="I4" s="107">
        <v>18000000</v>
      </c>
      <c r="J4" s="103" t="s">
        <v>5182</v>
      </c>
      <c r="K4" s="103" t="s">
        <v>5183</v>
      </c>
      <c r="L4" s="107">
        <v>13000000</v>
      </c>
      <c r="M4" s="107">
        <f>C4-(F4+I4+L4)</f>
        <v>88000000</v>
      </c>
    </row>
    <row r="10" spans="1:21" x14ac:dyDescent="0.25">
      <c r="P10" s="104" t="s">
        <v>0</v>
      </c>
      <c r="Q10" s="104" t="s">
        <v>5186</v>
      </c>
      <c r="R10" s="104" t="s">
        <v>5172</v>
      </c>
      <c r="S10" s="104" t="s">
        <v>5187</v>
      </c>
      <c r="T10" s="104" t="s">
        <v>5174</v>
      </c>
      <c r="U10" s="104" t="s">
        <v>5177</v>
      </c>
    </row>
    <row r="11" spans="1:21" x14ac:dyDescent="0.25">
      <c r="P11" s="499">
        <v>1</v>
      </c>
      <c r="Q11" s="500">
        <v>365</v>
      </c>
      <c r="R11" s="499">
        <v>50000000</v>
      </c>
      <c r="S11" s="103" t="s">
        <v>5178</v>
      </c>
      <c r="T11" s="103">
        <v>12000000</v>
      </c>
      <c r="U11" s="500">
        <f>R11-(T11+T12+T13)</f>
        <v>1000000</v>
      </c>
    </row>
    <row r="12" spans="1:21" x14ac:dyDescent="0.25">
      <c r="P12" s="499"/>
      <c r="Q12" s="501"/>
      <c r="R12" s="499"/>
      <c r="S12" s="103" t="s">
        <v>5180</v>
      </c>
      <c r="T12" s="103">
        <v>18000000</v>
      </c>
      <c r="U12" s="501"/>
    </row>
    <row r="13" spans="1:21" x14ac:dyDescent="0.25">
      <c r="P13" s="499"/>
      <c r="Q13" s="502"/>
      <c r="R13" s="499"/>
      <c r="S13" s="103" t="s">
        <v>5182</v>
      </c>
      <c r="T13" s="103">
        <v>19000000</v>
      </c>
      <c r="U13" s="502"/>
    </row>
    <row r="14" spans="1:21" x14ac:dyDescent="0.25">
      <c r="P14" s="104" t="s">
        <v>0</v>
      </c>
      <c r="Q14" s="104" t="s">
        <v>5186</v>
      </c>
      <c r="R14" s="104" t="s">
        <v>5172</v>
      </c>
      <c r="S14" s="104" t="s">
        <v>5187</v>
      </c>
      <c r="T14" s="104" t="s">
        <v>5174</v>
      </c>
      <c r="U14" s="104" t="s">
        <v>5177</v>
      </c>
    </row>
    <row r="15" spans="1:21" x14ac:dyDescent="0.25">
      <c r="P15" s="499">
        <v>2</v>
      </c>
      <c r="Q15" s="500" t="s">
        <v>5188</v>
      </c>
      <c r="R15" s="499">
        <v>100000000</v>
      </c>
      <c r="S15" s="103" t="s">
        <v>5178</v>
      </c>
      <c r="T15" s="103">
        <v>30000000</v>
      </c>
      <c r="U15" s="500">
        <f>R15-(T15+T16+T17)</f>
        <v>45000000</v>
      </c>
    </row>
    <row r="16" spans="1:21" x14ac:dyDescent="0.25">
      <c r="P16" s="499"/>
      <c r="Q16" s="501"/>
      <c r="R16" s="499"/>
      <c r="S16" s="103" t="s">
        <v>5180</v>
      </c>
      <c r="T16" s="103">
        <v>20000000</v>
      </c>
      <c r="U16" s="501"/>
    </row>
    <row r="17" spans="16:21" x14ac:dyDescent="0.25">
      <c r="P17" s="499"/>
      <c r="Q17" s="502"/>
      <c r="R17" s="499"/>
      <c r="S17" s="103" t="s">
        <v>5182</v>
      </c>
      <c r="T17" s="103">
        <v>5000000</v>
      </c>
      <c r="U17" s="502"/>
    </row>
    <row r="18" spans="16:21" x14ac:dyDescent="0.25">
      <c r="P18" s="104" t="s">
        <v>0</v>
      </c>
      <c r="Q18" s="104" t="s">
        <v>5186</v>
      </c>
      <c r="R18" s="104" t="s">
        <v>5172</v>
      </c>
      <c r="S18" s="104" t="s">
        <v>5187</v>
      </c>
      <c r="T18" s="104" t="s">
        <v>5174</v>
      </c>
      <c r="U18" s="104" t="s">
        <v>5177</v>
      </c>
    </row>
    <row r="19" spans="16:21" x14ac:dyDescent="0.25">
      <c r="P19" s="499">
        <v>3</v>
      </c>
      <c r="Q19" s="500" t="s">
        <v>5189</v>
      </c>
      <c r="R19" s="499">
        <v>120000000</v>
      </c>
      <c r="S19" s="103" t="s">
        <v>5178</v>
      </c>
      <c r="T19" s="103">
        <v>1000000</v>
      </c>
      <c r="U19" s="500">
        <f>R19-(T19+T20+T21)</f>
        <v>88000000</v>
      </c>
    </row>
    <row r="20" spans="16:21" x14ac:dyDescent="0.25">
      <c r="P20" s="499"/>
      <c r="Q20" s="501"/>
      <c r="R20" s="499"/>
      <c r="S20" s="103" t="s">
        <v>5180</v>
      </c>
      <c r="T20" s="103">
        <v>18000000</v>
      </c>
      <c r="U20" s="501"/>
    </row>
    <row r="21" spans="16:21" x14ac:dyDescent="0.25">
      <c r="P21" s="499"/>
      <c r="Q21" s="502"/>
      <c r="R21" s="499"/>
      <c r="S21" s="103" t="s">
        <v>5182</v>
      </c>
      <c r="T21" s="103">
        <v>13000000</v>
      </c>
      <c r="U21" s="502"/>
    </row>
  </sheetData>
  <mergeCells count="12">
    <mergeCell ref="P19:P21"/>
    <mergeCell ref="Q19:Q21"/>
    <mergeCell ref="R19:R21"/>
    <mergeCell ref="U19:U21"/>
    <mergeCell ref="P11:P13"/>
    <mergeCell ref="R11:R13"/>
    <mergeCell ref="U11:U13"/>
    <mergeCell ref="Q11:Q13"/>
    <mergeCell ref="P15:P17"/>
    <mergeCell ref="Q15:Q17"/>
    <mergeCell ref="R15:R17"/>
    <mergeCell ref="U15:U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57FE3-0AC9-4165-9215-85B3751D6E9C}">
  <dimension ref="A1:BC2"/>
  <sheetViews>
    <sheetView zoomScale="85" zoomScaleNormal="85" workbookViewId="0">
      <pane xSplit="8" ySplit="1" topLeftCell="AO2" activePane="bottomRight" state="frozen"/>
      <selection pane="topRight" activeCell="I1" sqref="I1"/>
      <selection pane="bottomLeft" activeCell="A2" sqref="A2"/>
      <selection pane="bottomRight" activeCell="K1" sqref="K1:AV1048576"/>
    </sheetView>
  </sheetViews>
  <sheetFormatPr defaultRowHeight="15" x14ac:dyDescent="0.25"/>
  <cols>
    <col min="1" max="1" width="3.5703125" bestFit="1" customWidth="1"/>
    <col min="2" max="2" width="18.42578125" bestFit="1" customWidth="1"/>
    <col min="3" max="3" width="13.28515625" bestFit="1" customWidth="1"/>
    <col min="4" max="4" width="12.28515625" bestFit="1" customWidth="1"/>
    <col min="5" max="5" width="5.7109375" bestFit="1" customWidth="1"/>
    <col min="6" max="6" width="15.7109375" bestFit="1" customWidth="1"/>
    <col min="7" max="8" width="14.28515625" bestFit="1" customWidth="1"/>
    <col min="9" max="9" width="9.28515625" bestFit="1" customWidth="1"/>
    <col min="10" max="10" width="5.42578125" bestFit="1" customWidth="1"/>
    <col min="11" max="11" width="7.28515625" bestFit="1" customWidth="1"/>
    <col min="12" max="12" width="14.28515625" bestFit="1" customWidth="1"/>
    <col min="13" max="13" width="9.28515625" bestFit="1" customWidth="1"/>
    <col min="14" max="14" width="6.28515625" bestFit="1" customWidth="1"/>
    <col min="15" max="15" width="13" bestFit="1" customWidth="1"/>
    <col min="16" max="16" width="9.28515625" bestFit="1" customWidth="1"/>
    <col min="17" max="17" width="6.28515625" bestFit="1" customWidth="1"/>
    <col min="18" max="18" width="11.42578125" bestFit="1" customWidth="1"/>
    <col min="19" max="19" width="9.28515625" bestFit="1" customWidth="1"/>
    <col min="20" max="20" width="6.28515625" bestFit="1" customWidth="1"/>
    <col min="21" max="21" width="13" bestFit="1" customWidth="1"/>
    <col min="22" max="22" width="9.28515625" bestFit="1" customWidth="1"/>
    <col min="23" max="23" width="6.28515625" bestFit="1" customWidth="1"/>
    <col min="24" max="24" width="13" bestFit="1" customWidth="1"/>
    <col min="25" max="25" width="9.28515625" bestFit="1" customWidth="1"/>
    <col min="26" max="26" width="6.28515625" bestFit="1" customWidth="1"/>
    <col min="27" max="27" width="13" bestFit="1" customWidth="1"/>
    <col min="28" max="28" width="9.28515625" bestFit="1" customWidth="1"/>
    <col min="29" max="29" width="6.28515625" bestFit="1" customWidth="1"/>
    <col min="30" max="30" width="13" bestFit="1" customWidth="1"/>
    <col min="31" max="31" width="9.28515625" bestFit="1" customWidth="1"/>
    <col min="32" max="32" width="6.28515625" bestFit="1" customWidth="1"/>
    <col min="33" max="33" width="13" bestFit="1" customWidth="1"/>
    <col min="34" max="34" width="9.28515625" bestFit="1" customWidth="1"/>
    <col min="35" max="35" width="6.28515625" bestFit="1" customWidth="1"/>
    <col min="36" max="36" width="13" bestFit="1" customWidth="1"/>
    <col min="37" max="37" width="9.28515625" bestFit="1" customWidth="1"/>
    <col min="38" max="38" width="6.28515625" bestFit="1" customWidth="1"/>
    <col min="39" max="39" width="13" bestFit="1" customWidth="1"/>
    <col min="40" max="40" width="9.28515625" bestFit="1" customWidth="1"/>
    <col min="41" max="41" width="7.28515625" bestFit="1" customWidth="1"/>
    <col min="42" max="42" width="13" bestFit="1" customWidth="1"/>
    <col min="43" max="43" width="9.28515625" bestFit="1" customWidth="1"/>
    <col min="44" max="44" width="7.28515625" bestFit="1" customWidth="1"/>
    <col min="45" max="45" width="13" bestFit="1" customWidth="1"/>
    <col min="46" max="46" width="9.28515625" bestFit="1" customWidth="1"/>
    <col min="47" max="47" width="7.28515625" bestFit="1" customWidth="1"/>
    <col min="48" max="48" width="13" bestFit="1" customWidth="1"/>
    <col min="49" max="49" width="5.42578125" bestFit="1" customWidth="1"/>
    <col min="50" max="50" width="7.28515625" bestFit="1" customWidth="1"/>
    <col min="51" max="51" width="14.28515625" bestFit="1" customWidth="1"/>
    <col min="52" max="52" width="5.42578125" bestFit="1" customWidth="1"/>
    <col min="53" max="53" width="7.28515625" bestFit="1" customWidth="1"/>
    <col min="54" max="54" width="14.28515625" bestFit="1" customWidth="1"/>
    <col min="55" max="55" width="10.28515625" bestFit="1" customWidth="1"/>
  </cols>
  <sheetData>
    <row r="1" spans="1:55" x14ac:dyDescent="0.25">
      <c r="A1" s="104" t="s">
        <v>5190</v>
      </c>
      <c r="B1" s="104" t="s">
        <v>494</v>
      </c>
      <c r="C1" s="104" t="s">
        <v>495</v>
      </c>
      <c r="D1" s="104" t="s">
        <v>496</v>
      </c>
      <c r="E1" s="104" t="s">
        <v>493</v>
      </c>
      <c r="F1" s="104" t="s">
        <v>374</v>
      </c>
      <c r="G1" s="104" t="s">
        <v>502</v>
      </c>
      <c r="H1" s="104" t="s">
        <v>5177</v>
      </c>
      <c r="I1" s="104" t="s">
        <v>5191</v>
      </c>
      <c r="J1" s="104" t="s">
        <v>5173</v>
      </c>
      <c r="K1" s="104" t="s">
        <v>1185</v>
      </c>
      <c r="L1" s="104" t="s">
        <v>5174</v>
      </c>
      <c r="M1" s="104" t="s">
        <v>5191</v>
      </c>
      <c r="N1" s="104" t="s">
        <v>5192</v>
      </c>
      <c r="O1" s="104" t="s">
        <v>5174</v>
      </c>
      <c r="P1" s="104" t="s">
        <v>5191</v>
      </c>
      <c r="Q1" s="104" t="s">
        <v>5193</v>
      </c>
      <c r="R1" s="104" t="s">
        <v>5174</v>
      </c>
      <c r="S1" s="104" t="s">
        <v>5191</v>
      </c>
      <c r="T1" s="104" t="s">
        <v>5194</v>
      </c>
      <c r="U1" s="104" t="s">
        <v>5174</v>
      </c>
      <c r="V1" s="104" t="s">
        <v>5191</v>
      </c>
      <c r="W1" s="104" t="s">
        <v>5195</v>
      </c>
      <c r="X1" s="104" t="s">
        <v>5174</v>
      </c>
      <c r="Y1" s="104" t="s">
        <v>5191</v>
      </c>
      <c r="Z1" s="104" t="s">
        <v>5196</v>
      </c>
      <c r="AA1" s="104" t="s">
        <v>5174</v>
      </c>
      <c r="AB1" s="104" t="s">
        <v>5191</v>
      </c>
      <c r="AC1" s="104" t="s">
        <v>5197</v>
      </c>
      <c r="AD1" s="104" t="s">
        <v>5174</v>
      </c>
      <c r="AE1" s="104" t="s">
        <v>5191</v>
      </c>
      <c r="AF1" s="104" t="s">
        <v>5198</v>
      </c>
      <c r="AG1" s="104" t="s">
        <v>5174</v>
      </c>
      <c r="AH1" s="104" t="s">
        <v>5191</v>
      </c>
      <c r="AI1" s="104" t="s">
        <v>5199</v>
      </c>
      <c r="AJ1" s="104" t="s">
        <v>5174</v>
      </c>
      <c r="AK1" s="104" t="s">
        <v>5191</v>
      </c>
      <c r="AL1" s="104" t="s">
        <v>5200</v>
      </c>
      <c r="AM1" s="104" t="s">
        <v>5174</v>
      </c>
      <c r="AN1" s="104" t="s">
        <v>5191</v>
      </c>
      <c r="AO1" s="104" t="s">
        <v>5201</v>
      </c>
      <c r="AP1" s="104" t="s">
        <v>5174</v>
      </c>
      <c r="AQ1" s="104" t="s">
        <v>5191</v>
      </c>
      <c r="AR1" s="104" t="s">
        <v>5202</v>
      </c>
      <c r="AS1" s="104" t="s">
        <v>5174</v>
      </c>
      <c r="AT1" s="104" t="s">
        <v>5191</v>
      </c>
      <c r="AU1" s="104" t="s">
        <v>5203</v>
      </c>
      <c r="AV1" s="104" t="s">
        <v>5174</v>
      </c>
      <c r="AW1" s="104" t="s">
        <v>5175</v>
      </c>
      <c r="AX1" s="108" t="s">
        <v>1185</v>
      </c>
      <c r="AY1" s="108" t="s">
        <v>5174</v>
      </c>
      <c r="AZ1" s="108" t="s">
        <v>5176</v>
      </c>
      <c r="BA1" s="108" t="s">
        <v>1185</v>
      </c>
      <c r="BB1" s="108" t="s">
        <v>5174</v>
      </c>
      <c r="BC1" s="108" t="s">
        <v>5177</v>
      </c>
    </row>
    <row r="2" spans="1:55" x14ac:dyDescent="0.25">
      <c r="A2" s="103">
        <v>1</v>
      </c>
      <c r="B2" s="103" t="s">
        <v>40</v>
      </c>
      <c r="C2" s="103" t="s">
        <v>41</v>
      </c>
      <c r="D2" s="103">
        <v>365</v>
      </c>
      <c r="E2" s="103" t="s">
        <v>51</v>
      </c>
      <c r="F2" s="103" t="s">
        <v>52</v>
      </c>
      <c r="G2" s="107">
        <v>50000000</v>
      </c>
      <c r="H2" s="107">
        <f>G2-(O2+R2+U2+X2+AA2+AD2+AG2+AJ2+AM2+AP2+AS2+AV2)</f>
        <v>38500000</v>
      </c>
      <c r="I2" s="107"/>
      <c r="J2" s="103" t="s">
        <v>5178</v>
      </c>
      <c r="K2" s="103" t="s">
        <v>5179</v>
      </c>
      <c r="L2" s="107">
        <v>12000000</v>
      </c>
      <c r="M2" s="107"/>
      <c r="N2" s="107" t="s">
        <v>5204</v>
      </c>
      <c r="O2" s="107">
        <v>1000000</v>
      </c>
      <c r="P2" s="107"/>
      <c r="Q2" s="107" t="s">
        <v>5205</v>
      </c>
      <c r="R2" s="107">
        <v>500000</v>
      </c>
      <c r="S2" s="107"/>
      <c r="T2" s="107" t="s">
        <v>5206</v>
      </c>
      <c r="U2" s="107">
        <v>1000000</v>
      </c>
      <c r="V2" s="107"/>
      <c r="W2" s="107" t="s">
        <v>5207</v>
      </c>
      <c r="X2" s="107">
        <v>1000000</v>
      </c>
      <c r="Y2" s="107"/>
      <c r="Z2" s="107" t="s">
        <v>5208</v>
      </c>
      <c r="AA2" s="107">
        <v>1000000</v>
      </c>
      <c r="AB2" s="107"/>
      <c r="AC2" s="107" t="s">
        <v>5209</v>
      </c>
      <c r="AD2" s="107">
        <v>1000000</v>
      </c>
      <c r="AE2" s="107"/>
      <c r="AF2" s="107" t="s">
        <v>5210</v>
      </c>
      <c r="AG2" s="107">
        <v>1000000</v>
      </c>
      <c r="AH2" s="107"/>
      <c r="AI2" s="107" t="s">
        <v>5211</v>
      </c>
      <c r="AJ2" s="107">
        <v>1000000</v>
      </c>
      <c r="AK2" s="107"/>
      <c r="AL2" s="107" t="s">
        <v>5212</v>
      </c>
      <c r="AM2" s="107">
        <v>1000000</v>
      </c>
      <c r="AN2" s="107"/>
      <c r="AO2" s="107" t="s">
        <v>5213</v>
      </c>
      <c r="AP2" s="107">
        <v>1000000</v>
      </c>
      <c r="AQ2" s="107"/>
      <c r="AR2" s="107" t="s">
        <v>5214</v>
      </c>
      <c r="AS2" s="107">
        <v>1000000</v>
      </c>
      <c r="AT2" s="107"/>
      <c r="AU2" s="107" t="s">
        <v>5215</v>
      </c>
      <c r="AV2" s="107">
        <v>1000000</v>
      </c>
      <c r="AW2" s="103" t="s">
        <v>5180</v>
      </c>
      <c r="AX2" s="108" t="s">
        <v>5181</v>
      </c>
      <c r="AY2" s="109">
        <v>18000000</v>
      </c>
      <c r="AZ2" s="108" t="s">
        <v>5182</v>
      </c>
      <c r="BA2" s="108" t="s">
        <v>5183</v>
      </c>
      <c r="BB2" s="109">
        <v>19000000</v>
      </c>
      <c r="BC2" s="109"/>
    </row>
  </sheetData>
  <phoneticPr fontId="10"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8D459-7D8A-4885-B6AE-67C4F397649D}">
  <dimension ref="A1:BU314"/>
  <sheetViews>
    <sheetView topLeftCell="A292" zoomScale="70" zoomScaleNormal="70" workbookViewId="0">
      <selection activeCell="D319" sqref="D319"/>
    </sheetView>
  </sheetViews>
  <sheetFormatPr defaultRowHeight="15" x14ac:dyDescent="0.25"/>
  <cols>
    <col min="1" max="1" width="10" bestFit="1" customWidth="1"/>
    <col min="2" max="2" width="11.5703125" bestFit="1" customWidth="1"/>
    <col min="3" max="3" width="45" bestFit="1" customWidth="1"/>
    <col min="4" max="4" width="41.5703125" bestFit="1" customWidth="1"/>
    <col min="5" max="5" width="121.7109375" bestFit="1" customWidth="1"/>
    <col min="6" max="6" width="11.28515625" bestFit="1" customWidth="1"/>
    <col min="7" max="7" width="28.5703125" bestFit="1" customWidth="1"/>
    <col min="8" max="8" width="19.28515625" bestFit="1" customWidth="1"/>
    <col min="9" max="9" width="17.5703125" bestFit="1" customWidth="1"/>
    <col min="10" max="10" width="34.5703125" bestFit="1" customWidth="1"/>
    <col min="11" max="11" width="14.5703125" bestFit="1" customWidth="1"/>
    <col min="12" max="12" width="11.42578125" bestFit="1" customWidth="1"/>
    <col min="13" max="13" width="18.42578125" bestFit="1" customWidth="1"/>
    <col min="14" max="14" width="21.42578125" bestFit="1" customWidth="1"/>
    <col min="15" max="15" width="61.28515625" bestFit="1" customWidth="1"/>
    <col min="16" max="16" width="15.5703125" bestFit="1" customWidth="1"/>
    <col min="17" max="17" width="20.7109375" bestFit="1" customWidth="1"/>
    <col min="18" max="18" width="20.5703125" bestFit="1" customWidth="1"/>
    <col min="19" max="19" width="24.28515625" bestFit="1" customWidth="1"/>
    <col min="20" max="20" width="17" bestFit="1" customWidth="1"/>
    <col min="21" max="21" width="22.7109375" bestFit="1" customWidth="1"/>
    <col min="22" max="22" width="17.5703125" bestFit="1" customWidth="1"/>
    <col min="23" max="23" width="17.28515625" bestFit="1" customWidth="1"/>
    <col min="24" max="24" width="17.7109375" bestFit="1" customWidth="1"/>
    <col min="25" max="25" width="12.28515625" bestFit="1" customWidth="1"/>
    <col min="26" max="26" width="13.42578125" bestFit="1" customWidth="1"/>
    <col min="27" max="27" width="17.5703125" bestFit="1" customWidth="1"/>
    <col min="28" max="28" width="17.28515625" bestFit="1" customWidth="1"/>
    <col min="29" max="29" width="17.7109375" bestFit="1" customWidth="1"/>
    <col min="30" max="30" width="11.28515625" bestFit="1" customWidth="1"/>
    <col min="31" max="31" width="13.42578125" bestFit="1" customWidth="1"/>
    <col min="32" max="32" width="17.5703125" bestFit="1" customWidth="1"/>
    <col min="33" max="33" width="17.28515625" bestFit="1" customWidth="1"/>
    <col min="34" max="34" width="17.7109375" bestFit="1" customWidth="1"/>
    <col min="35" max="35" width="11.28515625" bestFit="1" customWidth="1"/>
    <col min="36" max="36" width="13.42578125" bestFit="1" customWidth="1"/>
    <col min="37" max="37" width="18.42578125" bestFit="1" customWidth="1"/>
    <col min="38" max="38" width="12.28515625" bestFit="1" customWidth="1"/>
    <col min="39" max="39" width="17.7109375" bestFit="1" customWidth="1"/>
    <col min="40" max="40" width="12.28515625" bestFit="1" customWidth="1"/>
    <col min="41" max="41" width="18.42578125" bestFit="1" customWidth="1"/>
    <col min="42" max="42" width="12.28515625" bestFit="1" customWidth="1"/>
    <col min="43" max="43" width="17.7109375" bestFit="1" customWidth="1"/>
    <col min="44" max="44" width="12.28515625" bestFit="1" customWidth="1"/>
    <col min="45" max="45" width="18.42578125" bestFit="1" customWidth="1"/>
    <col min="46" max="46" width="12.28515625" bestFit="1" customWidth="1"/>
    <col min="47" max="47" width="17.7109375" bestFit="1" customWidth="1"/>
    <col min="48" max="48" width="12.28515625" bestFit="1" customWidth="1"/>
    <col min="49" max="49" width="18.42578125" bestFit="1" customWidth="1"/>
    <col min="50" max="50" width="12.28515625" bestFit="1" customWidth="1"/>
    <col min="51" max="51" width="17.7109375" bestFit="1" customWidth="1"/>
    <col min="52" max="52" width="12.28515625" bestFit="1" customWidth="1"/>
    <col min="53" max="53" width="18.42578125" bestFit="1" customWidth="1"/>
    <col min="54" max="54" width="12.28515625" bestFit="1" customWidth="1"/>
    <col min="55" max="55" width="17.7109375" bestFit="1" customWidth="1"/>
    <col min="56" max="56" width="12.28515625" bestFit="1" customWidth="1"/>
    <col min="57" max="57" width="18.42578125" bestFit="1" customWidth="1"/>
    <col min="58" max="58" width="12.28515625" bestFit="1" customWidth="1"/>
    <col min="59" max="59" width="17.7109375" bestFit="1" customWidth="1"/>
    <col min="60" max="60" width="12.28515625" bestFit="1" customWidth="1"/>
    <col min="61" max="61" width="18.42578125" bestFit="1" customWidth="1"/>
    <col min="62" max="62" width="13.28515625" bestFit="1" customWidth="1"/>
    <col min="63" max="63" width="17.7109375" bestFit="1" customWidth="1"/>
    <col min="64" max="64" width="12.28515625" bestFit="1" customWidth="1"/>
    <col min="65" max="65" width="18.42578125" bestFit="1" customWidth="1"/>
    <col min="66" max="66" width="13.28515625" bestFit="1" customWidth="1"/>
    <col min="67" max="67" width="17.7109375" bestFit="1" customWidth="1"/>
    <col min="68" max="68" width="12.28515625" bestFit="1" customWidth="1"/>
    <col min="69" max="69" width="18.42578125" bestFit="1" customWidth="1"/>
    <col min="70" max="70" width="13.28515625" bestFit="1" customWidth="1"/>
    <col min="71" max="71" width="17.7109375" bestFit="1" customWidth="1"/>
    <col min="72" max="72" width="12.28515625" bestFit="1" customWidth="1"/>
    <col min="73" max="73" width="18.42578125" bestFit="1" customWidth="1"/>
  </cols>
  <sheetData>
    <row r="1" spans="1:73" x14ac:dyDescent="0.25">
      <c r="A1" s="104" t="s">
        <v>5190</v>
      </c>
      <c r="B1" s="104" t="s">
        <v>1</v>
      </c>
      <c r="C1" s="104" t="s">
        <v>494</v>
      </c>
      <c r="D1" s="104" t="s">
        <v>495</v>
      </c>
      <c r="E1" s="104" t="s">
        <v>496</v>
      </c>
      <c r="F1" s="104" t="s">
        <v>493</v>
      </c>
      <c r="G1" s="104" t="s">
        <v>374</v>
      </c>
      <c r="H1" s="104" t="s">
        <v>502</v>
      </c>
      <c r="I1" s="104" t="s">
        <v>550</v>
      </c>
      <c r="J1" s="104"/>
      <c r="K1" s="104" t="s">
        <v>562</v>
      </c>
      <c r="L1" s="104" t="s">
        <v>563</v>
      </c>
      <c r="M1" s="104" t="s">
        <v>564</v>
      </c>
      <c r="N1" s="104" t="s">
        <v>1184</v>
      </c>
      <c r="O1" s="104" t="s">
        <v>558</v>
      </c>
      <c r="P1" s="104" t="s">
        <v>565</v>
      </c>
      <c r="Q1" s="104" t="s">
        <v>566</v>
      </c>
      <c r="R1" s="104" t="s">
        <v>1181</v>
      </c>
      <c r="S1" s="104"/>
      <c r="T1" s="104" t="s">
        <v>569</v>
      </c>
      <c r="U1" s="104" t="s">
        <v>570</v>
      </c>
      <c r="V1" s="104" t="s">
        <v>571</v>
      </c>
      <c r="W1" s="104" t="s">
        <v>5192</v>
      </c>
      <c r="X1" s="104" t="s">
        <v>573</v>
      </c>
      <c r="Y1" s="104" t="s">
        <v>5174</v>
      </c>
      <c r="Z1" s="104"/>
      <c r="AA1" s="104"/>
      <c r="AB1" s="104" t="s">
        <v>5216</v>
      </c>
      <c r="AC1" s="104" t="s">
        <v>5193</v>
      </c>
      <c r="AD1" s="104" t="s">
        <v>573</v>
      </c>
      <c r="AE1" s="104" t="s">
        <v>5174</v>
      </c>
      <c r="AF1" s="104"/>
      <c r="AG1" s="104" t="s">
        <v>5216</v>
      </c>
      <c r="AH1" s="104" t="s">
        <v>5194</v>
      </c>
      <c r="AI1" s="104" t="s">
        <v>573</v>
      </c>
      <c r="AJ1" s="104" t="s">
        <v>5174</v>
      </c>
      <c r="AK1" s="104" t="s">
        <v>5216</v>
      </c>
      <c r="AL1" s="104" t="s">
        <v>5195</v>
      </c>
      <c r="AM1" s="104" t="s">
        <v>573</v>
      </c>
      <c r="AN1" s="104" t="s">
        <v>5174</v>
      </c>
      <c r="AO1" s="104" t="s">
        <v>5216</v>
      </c>
      <c r="AP1" s="104" t="s">
        <v>5196</v>
      </c>
      <c r="AQ1" s="104" t="s">
        <v>573</v>
      </c>
      <c r="AR1" s="104" t="s">
        <v>5174</v>
      </c>
      <c r="AS1" s="104" t="s">
        <v>5216</v>
      </c>
      <c r="AT1" s="104" t="s">
        <v>5197</v>
      </c>
      <c r="AU1" s="104" t="s">
        <v>573</v>
      </c>
      <c r="AV1" s="104" t="s">
        <v>5174</v>
      </c>
      <c r="AW1" s="104" t="s">
        <v>5216</v>
      </c>
      <c r="AX1" s="104" t="s">
        <v>5198</v>
      </c>
      <c r="AY1" s="104" t="s">
        <v>573</v>
      </c>
      <c r="AZ1" s="104" t="s">
        <v>5174</v>
      </c>
      <c r="BA1" s="104" t="s">
        <v>5216</v>
      </c>
      <c r="BB1" s="104" t="s">
        <v>5199</v>
      </c>
      <c r="BC1" s="104" t="s">
        <v>573</v>
      </c>
      <c r="BD1" s="104" t="s">
        <v>5174</v>
      </c>
      <c r="BE1" s="104" t="s">
        <v>5216</v>
      </c>
      <c r="BF1" s="104" t="s">
        <v>5200</v>
      </c>
      <c r="BG1" s="104" t="s">
        <v>573</v>
      </c>
      <c r="BH1" s="104" t="s">
        <v>5174</v>
      </c>
      <c r="BI1" s="104" t="s">
        <v>5216</v>
      </c>
      <c r="BJ1" s="104" t="s">
        <v>5201</v>
      </c>
      <c r="BK1" s="104" t="s">
        <v>573</v>
      </c>
      <c r="BL1" s="104" t="s">
        <v>5174</v>
      </c>
      <c r="BM1" s="104" t="s">
        <v>5216</v>
      </c>
      <c r="BN1" s="104" t="s">
        <v>5202</v>
      </c>
      <c r="BO1" s="104" t="s">
        <v>573</v>
      </c>
      <c r="BP1" s="104" t="s">
        <v>5174</v>
      </c>
      <c r="BQ1" s="104" t="s">
        <v>5216</v>
      </c>
      <c r="BR1" s="104" t="s">
        <v>5203</v>
      </c>
      <c r="BS1" s="104" t="s">
        <v>573</v>
      </c>
      <c r="BT1" s="104" t="s">
        <v>5174</v>
      </c>
      <c r="BU1" s="104" t="s">
        <v>5216</v>
      </c>
    </row>
    <row r="2" spans="1:73" x14ac:dyDescent="0.25">
      <c r="A2" s="103">
        <v>1</v>
      </c>
      <c r="B2" s="103"/>
      <c r="C2" s="103"/>
      <c r="D2" s="103" t="s">
        <v>5217</v>
      </c>
      <c r="E2" s="103" t="s">
        <v>5218</v>
      </c>
      <c r="F2" s="103" t="s">
        <v>51</v>
      </c>
      <c r="G2" s="103" t="s">
        <v>52</v>
      </c>
      <c r="H2" s="107">
        <v>50000000</v>
      </c>
      <c r="I2" s="107">
        <f>SUM(H2-(R2+R3))</f>
        <v>10000000</v>
      </c>
      <c r="J2" s="107"/>
      <c r="K2" s="103" t="s">
        <v>5219</v>
      </c>
      <c r="L2" s="103" t="s">
        <v>5220</v>
      </c>
      <c r="M2" s="107"/>
      <c r="N2" s="103" t="s">
        <v>5221</v>
      </c>
      <c r="O2" s="103"/>
      <c r="P2" s="103"/>
      <c r="Q2" s="103" t="s">
        <v>5222</v>
      </c>
      <c r="R2" s="107">
        <v>20000000</v>
      </c>
      <c r="S2" s="107"/>
      <c r="T2" s="103" t="s">
        <v>5179</v>
      </c>
      <c r="U2" s="103"/>
      <c r="V2" s="107"/>
      <c r="W2" s="107" t="s">
        <v>5204</v>
      </c>
      <c r="X2" s="107" t="s">
        <v>5223</v>
      </c>
      <c r="Y2" s="107">
        <v>1000000</v>
      </c>
      <c r="Z2" s="107"/>
      <c r="AA2" s="107"/>
      <c r="AB2" s="107" t="s">
        <v>5224</v>
      </c>
      <c r="AC2" s="107" t="s">
        <v>5204</v>
      </c>
      <c r="AD2" s="107" t="s">
        <v>5223</v>
      </c>
      <c r="AE2" s="107">
        <v>1000000</v>
      </c>
      <c r="AF2" s="107"/>
      <c r="AG2" s="107" t="s">
        <v>5224</v>
      </c>
      <c r="AH2" s="107" t="s">
        <v>5204</v>
      </c>
      <c r="AI2" s="107" t="s">
        <v>5223</v>
      </c>
      <c r="AJ2" s="107">
        <v>1000000</v>
      </c>
      <c r="AK2" s="107" t="s">
        <v>5224</v>
      </c>
      <c r="AL2" s="107" t="s">
        <v>5204</v>
      </c>
      <c r="AM2" s="107" t="s">
        <v>5223</v>
      </c>
      <c r="AN2" s="107">
        <v>1000000</v>
      </c>
      <c r="AO2" s="107" t="s">
        <v>5224</v>
      </c>
      <c r="AP2" s="107" t="s">
        <v>5204</v>
      </c>
      <c r="AQ2" s="107" t="s">
        <v>5223</v>
      </c>
      <c r="AR2" s="107">
        <v>1000000</v>
      </c>
      <c r="AS2" s="107" t="s">
        <v>5224</v>
      </c>
      <c r="AT2" s="107" t="s">
        <v>5204</v>
      </c>
      <c r="AU2" s="107" t="s">
        <v>5223</v>
      </c>
      <c r="AV2" s="107">
        <v>1000000</v>
      </c>
      <c r="AW2" s="107" t="s">
        <v>5224</v>
      </c>
      <c r="AX2" s="107" t="s">
        <v>5204</v>
      </c>
      <c r="AY2" s="107" t="s">
        <v>5223</v>
      </c>
      <c r="AZ2" s="107">
        <v>1000000</v>
      </c>
      <c r="BA2" s="107" t="s">
        <v>5224</v>
      </c>
      <c r="BB2" s="107" t="s">
        <v>5204</v>
      </c>
      <c r="BC2" s="107" t="s">
        <v>5223</v>
      </c>
      <c r="BD2" s="107">
        <v>1000000</v>
      </c>
      <c r="BE2" s="107" t="s">
        <v>5224</v>
      </c>
      <c r="BF2" s="107" t="s">
        <v>5204</v>
      </c>
      <c r="BG2" s="107" t="s">
        <v>5223</v>
      </c>
      <c r="BH2" s="107">
        <v>1000000</v>
      </c>
      <c r="BI2" s="107" t="s">
        <v>5224</v>
      </c>
      <c r="BJ2" s="107" t="s">
        <v>5204</v>
      </c>
      <c r="BK2" s="107" t="s">
        <v>5223</v>
      </c>
      <c r="BL2" s="107">
        <v>1000000</v>
      </c>
      <c r="BM2" s="107" t="s">
        <v>5224</v>
      </c>
      <c r="BN2" s="107" t="s">
        <v>5204</v>
      </c>
      <c r="BO2" s="107" t="s">
        <v>5223</v>
      </c>
      <c r="BP2" s="107">
        <v>1000000</v>
      </c>
      <c r="BQ2" s="107" t="s">
        <v>5224</v>
      </c>
      <c r="BR2" s="107" t="s">
        <v>5204</v>
      </c>
      <c r="BS2" s="107" t="s">
        <v>5223</v>
      </c>
      <c r="BT2" s="107">
        <v>1000000</v>
      </c>
      <c r="BU2" s="107" t="s">
        <v>5224</v>
      </c>
    </row>
    <row r="3" spans="1:73" x14ac:dyDescent="0.25">
      <c r="A3" s="103">
        <v>2</v>
      </c>
      <c r="B3" s="103"/>
      <c r="C3" s="103"/>
      <c r="D3" s="103" t="s">
        <v>5217</v>
      </c>
      <c r="E3" s="103" t="s">
        <v>5218</v>
      </c>
      <c r="F3" s="103" t="s">
        <v>51</v>
      </c>
      <c r="G3" s="103" t="s">
        <v>52</v>
      </c>
      <c r="H3" s="107"/>
      <c r="I3" s="107"/>
      <c r="J3" s="107"/>
      <c r="K3" s="103"/>
      <c r="L3" s="103"/>
      <c r="M3" s="107"/>
      <c r="N3" s="103" t="s">
        <v>5225</v>
      </c>
      <c r="O3" s="103"/>
      <c r="P3" s="103"/>
      <c r="Q3" s="103"/>
      <c r="R3" s="107">
        <v>20000000</v>
      </c>
      <c r="S3" s="135"/>
    </row>
    <row r="4" spans="1:73" x14ac:dyDescent="0.25">
      <c r="A4" s="103">
        <v>3</v>
      </c>
      <c r="B4" s="103"/>
      <c r="C4" s="103"/>
      <c r="D4" s="103" t="s">
        <v>5226</v>
      </c>
      <c r="E4" s="103">
        <v>365</v>
      </c>
      <c r="F4" s="103" t="s">
        <v>51</v>
      </c>
      <c r="G4" s="103" t="s">
        <v>52</v>
      </c>
      <c r="H4" s="107">
        <v>20000000</v>
      </c>
      <c r="I4" s="107">
        <f>SUM(H4-(R4+R5))</f>
        <v>4800000</v>
      </c>
      <c r="J4" s="107"/>
      <c r="K4" s="103"/>
      <c r="L4" s="103"/>
      <c r="M4" s="107"/>
      <c r="N4" s="103" t="s">
        <v>5221</v>
      </c>
      <c r="O4" s="103"/>
      <c r="P4" s="103"/>
      <c r="Q4" s="103"/>
      <c r="R4" s="107">
        <v>10000000</v>
      </c>
      <c r="S4" s="135"/>
    </row>
    <row r="5" spans="1:73" x14ac:dyDescent="0.25">
      <c r="A5" s="103">
        <v>4</v>
      </c>
      <c r="B5" s="103"/>
      <c r="C5" s="103"/>
      <c r="D5" s="103" t="s">
        <v>5226</v>
      </c>
      <c r="E5" s="103">
        <v>365</v>
      </c>
      <c r="F5" s="103" t="s">
        <v>51</v>
      </c>
      <c r="G5" s="103" t="s">
        <v>52</v>
      </c>
      <c r="H5" s="107"/>
      <c r="I5" s="107"/>
      <c r="J5" s="107"/>
      <c r="K5" s="103"/>
      <c r="L5" s="103"/>
      <c r="M5" s="107"/>
      <c r="N5" s="103" t="s">
        <v>5225</v>
      </c>
      <c r="O5" s="103"/>
      <c r="P5" s="103"/>
      <c r="Q5" s="103"/>
      <c r="R5" s="107">
        <v>5200000</v>
      </c>
      <c r="S5" s="135"/>
    </row>
    <row r="7" spans="1:73" s="125" customFormat="1" x14ac:dyDescent="0.25">
      <c r="A7" s="124" t="s">
        <v>5190</v>
      </c>
      <c r="B7" s="124" t="s">
        <v>1</v>
      </c>
      <c r="C7" s="124" t="s">
        <v>494</v>
      </c>
      <c r="D7" s="124" t="s">
        <v>495</v>
      </c>
      <c r="E7" s="124" t="s">
        <v>496</v>
      </c>
      <c r="F7" s="124" t="s">
        <v>493</v>
      </c>
      <c r="G7" s="124" t="s">
        <v>374</v>
      </c>
      <c r="H7" s="124" t="s">
        <v>502</v>
      </c>
      <c r="I7" s="124" t="s">
        <v>550</v>
      </c>
      <c r="J7" s="124" t="s">
        <v>5227</v>
      </c>
      <c r="K7" s="124" t="s">
        <v>562</v>
      </c>
      <c r="L7" s="124" t="s">
        <v>563</v>
      </c>
      <c r="M7" s="124" t="s">
        <v>564</v>
      </c>
      <c r="N7" s="124" t="s">
        <v>1184</v>
      </c>
      <c r="O7" s="124" t="s">
        <v>558</v>
      </c>
      <c r="P7" s="124" t="s">
        <v>565</v>
      </c>
      <c r="Q7" s="124" t="s">
        <v>566</v>
      </c>
      <c r="R7" s="124" t="s">
        <v>1181</v>
      </c>
      <c r="S7" s="124" t="s">
        <v>1182</v>
      </c>
      <c r="T7" s="124" t="s">
        <v>569</v>
      </c>
      <c r="U7" s="124" t="s">
        <v>570</v>
      </c>
      <c r="V7" s="124" t="s">
        <v>571</v>
      </c>
      <c r="W7" s="124" t="s">
        <v>5228</v>
      </c>
      <c r="X7" s="124" t="s">
        <v>573</v>
      </c>
      <c r="Y7" s="124" t="s">
        <v>5174</v>
      </c>
      <c r="Z7" s="124" t="s">
        <v>510</v>
      </c>
      <c r="AA7" s="124" t="s">
        <v>571</v>
      </c>
      <c r="AB7" s="124" t="s">
        <v>5229</v>
      </c>
      <c r="AC7" s="124" t="s">
        <v>573</v>
      </c>
      <c r="AD7" s="124" t="s">
        <v>5174</v>
      </c>
      <c r="AE7" s="124" t="s">
        <v>510</v>
      </c>
      <c r="AF7" s="124" t="s">
        <v>571</v>
      </c>
      <c r="AG7" s="124" t="s">
        <v>5230</v>
      </c>
      <c r="AH7" s="124" t="s">
        <v>573</v>
      </c>
      <c r="AI7" s="124" t="s">
        <v>5174</v>
      </c>
      <c r="AJ7" s="124" t="s">
        <v>510</v>
      </c>
      <c r="AK7" s="124" t="s">
        <v>5216</v>
      </c>
      <c r="AL7" s="124" t="s">
        <v>5195</v>
      </c>
      <c r="AM7" s="124" t="s">
        <v>573</v>
      </c>
      <c r="AN7" s="124" t="s">
        <v>5174</v>
      </c>
      <c r="AO7" s="124" t="s">
        <v>5216</v>
      </c>
      <c r="AP7" s="124" t="s">
        <v>5196</v>
      </c>
      <c r="AQ7" s="124" t="s">
        <v>573</v>
      </c>
      <c r="AR7" s="124" t="s">
        <v>5174</v>
      </c>
      <c r="AS7" s="124" t="s">
        <v>5216</v>
      </c>
      <c r="AT7" s="124" t="s">
        <v>5197</v>
      </c>
      <c r="AU7" s="124" t="s">
        <v>573</v>
      </c>
      <c r="AV7" s="124" t="s">
        <v>5174</v>
      </c>
      <c r="AW7" s="124" t="s">
        <v>5216</v>
      </c>
      <c r="AX7" s="124" t="s">
        <v>5198</v>
      </c>
      <c r="AY7" s="124" t="s">
        <v>573</v>
      </c>
      <c r="AZ7" s="124" t="s">
        <v>5174</v>
      </c>
      <c r="BA7" s="124" t="s">
        <v>5216</v>
      </c>
      <c r="BB7" s="124" t="s">
        <v>5199</v>
      </c>
      <c r="BC7" s="124" t="s">
        <v>573</v>
      </c>
      <c r="BD7" s="124" t="s">
        <v>5174</v>
      </c>
      <c r="BE7" s="124" t="s">
        <v>5216</v>
      </c>
      <c r="BF7" s="124" t="s">
        <v>5200</v>
      </c>
      <c r="BG7" s="124" t="s">
        <v>573</v>
      </c>
      <c r="BH7" s="124" t="s">
        <v>5174</v>
      </c>
      <c r="BI7" s="124" t="s">
        <v>5216</v>
      </c>
      <c r="BJ7" s="124" t="s">
        <v>5201</v>
      </c>
      <c r="BK7" s="124" t="s">
        <v>573</v>
      </c>
      <c r="BL7" s="124" t="s">
        <v>5174</v>
      </c>
      <c r="BM7" s="124" t="s">
        <v>5216</v>
      </c>
      <c r="BN7" s="124" t="s">
        <v>5202</v>
      </c>
      <c r="BO7" s="124" t="s">
        <v>573</v>
      </c>
      <c r="BP7" s="124" t="s">
        <v>5174</v>
      </c>
      <c r="BQ7" s="124" t="s">
        <v>5216</v>
      </c>
      <c r="BR7" s="124" t="s">
        <v>5203</v>
      </c>
      <c r="BS7" s="124" t="s">
        <v>573</v>
      </c>
      <c r="BT7" s="124" t="s">
        <v>5174</v>
      </c>
      <c r="BU7" s="124" t="s">
        <v>5216</v>
      </c>
    </row>
    <row r="8" spans="1:73" ht="15.75" x14ac:dyDescent="0.25">
      <c r="A8" s="7">
        <v>1</v>
      </c>
      <c r="B8" s="7">
        <v>660000019</v>
      </c>
      <c r="C8" s="14" t="s">
        <v>31</v>
      </c>
      <c r="D8" s="8" t="s">
        <v>32</v>
      </c>
      <c r="E8" s="8" t="s">
        <v>33</v>
      </c>
      <c r="F8" s="7" t="s">
        <v>34</v>
      </c>
      <c r="G8" s="8" t="s">
        <v>35</v>
      </c>
      <c r="H8" s="91">
        <v>120000000</v>
      </c>
      <c r="N8" s="80"/>
      <c r="O8" s="80"/>
    </row>
    <row r="9" spans="1:73" ht="15.75" x14ac:dyDescent="0.25">
      <c r="A9" s="7">
        <v>2</v>
      </c>
      <c r="B9" s="7">
        <v>660000032</v>
      </c>
      <c r="C9" s="14" t="s">
        <v>40</v>
      </c>
      <c r="D9" s="16" t="s">
        <v>41</v>
      </c>
      <c r="E9" s="16" t="s">
        <v>42</v>
      </c>
      <c r="F9" s="17" t="s">
        <v>34</v>
      </c>
      <c r="G9" s="12" t="s">
        <v>43</v>
      </c>
      <c r="H9" s="99">
        <v>120000000</v>
      </c>
      <c r="N9" s="80"/>
      <c r="O9" s="80"/>
    </row>
    <row r="10" spans="1:73" ht="15.75" x14ac:dyDescent="0.25">
      <c r="A10" s="7">
        <v>3</v>
      </c>
      <c r="B10" s="7">
        <v>660000032</v>
      </c>
      <c r="C10" s="14" t="s">
        <v>40</v>
      </c>
      <c r="D10" s="16" t="s">
        <v>41</v>
      </c>
      <c r="E10" s="16" t="s">
        <v>42</v>
      </c>
      <c r="F10" s="17" t="s">
        <v>34</v>
      </c>
      <c r="G10" s="12" t="s">
        <v>45</v>
      </c>
      <c r="H10" s="91">
        <v>144000000</v>
      </c>
      <c r="N10" s="80"/>
      <c r="O10" s="80"/>
    </row>
    <row r="11" spans="1:73" ht="15.75" x14ac:dyDescent="0.25">
      <c r="A11" s="7">
        <v>4</v>
      </c>
      <c r="B11" s="7">
        <v>660000032</v>
      </c>
      <c r="C11" s="14" t="s">
        <v>40</v>
      </c>
      <c r="D11" s="16" t="s">
        <v>41</v>
      </c>
      <c r="E11" s="16" t="s">
        <v>42</v>
      </c>
      <c r="F11" s="17" t="s">
        <v>34</v>
      </c>
      <c r="G11" s="12" t="s">
        <v>46</v>
      </c>
      <c r="H11" s="91">
        <v>144000000</v>
      </c>
      <c r="N11" s="80"/>
      <c r="O11" s="80"/>
    </row>
    <row r="12" spans="1:73" ht="15.75" x14ac:dyDescent="0.25">
      <c r="A12" s="7">
        <v>5</v>
      </c>
      <c r="B12" s="7">
        <v>660000032</v>
      </c>
      <c r="C12" s="14" t="s">
        <v>40</v>
      </c>
      <c r="D12" s="16" t="s">
        <v>41</v>
      </c>
      <c r="E12" s="16" t="s">
        <v>42</v>
      </c>
      <c r="F12" s="17" t="s">
        <v>34</v>
      </c>
      <c r="G12" s="12" t="s">
        <v>47</v>
      </c>
      <c r="H12" s="91">
        <v>132000000</v>
      </c>
      <c r="N12" s="80"/>
      <c r="O12" s="80"/>
    </row>
    <row r="13" spans="1:73" ht="15.75" x14ac:dyDescent="0.25">
      <c r="A13" s="7">
        <v>6</v>
      </c>
      <c r="B13" s="7">
        <v>660000032</v>
      </c>
      <c r="C13" s="14" t="s">
        <v>40</v>
      </c>
      <c r="D13" s="16" t="s">
        <v>41</v>
      </c>
      <c r="E13" s="16" t="s">
        <v>42</v>
      </c>
      <c r="F13" s="17" t="s">
        <v>34</v>
      </c>
      <c r="G13" s="12" t="s">
        <v>48</v>
      </c>
      <c r="H13" s="97">
        <v>120000000</v>
      </c>
      <c r="N13" s="80"/>
      <c r="O13" s="80"/>
    </row>
    <row r="14" spans="1:73" ht="15.75" x14ac:dyDescent="0.25">
      <c r="A14" s="7">
        <v>7</v>
      </c>
      <c r="B14" s="7">
        <v>660000032</v>
      </c>
      <c r="C14" s="14" t="s">
        <v>40</v>
      </c>
      <c r="D14" s="16" t="s">
        <v>41</v>
      </c>
      <c r="E14" s="16" t="s">
        <v>49</v>
      </c>
      <c r="F14" s="17" t="s">
        <v>34</v>
      </c>
      <c r="G14" s="12" t="s">
        <v>35</v>
      </c>
      <c r="H14" s="91">
        <v>96000000</v>
      </c>
      <c r="N14" s="80"/>
      <c r="O14" s="80"/>
    </row>
    <row r="15" spans="1:73" ht="15.75" x14ac:dyDescent="0.25">
      <c r="A15" s="7">
        <v>8</v>
      </c>
      <c r="B15" s="7">
        <v>660000032</v>
      </c>
      <c r="C15" s="14" t="s">
        <v>40</v>
      </c>
      <c r="D15" s="8" t="s">
        <v>41</v>
      </c>
      <c r="E15" s="8" t="s">
        <v>50</v>
      </c>
      <c r="F15" s="7" t="s">
        <v>51</v>
      </c>
      <c r="G15" s="14" t="s">
        <v>52</v>
      </c>
      <c r="H15" s="30" t="s">
        <v>55</v>
      </c>
      <c r="N15" s="80"/>
      <c r="O15" s="80"/>
    </row>
    <row r="16" spans="1:73" ht="15.75" x14ac:dyDescent="0.25">
      <c r="A16" s="7">
        <v>9</v>
      </c>
      <c r="B16" s="7"/>
      <c r="C16" s="14"/>
      <c r="D16" s="8"/>
      <c r="E16" s="8" t="s">
        <v>57</v>
      </c>
      <c r="F16" s="7" t="s">
        <v>51</v>
      </c>
      <c r="G16" s="14" t="s">
        <v>52</v>
      </c>
      <c r="H16" s="25"/>
      <c r="N16" s="80"/>
      <c r="O16" s="80"/>
    </row>
    <row r="17" spans="1:15" ht="15.75" x14ac:dyDescent="0.25">
      <c r="A17" s="7">
        <v>10</v>
      </c>
      <c r="B17" s="7">
        <v>660000032</v>
      </c>
      <c r="C17" s="14" t="s">
        <v>40</v>
      </c>
      <c r="D17" s="8" t="s">
        <v>41</v>
      </c>
      <c r="E17" s="8" t="s">
        <v>61</v>
      </c>
      <c r="F17" s="7" t="s">
        <v>34</v>
      </c>
      <c r="G17" s="8" t="s">
        <v>35</v>
      </c>
      <c r="H17" s="91">
        <v>5700000</v>
      </c>
      <c r="N17" s="80"/>
      <c r="O17" s="80"/>
    </row>
    <row r="18" spans="1:15" ht="15.75" x14ac:dyDescent="0.25">
      <c r="A18" s="7">
        <v>11</v>
      </c>
      <c r="B18" s="7">
        <v>660000032</v>
      </c>
      <c r="C18" s="14" t="s">
        <v>40</v>
      </c>
      <c r="D18" s="8" t="s">
        <v>41</v>
      </c>
      <c r="E18" s="8" t="s">
        <v>61</v>
      </c>
      <c r="F18" s="7" t="s">
        <v>62</v>
      </c>
      <c r="G18" s="14" t="s">
        <v>63</v>
      </c>
      <c r="H18" s="31">
        <v>52398000</v>
      </c>
      <c r="N18" s="80"/>
      <c r="O18" s="80"/>
    </row>
    <row r="19" spans="1:15" ht="15.75" x14ac:dyDescent="0.25">
      <c r="A19" s="7">
        <v>12</v>
      </c>
      <c r="B19" s="7">
        <v>660000019</v>
      </c>
      <c r="C19" s="14" t="s">
        <v>31</v>
      </c>
      <c r="D19" s="8" t="s">
        <v>32</v>
      </c>
      <c r="E19" s="8" t="s">
        <v>65</v>
      </c>
      <c r="F19" s="7" t="s">
        <v>34</v>
      </c>
      <c r="G19" s="8" t="s">
        <v>43</v>
      </c>
      <c r="H19" s="91">
        <v>18000000</v>
      </c>
      <c r="N19" s="80"/>
      <c r="O19" s="80"/>
    </row>
    <row r="20" spans="1:15" ht="15.75" x14ac:dyDescent="0.25">
      <c r="A20" s="7">
        <v>13</v>
      </c>
      <c r="B20" s="7">
        <v>660000019</v>
      </c>
      <c r="C20" s="14" t="s">
        <v>31</v>
      </c>
      <c r="D20" s="8" t="s">
        <v>32</v>
      </c>
      <c r="E20" s="8" t="s">
        <v>65</v>
      </c>
      <c r="F20" s="7" t="s">
        <v>34</v>
      </c>
      <c r="G20" s="8" t="s">
        <v>48</v>
      </c>
      <c r="H20" s="91">
        <v>48000000</v>
      </c>
      <c r="N20" s="80"/>
      <c r="O20" s="80"/>
    </row>
    <row r="21" spans="1:15" ht="15.75" x14ac:dyDescent="0.25">
      <c r="A21" s="7">
        <v>14</v>
      </c>
      <c r="B21" s="7">
        <v>660000019</v>
      </c>
      <c r="C21" s="14" t="s">
        <v>31</v>
      </c>
      <c r="D21" s="8" t="s">
        <v>32</v>
      </c>
      <c r="E21" s="8" t="s">
        <v>65</v>
      </c>
      <c r="F21" s="7" t="s">
        <v>34</v>
      </c>
      <c r="G21" s="8" t="s">
        <v>45</v>
      </c>
      <c r="H21" s="91">
        <v>24000000</v>
      </c>
      <c r="N21" s="80"/>
      <c r="O21" s="80"/>
    </row>
    <row r="22" spans="1:15" ht="15.75" x14ac:dyDescent="0.25">
      <c r="A22" s="7">
        <v>15</v>
      </c>
      <c r="B22" s="7">
        <v>660000019</v>
      </c>
      <c r="C22" s="14" t="s">
        <v>31</v>
      </c>
      <c r="D22" s="8" t="s">
        <v>32</v>
      </c>
      <c r="E22" s="8" t="s">
        <v>65</v>
      </c>
      <c r="F22" s="7" t="s">
        <v>34</v>
      </c>
      <c r="G22" s="8" t="s">
        <v>46</v>
      </c>
      <c r="H22" s="91">
        <v>30000000</v>
      </c>
      <c r="N22" s="80"/>
      <c r="O22" s="80"/>
    </row>
    <row r="23" spans="1:15" ht="15.75" x14ac:dyDescent="0.25">
      <c r="A23" s="7">
        <v>16</v>
      </c>
      <c r="B23" s="7">
        <v>660000019</v>
      </c>
      <c r="C23" s="14" t="s">
        <v>31</v>
      </c>
      <c r="D23" s="8" t="s">
        <v>32</v>
      </c>
      <c r="E23" s="8" t="s">
        <v>66</v>
      </c>
      <c r="F23" s="7" t="s">
        <v>34</v>
      </c>
      <c r="G23" s="8" t="s">
        <v>47</v>
      </c>
      <c r="H23" s="97">
        <v>30000000</v>
      </c>
      <c r="N23" s="80"/>
      <c r="O23" s="80"/>
    </row>
    <row r="24" spans="1:15" ht="15.75" x14ac:dyDescent="0.25">
      <c r="A24" s="7">
        <v>17</v>
      </c>
      <c r="B24" s="7">
        <v>660000019</v>
      </c>
      <c r="C24" s="14" t="s">
        <v>31</v>
      </c>
      <c r="D24" s="8" t="s">
        <v>32</v>
      </c>
      <c r="E24" s="8" t="s">
        <v>66</v>
      </c>
      <c r="F24" s="7" t="s">
        <v>34</v>
      </c>
      <c r="G24" s="8" t="s">
        <v>35</v>
      </c>
      <c r="H24" s="91">
        <v>24000000</v>
      </c>
      <c r="N24" s="80"/>
      <c r="O24" s="80"/>
    </row>
    <row r="25" spans="1:15" ht="15.75" x14ac:dyDescent="0.25">
      <c r="A25" s="7">
        <v>18</v>
      </c>
      <c r="B25" s="7">
        <v>660000032</v>
      </c>
      <c r="C25" s="14" t="s">
        <v>40</v>
      </c>
      <c r="D25" s="8" t="s">
        <v>41</v>
      </c>
      <c r="E25" s="8" t="s">
        <v>61</v>
      </c>
      <c r="F25" s="7" t="s">
        <v>62</v>
      </c>
      <c r="G25" s="14" t="s">
        <v>67</v>
      </c>
      <c r="H25" s="31">
        <v>13632000</v>
      </c>
      <c r="N25" s="80"/>
      <c r="O25" s="80"/>
    </row>
    <row r="26" spans="1:15" ht="15.75" x14ac:dyDescent="0.25">
      <c r="A26" s="7">
        <v>19</v>
      </c>
      <c r="B26" s="7">
        <v>660000032</v>
      </c>
      <c r="C26" s="14" t="s">
        <v>40</v>
      </c>
      <c r="D26" s="8" t="s">
        <v>41</v>
      </c>
      <c r="E26" s="8" t="s">
        <v>61</v>
      </c>
      <c r="F26" s="7" t="s">
        <v>62</v>
      </c>
      <c r="G26" s="14" t="s">
        <v>68</v>
      </c>
      <c r="H26" s="11">
        <v>33654000</v>
      </c>
      <c r="N26" s="80"/>
      <c r="O26" s="80"/>
    </row>
    <row r="27" spans="1:15" ht="15.75" x14ac:dyDescent="0.25">
      <c r="A27" s="7">
        <v>20</v>
      </c>
      <c r="B27" s="23">
        <v>660000032</v>
      </c>
      <c r="C27" s="25" t="s">
        <v>40</v>
      </c>
      <c r="D27" s="111" t="s">
        <v>41</v>
      </c>
      <c r="E27" s="111" t="s">
        <v>61</v>
      </c>
      <c r="F27" s="23" t="s">
        <v>62</v>
      </c>
      <c r="G27" s="25" t="s">
        <v>69</v>
      </c>
      <c r="H27" s="97">
        <v>12354000</v>
      </c>
      <c r="N27" s="80"/>
      <c r="O27" s="80"/>
    </row>
    <row r="28" spans="1:15" ht="15.75" x14ac:dyDescent="0.25">
      <c r="A28" s="7">
        <v>21</v>
      </c>
      <c r="B28" s="7">
        <v>660000032</v>
      </c>
      <c r="C28" s="14" t="s">
        <v>40</v>
      </c>
      <c r="D28" s="8" t="s">
        <v>41</v>
      </c>
      <c r="E28" s="8" t="s">
        <v>61</v>
      </c>
      <c r="F28" s="7" t="s">
        <v>51</v>
      </c>
      <c r="G28" s="14" t="s">
        <v>52</v>
      </c>
      <c r="H28" s="102">
        <v>61560000</v>
      </c>
      <c r="N28" s="82" t="s">
        <v>70</v>
      </c>
      <c r="O28" s="82" t="s">
        <v>71</v>
      </c>
    </row>
    <row r="29" spans="1:15" ht="15.75" x14ac:dyDescent="0.25">
      <c r="A29" s="7">
        <v>22</v>
      </c>
      <c r="B29" s="28">
        <v>660000019</v>
      </c>
      <c r="C29" s="30" t="s">
        <v>31</v>
      </c>
      <c r="D29" s="29" t="s">
        <v>32</v>
      </c>
      <c r="E29" s="29" t="s">
        <v>72</v>
      </c>
      <c r="F29" s="28" t="s">
        <v>34</v>
      </c>
      <c r="G29" s="29" t="s">
        <v>35</v>
      </c>
      <c r="H29" s="30" t="s">
        <v>55</v>
      </c>
      <c r="N29" s="80"/>
      <c r="O29" s="80"/>
    </row>
    <row r="30" spans="1:15" ht="15.75" x14ac:dyDescent="0.25">
      <c r="A30" s="7">
        <v>23</v>
      </c>
      <c r="B30" s="7">
        <v>660000032</v>
      </c>
      <c r="C30" s="14" t="s">
        <v>40</v>
      </c>
      <c r="D30" s="8" t="s">
        <v>41</v>
      </c>
      <c r="E30" s="8" t="s">
        <v>74</v>
      </c>
      <c r="F30" s="7" t="s">
        <v>34</v>
      </c>
      <c r="G30" s="8" t="s">
        <v>35</v>
      </c>
      <c r="H30" s="91">
        <v>21000000</v>
      </c>
      <c r="N30" s="80"/>
      <c r="O30" s="80"/>
    </row>
    <row r="31" spans="1:15" ht="15.75" x14ac:dyDescent="0.25">
      <c r="A31" s="7">
        <v>24</v>
      </c>
      <c r="B31" s="7">
        <v>660000032</v>
      </c>
      <c r="C31" s="14" t="s">
        <v>40</v>
      </c>
      <c r="D31" s="8" t="s">
        <v>41</v>
      </c>
      <c r="E31" s="8" t="s">
        <v>75</v>
      </c>
      <c r="F31" s="7" t="s">
        <v>34</v>
      </c>
      <c r="G31" s="8" t="s">
        <v>35</v>
      </c>
      <c r="H31" s="91">
        <v>1200000</v>
      </c>
      <c r="N31" s="80"/>
      <c r="O31" s="80"/>
    </row>
    <row r="32" spans="1:15" ht="15.75" x14ac:dyDescent="0.25">
      <c r="A32" s="7">
        <v>25</v>
      </c>
      <c r="B32" s="7">
        <v>660000032</v>
      </c>
      <c r="C32" s="14" t="s">
        <v>40</v>
      </c>
      <c r="D32" s="8" t="s">
        <v>41</v>
      </c>
      <c r="E32" s="8" t="s">
        <v>76</v>
      </c>
      <c r="F32" s="7" t="s">
        <v>34</v>
      </c>
      <c r="G32" s="8" t="s">
        <v>35</v>
      </c>
      <c r="H32" s="91">
        <v>500000</v>
      </c>
      <c r="N32" s="80"/>
      <c r="O32" s="80"/>
    </row>
    <row r="33" spans="1:15" ht="15.75" x14ac:dyDescent="0.25">
      <c r="A33" s="7">
        <v>26</v>
      </c>
      <c r="B33" s="7">
        <v>660000026</v>
      </c>
      <c r="C33" s="14" t="s">
        <v>40</v>
      </c>
      <c r="D33" s="8" t="s">
        <v>77</v>
      </c>
      <c r="E33" s="8" t="s">
        <v>78</v>
      </c>
      <c r="F33" s="7" t="s">
        <v>62</v>
      </c>
      <c r="G33" s="14" t="s">
        <v>63</v>
      </c>
      <c r="H33" s="99">
        <v>1500000</v>
      </c>
      <c r="N33" s="100"/>
      <c r="O33" s="100"/>
    </row>
    <row r="34" spans="1:15" ht="15.75" x14ac:dyDescent="0.25">
      <c r="A34" s="7">
        <v>27</v>
      </c>
      <c r="B34" s="7">
        <v>660000019</v>
      </c>
      <c r="C34" s="14" t="s">
        <v>31</v>
      </c>
      <c r="D34" s="8" t="s">
        <v>32</v>
      </c>
      <c r="E34" s="8" t="s">
        <v>39</v>
      </c>
      <c r="F34" s="7" t="s">
        <v>62</v>
      </c>
      <c r="G34" s="14" t="s">
        <v>63</v>
      </c>
      <c r="H34" s="91">
        <v>32500000</v>
      </c>
      <c r="N34" s="80"/>
      <c r="O34" s="80"/>
    </row>
    <row r="35" spans="1:15" ht="15.75" x14ac:dyDescent="0.25">
      <c r="A35" s="7">
        <v>28</v>
      </c>
      <c r="B35" s="7">
        <v>660000032</v>
      </c>
      <c r="C35" s="14" t="s">
        <v>40</v>
      </c>
      <c r="D35" s="8" t="s">
        <v>41</v>
      </c>
      <c r="E35" s="8" t="s">
        <v>61</v>
      </c>
      <c r="F35" s="7" t="s">
        <v>80</v>
      </c>
      <c r="G35" s="14" t="s">
        <v>81</v>
      </c>
      <c r="H35" s="91">
        <v>16340000</v>
      </c>
      <c r="N35" s="80"/>
      <c r="O35" s="80"/>
    </row>
    <row r="36" spans="1:15" ht="15.75" x14ac:dyDescent="0.25">
      <c r="A36" s="7">
        <v>29</v>
      </c>
      <c r="B36" s="7">
        <v>660000032</v>
      </c>
      <c r="C36" s="14" t="s">
        <v>40</v>
      </c>
      <c r="D36" s="8" t="s">
        <v>41</v>
      </c>
      <c r="E36" s="8" t="s">
        <v>61</v>
      </c>
      <c r="F36" s="7" t="s">
        <v>80</v>
      </c>
      <c r="G36" s="14" t="s">
        <v>82</v>
      </c>
      <c r="H36" s="91">
        <v>18240000</v>
      </c>
      <c r="N36" s="80"/>
      <c r="O36" s="80"/>
    </row>
    <row r="37" spans="1:15" ht="15.75" x14ac:dyDescent="0.25">
      <c r="A37" s="7">
        <v>30</v>
      </c>
      <c r="B37" s="7">
        <v>660000032</v>
      </c>
      <c r="C37" s="14" t="s">
        <v>40</v>
      </c>
      <c r="D37" s="8" t="s">
        <v>41</v>
      </c>
      <c r="E37" s="8" t="s">
        <v>61</v>
      </c>
      <c r="F37" s="7" t="s">
        <v>80</v>
      </c>
      <c r="G37" s="14" t="s">
        <v>83</v>
      </c>
      <c r="H37" s="91">
        <v>9120000</v>
      </c>
      <c r="N37" s="80"/>
      <c r="O37" s="80"/>
    </row>
    <row r="38" spans="1:15" ht="15.75" x14ac:dyDescent="0.25">
      <c r="A38" s="7">
        <v>31</v>
      </c>
      <c r="B38" s="7">
        <v>660000038</v>
      </c>
      <c r="C38" s="14" t="s">
        <v>84</v>
      </c>
      <c r="D38" s="8" t="s">
        <v>85</v>
      </c>
      <c r="E38" s="8" t="s">
        <v>86</v>
      </c>
      <c r="F38" s="7" t="s">
        <v>62</v>
      </c>
      <c r="G38" s="14" t="s">
        <v>63</v>
      </c>
      <c r="H38" s="91">
        <v>100000000</v>
      </c>
      <c r="N38" s="80"/>
      <c r="O38" s="80"/>
    </row>
    <row r="39" spans="1:15" ht="15.75" x14ac:dyDescent="0.25">
      <c r="A39" s="7">
        <v>32</v>
      </c>
      <c r="B39" s="7">
        <v>660000019</v>
      </c>
      <c r="C39" s="14" t="s">
        <v>31</v>
      </c>
      <c r="D39" s="8" t="s">
        <v>32</v>
      </c>
      <c r="E39" s="8" t="s">
        <v>39</v>
      </c>
      <c r="F39" s="7" t="s">
        <v>62</v>
      </c>
      <c r="G39" s="14" t="s">
        <v>63</v>
      </c>
      <c r="H39" s="91">
        <v>16250000</v>
      </c>
      <c r="N39" s="80"/>
      <c r="O39" s="80"/>
    </row>
    <row r="40" spans="1:15" ht="15.75" x14ac:dyDescent="0.25">
      <c r="A40" s="7">
        <v>33</v>
      </c>
      <c r="B40" s="7">
        <v>660000032</v>
      </c>
      <c r="C40" s="14" t="s">
        <v>40</v>
      </c>
      <c r="D40" s="8" t="s">
        <v>41</v>
      </c>
      <c r="E40" s="8" t="s">
        <v>61</v>
      </c>
      <c r="F40" s="7" t="s">
        <v>80</v>
      </c>
      <c r="G40" s="14" t="s">
        <v>87</v>
      </c>
      <c r="H40" s="91">
        <v>45600000</v>
      </c>
      <c r="N40" s="80"/>
      <c r="O40" s="80"/>
    </row>
    <row r="41" spans="1:15" ht="15.75" x14ac:dyDescent="0.25">
      <c r="A41" s="7">
        <v>34</v>
      </c>
      <c r="B41" s="7">
        <v>660000032</v>
      </c>
      <c r="C41" s="14" t="s">
        <v>40</v>
      </c>
      <c r="D41" s="8" t="s">
        <v>41</v>
      </c>
      <c r="E41" s="8" t="s">
        <v>61</v>
      </c>
      <c r="F41" s="7" t="s">
        <v>80</v>
      </c>
      <c r="G41" s="14" t="s">
        <v>88</v>
      </c>
      <c r="H41" s="91">
        <v>26980000</v>
      </c>
      <c r="N41" s="80"/>
      <c r="O41" s="80"/>
    </row>
    <row r="42" spans="1:15" ht="15.75" x14ac:dyDescent="0.25">
      <c r="A42" s="7">
        <v>35</v>
      </c>
      <c r="B42" s="7">
        <v>660000032</v>
      </c>
      <c r="C42" s="14" t="s">
        <v>40</v>
      </c>
      <c r="D42" s="8" t="s">
        <v>41</v>
      </c>
      <c r="E42" s="8" t="s">
        <v>89</v>
      </c>
      <c r="F42" s="7" t="s">
        <v>62</v>
      </c>
      <c r="G42" s="14" t="s">
        <v>63</v>
      </c>
      <c r="H42" s="11">
        <v>38075159</v>
      </c>
      <c r="N42" s="80"/>
      <c r="O42" s="80"/>
    </row>
    <row r="43" spans="1:15" ht="15.75" x14ac:dyDescent="0.25">
      <c r="A43" s="7">
        <v>36</v>
      </c>
      <c r="B43" s="7">
        <v>660000032</v>
      </c>
      <c r="C43" s="14" t="s">
        <v>40</v>
      </c>
      <c r="D43" s="8" t="s">
        <v>41</v>
      </c>
      <c r="E43" s="8" t="s">
        <v>90</v>
      </c>
      <c r="F43" s="7" t="s">
        <v>62</v>
      </c>
      <c r="G43" s="14" t="s">
        <v>63</v>
      </c>
      <c r="H43" s="11">
        <v>1200000</v>
      </c>
      <c r="N43" s="80"/>
      <c r="O43" s="80"/>
    </row>
    <row r="44" spans="1:15" ht="15.75" x14ac:dyDescent="0.25">
      <c r="A44" s="7">
        <v>37</v>
      </c>
      <c r="B44" s="7">
        <v>660000032</v>
      </c>
      <c r="C44" s="14" t="s">
        <v>40</v>
      </c>
      <c r="D44" s="8" t="s">
        <v>41</v>
      </c>
      <c r="E44" s="8" t="s">
        <v>90</v>
      </c>
      <c r="F44" s="7" t="s">
        <v>51</v>
      </c>
      <c r="G44" s="14" t="s">
        <v>52</v>
      </c>
      <c r="H44" s="91">
        <v>7000000</v>
      </c>
      <c r="N44" s="80"/>
      <c r="O44" s="80"/>
    </row>
    <row r="45" spans="1:15" ht="15.75" x14ac:dyDescent="0.25">
      <c r="A45" s="7">
        <v>38</v>
      </c>
      <c r="B45" s="7">
        <v>660000032</v>
      </c>
      <c r="C45" s="14" t="s">
        <v>40</v>
      </c>
      <c r="D45" s="8" t="s">
        <v>41</v>
      </c>
      <c r="E45" s="19" t="s">
        <v>91</v>
      </c>
      <c r="F45" s="7" t="s">
        <v>62</v>
      </c>
      <c r="G45" s="14" t="s">
        <v>63</v>
      </c>
      <c r="H45" s="11">
        <v>1400000</v>
      </c>
      <c r="N45" s="80"/>
      <c r="O45" s="80"/>
    </row>
    <row r="46" spans="1:15" ht="15.75" x14ac:dyDescent="0.25">
      <c r="A46" s="7">
        <v>39</v>
      </c>
      <c r="B46" s="7">
        <v>660000032</v>
      </c>
      <c r="C46" s="14" t="s">
        <v>40</v>
      </c>
      <c r="D46" s="8" t="s">
        <v>41</v>
      </c>
      <c r="E46" s="19" t="s">
        <v>92</v>
      </c>
      <c r="F46" s="7" t="s">
        <v>62</v>
      </c>
      <c r="G46" s="14" t="s">
        <v>63</v>
      </c>
      <c r="H46" s="11">
        <v>106225478</v>
      </c>
      <c r="N46" s="80"/>
      <c r="O46" s="80"/>
    </row>
    <row r="47" spans="1:15" ht="15.75" x14ac:dyDescent="0.25">
      <c r="A47" s="7">
        <v>40</v>
      </c>
      <c r="B47" s="7">
        <v>660000032</v>
      </c>
      <c r="C47" s="14" t="s">
        <v>40</v>
      </c>
      <c r="D47" s="8" t="s">
        <v>41</v>
      </c>
      <c r="E47" s="8" t="s">
        <v>91</v>
      </c>
      <c r="F47" s="7" t="s">
        <v>51</v>
      </c>
      <c r="G47" s="14" t="s">
        <v>52</v>
      </c>
      <c r="H47" s="91">
        <v>5600000</v>
      </c>
      <c r="N47" s="80"/>
      <c r="O47" s="80"/>
    </row>
    <row r="48" spans="1:15" ht="15.75" x14ac:dyDescent="0.25">
      <c r="A48" s="7">
        <v>41</v>
      </c>
      <c r="B48" s="7">
        <v>660000032</v>
      </c>
      <c r="C48" s="14" t="s">
        <v>40</v>
      </c>
      <c r="D48" s="8" t="s">
        <v>41</v>
      </c>
      <c r="E48" s="19" t="s">
        <v>93</v>
      </c>
      <c r="F48" s="7" t="s">
        <v>62</v>
      </c>
      <c r="G48" s="14" t="s">
        <v>63</v>
      </c>
      <c r="H48" s="11">
        <v>6600000</v>
      </c>
      <c r="N48" s="80"/>
      <c r="O48" s="80"/>
    </row>
    <row r="49" spans="1:15" ht="15.75" x14ac:dyDescent="0.25">
      <c r="A49" s="7">
        <v>42</v>
      </c>
      <c r="B49" s="7">
        <v>660000032</v>
      </c>
      <c r="C49" s="14" t="s">
        <v>40</v>
      </c>
      <c r="D49" s="8" t="s">
        <v>41</v>
      </c>
      <c r="E49" s="8" t="s">
        <v>93</v>
      </c>
      <c r="F49" s="7" t="s">
        <v>51</v>
      </c>
      <c r="G49" s="14" t="s">
        <v>52</v>
      </c>
      <c r="H49" s="91">
        <v>26400000</v>
      </c>
      <c r="N49" s="80"/>
      <c r="O49" s="80"/>
    </row>
    <row r="50" spans="1:15" ht="15.75" x14ac:dyDescent="0.25">
      <c r="A50" s="7">
        <v>43</v>
      </c>
      <c r="B50" s="7">
        <v>660000032</v>
      </c>
      <c r="C50" s="14" t="s">
        <v>40</v>
      </c>
      <c r="D50" s="8" t="s">
        <v>41</v>
      </c>
      <c r="E50" s="8" t="s">
        <v>94</v>
      </c>
      <c r="F50" s="7" t="s">
        <v>51</v>
      </c>
      <c r="G50" s="14" t="s">
        <v>52</v>
      </c>
      <c r="H50" s="91">
        <v>200000000</v>
      </c>
      <c r="N50" s="80"/>
      <c r="O50" s="80"/>
    </row>
    <row r="51" spans="1:15" ht="15.75" x14ac:dyDescent="0.25">
      <c r="A51" s="7">
        <v>44</v>
      </c>
      <c r="B51" s="7">
        <v>660000032</v>
      </c>
      <c r="C51" s="14" t="s">
        <v>40</v>
      </c>
      <c r="D51" s="8" t="s">
        <v>41</v>
      </c>
      <c r="E51" s="8" t="s">
        <v>96</v>
      </c>
      <c r="F51" s="7" t="s">
        <v>62</v>
      </c>
      <c r="G51" s="14" t="s">
        <v>63</v>
      </c>
      <c r="H51" s="26">
        <v>190000000</v>
      </c>
      <c r="N51" s="80"/>
      <c r="O51" s="80"/>
    </row>
    <row r="52" spans="1:15" ht="15.75" x14ac:dyDescent="0.25">
      <c r="A52" s="7">
        <v>45</v>
      </c>
      <c r="B52" s="7">
        <v>660000032</v>
      </c>
      <c r="C52" s="14" t="s">
        <v>40</v>
      </c>
      <c r="D52" s="8" t="s">
        <v>41</v>
      </c>
      <c r="E52" s="8" t="s">
        <v>97</v>
      </c>
      <c r="F52" s="7" t="s">
        <v>34</v>
      </c>
      <c r="G52" s="8" t="s">
        <v>35</v>
      </c>
      <c r="H52" s="14" t="s">
        <v>55</v>
      </c>
      <c r="N52" s="80"/>
      <c r="O52" s="80"/>
    </row>
    <row r="53" spans="1:15" ht="15.75" x14ac:dyDescent="0.25">
      <c r="A53" s="7">
        <v>46</v>
      </c>
      <c r="B53" s="7">
        <v>660000032</v>
      </c>
      <c r="C53" s="14" t="s">
        <v>40</v>
      </c>
      <c r="D53" s="8" t="s">
        <v>41</v>
      </c>
      <c r="E53" s="8" t="s">
        <v>101</v>
      </c>
      <c r="F53" s="7" t="s">
        <v>62</v>
      </c>
      <c r="G53" s="14" t="s">
        <v>63</v>
      </c>
      <c r="H53" s="99">
        <v>73606751.640000001</v>
      </c>
      <c r="N53" s="100"/>
      <c r="O53" s="100"/>
    </row>
    <row r="54" spans="1:15" ht="15.75" x14ac:dyDescent="0.25">
      <c r="A54" s="7">
        <v>47</v>
      </c>
      <c r="B54" s="7">
        <v>660000032</v>
      </c>
      <c r="C54" s="14" t="s">
        <v>40</v>
      </c>
      <c r="D54" s="8" t="s">
        <v>41</v>
      </c>
      <c r="E54" s="8" t="s">
        <v>102</v>
      </c>
      <c r="F54" s="7" t="s">
        <v>62</v>
      </c>
      <c r="G54" s="14" t="s">
        <v>63</v>
      </c>
      <c r="H54" s="91">
        <v>321465701.31</v>
      </c>
      <c r="N54" s="80"/>
      <c r="O54" s="80"/>
    </row>
    <row r="55" spans="1:15" ht="15.75" x14ac:dyDescent="0.25">
      <c r="A55" s="7">
        <v>48</v>
      </c>
      <c r="B55" s="7">
        <v>660000032</v>
      </c>
      <c r="C55" s="14" t="s">
        <v>40</v>
      </c>
      <c r="D55" s="8" t="s">
        <v>41</v>
      </c>
      <c r="E55" s="8" t="s">
        <v>97</v>
      </c>
      <c r="F55" s="7" t="s">
        <v>62</v>
      </c>
      <c r="G55" s="14" t="s">
        <v>67</v>
      </c>
      <c r="H55" s="14" t="s">
        <v>55</v>
      </c>
      <c r="N55" s="80"/>
      <c r="O55" s="80"/>
    </row>
    <row r="56" spans="1:15" ht="15.75" x14ac:dyDescent="0.25">
      <c r="A56" s="7">
        <v>49</v>
      </c>
      <c r="B56" s="7">
        <v>660000019</v>
      </c>
      <c r="C56" s="14" t="s">
        <v>31</v>
      </c>
      <c r="D56" s="8" t="s">
        <v>32</v>
      </c>
      <c r="E56" s="8" t="s">
        <v>39</v>
      </c>
      <c r="F56" s="7" t="s">
        <v>62</v>
      </c>
      <c r="G56" s="14" t="s">
        <v>63</v>
      </c>
      <c r="H56" s="91">
        <v>6500000</v>
      </c>
      <c r="N56" s="80"/>
      <c r="O56" s="80"/>
    </row>
    <row r="57" spans="1:15" ht="15.75" x14ac:dyDescent="0.25">
      <c r="A57" s="7">
        <v>50</v>
      </c>
      <c r="B57" s="7">
        <v>660000019</v>
      </c>
      <c r="C57" s="14" t="s">
        <v>31</v>
      </c>
      <c r="D57" s="8" t="s">
        <v>32</v>
      </c>
      <c r="E57" s="8" t="s">
        <v>39</v>
      </c>
      <c r="F57" s="7" t="s">
        <v>62</v>
      </c>
      <c r="G57" s="14" t="s">
        <v>63</v>
      </c>
      <c r="H57" s="91">
        <v>9750000</v>
      </c>
      <c r="N57" s="80"/>
      <c r="O57" s="80"/>
    </row>
    <row r="58" spans="1:15" ht="15.75" x14ac:dyDescent="0.25">
      <c r="A58" s="7">
        <v>51</v>
      </c>
      <c r="B58" s="7">
        <v>660000032</v>
      </c>
      <c r="C58" s="14" t="s">
        <v>40</v>
      </c>
      <c r="D58" s="8" t="s">
        <v>41</v>
      </c>
      <c r="E58" s="8" t="s">
        <v>97</v>
      </c>
      <c r="F58" s="7" t="s">
        <v>62</v>
      </c>
      <c r="G58" s="21" t="s">
        <v>68</v>
      </c>
      <c r="H58" s="14" t="s">
        <v>55</v>
      </c>
      <c r="N58" s="80"/>
      <c r="O58" s="80"/>
    </row>
    <row r="59" spans="1:15" ht="15.75" x14ac:dyDescent="0.25">
      <c r="A59" s="7">
        <v>52</v>
      </c>
      <c r="B59" s="7">
        <v>660000032</v>
      </c>
      <c r="C59" s="14" t="s">
        <v>40</v>
      </c>
      <c r="D59" s="8" t="s">
        <v>41</v>
      </c>
      <c r="E59" s="8" t="s">
        <v>97</v>
      </c>
      <c r="F59" s="7" t="s">
        <v>62</v>
      </c>
      <c r="G59" s="21" t="s">
        <v>69</v>
      </c>
      <c r="H59" s="14" t="s">
        <v>55</v>
      </c>
      <c r="N59" s="80"/>
      <c r="O59" s="80"/>
    </row>
    <row r="60" spans="1:15" ht="15.75" x14ac:dyDescent="0.25">
      <c r="A60" s="7">
        <v>53</v>
      </c>
      <c r="B60" s="7">
        <v>660000032</v>
      </c>
      <c r="C60" s="14" t="s">
        <v>40</v>
      </c>
      <c r="D60" s="8" t="s">
        <v>41</v>
      </c>
      <c r="E60" s="8" t="s">
        <v>97</v>
      </c>
      <c r="F60" s="7" t="s">
        <v>51</v>
      </c>
      <c r="G60" s="21" t="s">
        <v>52</v>
      </c>
      <c r="H60" s="14" t="s">
        <v>55</v>
      </c>
      <c r="N60" s="80"/>
      <c r="O60" s="80"/>
    </row>
    <row r="61" spans="1:15" ht="15.75" x14ac:dyDescent="0.25">
      <c r="A61" s="7">
        <v>54</v>
      </c>
      <c r="B61" s="7"/>
      <c r="C61" s="14"/>
      <c r="D61" s="8"/>
      <c r="E61" s="8" t="s">
        <v>97</v>
      </c>
      <c r="F61" s="7" t="s">
        <v>80</v>
      </c>
      <c r="G61" s="21" t="s">
        <v>81</v>
      </c>
      <c r="H61" s="14"/>
      <c r="N61" s="80"/>
      <c r="O61" s="80"/>
    </row>
    <row r="62" spans="1:15" ht="15.75" x14ac:dyDescent="0.25">
      <c r="A62" s="7">
        <v>55</v>
      </c>
      <c r="B62" s="7"/>
      <c r="C62" s="14"/>
      <c r="D62" s="8"/>
      <c r="E62" s="8" t="s">
        <v>97</v>
      </c>
      <c r="F62" s="7" t="s">
        <v>80</v>
      </c>
      <c r="G62" s="21" t="s">
        <v>82</v>
      </c>
      <c r="H62" s="14"/>
      <c r="N62" s="80"/>
      <c r="O62" s="80"/>
    </row>
    <row r="63" spans="1:15" ht="15.75" x14ac:dyDescent="0.25">
      <c r="A63" s="7">
        <v>56</v>
      </c>
      <c r="B63" s="7">
        <v>660000032</v>
      </c>
      <c r="C63" s="14" t="s">
        <v>40</v>
      </c>
      <c r="D63" s="8" t="s">
        <v>41</v>
      </c>
      <c r="E63" s="8" t="s">
        <v>78</v>
      </c>
      <c r="F63" s="7" t="s">
        <v>62</v>
      </c>
      <c r="G63" s="21" t="s">
        <v>67</v>
      </c>
      <c r="H63" s="11">
        <v>350000</v>
      </c>
      <c r="N63" s="80"/>
      <c r="O63" s="80"/>
    </row>
    <row r="64" spans="1:15" ht="15.75" x14ac:dyDescent="0.25">
      <c r="A64" s="7">
        <v>57</v>
      </c>
      <c r="B64" s="7">
        <v>660000019</v>
      </c>
      <c r="C64" s="14" t="s">
        <v>31</v>
      </c>
      <c r="D64" s="8" t="s">
        <v>32</v>
      </c>
      <c r="E64" s="8" t="s">
        <v>106</v>
      </c>
      <c r="F64" s="7" t="s">
        <v>62</v>
      </c>
      <c r="G64" s="21" t="s">
        <v>67</v>
      </c>
      <c r="H64" s="14" t="s">
        <v>55</v>
      </c>
      <c r="N64" s="80"/>
      <c r="O64" s="80"/>
    </row>
    <row r="65" spans="1:15" ht="15.75" x14ac:dyDescent="0.25">
      <c r="A65" s="7">
        <v>58</v>
      </c>
      <c r="B65" s="23">
        <v>660000019</v>
      </c>
      <c r="C65" s="25" t="s">
        <v>31</v>
      </c>
      <c r="D65" s="111" t="s">
        <v>32</v>
      </c>
      <c r="E65" s="111" t="s">
        <v>39</v>
      </c>
      <c r="F65" s="23" t="s">
        <v>62</v>
      </c>
      <c r="G65" s="21" t="s">
        <v>67</v>
      </c>
      <c r="H65" s="26">
        <v>20400000</v>
      </c>
      <c r="N65" s="80"/>
      <c r="O65" s="80"/>
    </row>
    <row r="66" spans="1:15" ht="15.75" x14ac:dyDescent="0.25">
      <c r="A66" s="7">
        <v>59</v>
      </c>
      <c r="B66" s="7">
        <v>660000019</v>
      </c>
      <c r="C66" s="14" t="s">
        <v>31</v>
      </c>
      <c r="D66" s="8" t="s">
        <v>32</v>
      </c>
      <c r="E66" s="8" t="s">
        <v>109</v>
      </c>
      <c r="F66" s="7" t="s">
        <v>62</v>
      </c>
      <c r="G66" s="14" t="s">
        <v>68</v>
      </c>
      <c r="H66" s="101">
        <v>7800000</v>
      </c>
      <c r="N66" s="82" t="s">
        <v>110</v>
      </c>
      <c r="O66" s="82" t="s">
        <v>111</v>
      </c>
    </row>
    <row r="67" spans="1:15" ht="15.75" x14ac:dyDescent="0.25">
      <c r="A67" s="7">
        <v>60</v>
      </c>
      <c r="B67" s="7">
        <v>660000019</v>
      </c>
      <c r="C67" s="14" t="s">
        <v>31</v>
      </c>
      <c r="D67" s="8" t="s">
        <v>32</v>
      </c>
      <c r="E67" s="8" t="s">
        <v>109</v>
      </c>
      <c r="F67" s="7" t="s">
        <v>62</v>
      </c>
      <c r="G67" s="14" t="s">
        <v>67</v>
      </c>
      <c r="H67" s="101">
        <v>36000000</v>
      </c>
      <c r="N67" s="82" t="s">
        <v>112</v>
      </c>
      <c r="O67" s="82" t="s">
        <v>111</v>
      </c>
    </row>
    <row r="68" spans="1:15" ht="15.75" x14ac:dyDescent="0.25">
      <c r="A68" s="7">
        <v>61</v>
      </c>
      <c r="B68" s="28">
        <v>660000038</v>
      </c>
      <c r="C68" s="30" t="s">
        <v>84</v>
      </c>
      <c r="D68" s="29" t="s">
        <v>85</v>
      </c>
      <c r="E68" s="29" t="s">
        <v>86</v>
      </c>
      <c r="F68" s="28" t="s">
        <v>62</v>
      </c>
      <c r="G68" s="21" t="s">
        <v>67</v>
      </c>
      <c r="H68" s="31">
        <v>100000000</v>
      </c>
      <c r="N68" s="80"/>
      <c r="O68" s="80"/>
    </row>
    <row r="69" spans="1:15" ht="15.75" x14ac:dyDescent="0.25">
      <c r="A69" s="7">
        <v>62</v>
      </c>
      <c r="B69" s="7"/>
      <c r="C69" s="14"/>
      <c r="D69" s="8"/>
      <c r="E69" s="8" t="s">
        <v>97</v>
      </c>
      <c r="F69" s="7" t="s">
        <v>80</v>
      </c>
      <c r="G69" s="21" t="s">
        <v>83</v>
      </c>
      <c r="H69" s="14"/>
      <c r="N69" s="80"/>
      <c r="O69" s="80"/>
    </row>
    <row r="70" spans="1:15" ht="15.75" x14ac:dyDescent="0.25">
      <c r="A70" s="7">
        <v>63</v>
      </c>
      <c r="B70" s="7"/>
      <c r="C70" s="14"/>
      <c r="D70" s="8"/>
      <c r="E70" s="8" t="s">
        <v>97</v>
      </c>
      <c r="F70" s="7" t="s">
        <v>80</v>
      </c>
      <c r="G70" s="21" t="s">
        <v>87</v>
      </c>
      <c r="H70" s="14"/>
      <c r="N70" s="80"/>
      <c r="O70" s="80"/>
    </row>
    <row r="71" spans="1:15" ht="15.75" x14ac:dyDescent="0.25">
      <c r="A71" s="7">
        <v>64</v>
      </c>
      <c r="B71" s="7"/>
      <c r="C71" s="14"/>
      <c r="D71" s="8"/>
      <c r="E71" s="8" t="s">
        <v>97</v>
      </c>
      <c r="F71" s="7" t="s">
        <v>80</v>
      </c>
      <c r="G71" s="21" t="s">
        <v>88</v>
      </c>
      <c r="H71" s="14"/>
      <c r="N71" s="80"/>
      <c r="O71" s="80"/>
    </row>
    <row r="72" spans="1:15" ht="15.75" x14ac:dyDescent="0.25">
      <c r="A72" s="7">
        <v>65</v>
      </c>
      <c r="B72" s="23">
        <v>660000032</v>
      </c>
      <c r="C72" s="25" t="s">
        <v>40</v>
      </c>
      <c r="D72" s="111" t="s">
        <v>41</v>
      </c>
      <c r="E72" s="111" t="s">
        <v>78</v>
      </c>
      <c r="F72" s="23" t="s">
        <v>62</v>
      </c>
      <c r="G72" s="21" t="s">
        <v>68</v>
      </c>
      <c r="H72" s="26">
        <v>400000</v>
      </c>
      <c r="N72" s="80"/>
      <c r="O72" s="80"/>
    </row>
    <row r="73" spans="1:15" ht="15.75" x14ac:dyDescent="0.25">
      <c r="A73" s="7">
        <v>66</v>
      </c>
      <c r="B73" s="7">
        <v>660000038</v>
      </c>
      <c r="C73" s="14" t="s">
        <v>84</v>
      </c>
      <c r="D73" s="8" t="s">
        <v>85</v>
      </c>
      <c r="E73" s="8" t="s">
        <v>86</v>
      </c>
      <c r="F73" s="7" t="s">
        <v>62</v>
      </c>
      <c r="G73" s="14" t="s">
        <v>68</v>
      </c>
      <c r="H73" s="101">
        <v>130000000</v>
      </c>
      <c r="N73" s="82" t="s">
        <v>113</v>
      </c>
      <c r="O73" s="82" t="s">
        <v>114</v>
      </c>
    </row>
    <row r="74" spans="1:15" ht="15.75" x14ac:dyDescent="0.25">
      <c r="A74" s="7">
        <v>67</v>
      </c>
      <c r="B74" s="110">
        <v>660000019</v>
      </c>
      <c r="C74" s="27" t="s">
        <v>31</v>
      </c>
      <c r="D74" s="112" t="s">
        <v>32</v>
      </c>
      <c r="E74" s="112" t="s">
        <v>106</v>
      </c>
      <c r="F74" s="110" t="s">
        <v>62</v>
      </c>
      <c r="G74" s="21" t="s">
        <v>68</v>
      </c>
      <c r="H74" s="27" t="s">
        <v>55</v>
      </c>
      <c r="N74" s="80"/>
      <c r="O74" s="80"/>
    </row>
    <row r="75" spans="1:15" ht="15.75" x14ac:dyDescent="0.25">
      <c r="A75" s="7">
        <v>68</v>
      </c>
      <c r="B75" s="7">
        <v>660000019</v>
      </c>
      <c r="C75" s="14" t="s">
        <v>31</v>
      </c>
      <c r="D75" s="8" t="s">
        <v>32</v>
      </c>
      <c r="E75" s="8" t="s">
        <v>39</v>
      </c>
      <c r="F75" s="7" t="s">
        <v>62</v>
      </c>
      <c r="G75" s="14" t="s">
        <v>68</v>
      </c>
      <c r="H75" s="11">
        <v>55250000</v>
      </c>
      <c r="N75" s="82" t="s">
        <v>115</v>
      </c>
      <c r="O75" s="82" t="s">
        <v>116</v>
      </c>
    </row>
    <row r="76" spans="1:15" ht="15.75" x14ac:dyDescent="0.25">
      <c r="A76" s="7">
        <v>69</v>
      </c>
      <c r="B76" s="28"/>
      <c r="C76" s="30"/>
      <c r="D76" s="29"/>
      <c r="E76" s="29" t="s">
        <v>117</v>
      </c>
      <c r="F76" s="28" t="s">
        <v>51</v>
      </c>
      <c r="G76" s="21" t="s">
        <v>52</v>
      </c>
      <c r="H76" s="86"/>
      <c r="N76" s="80"/>
      <c r="O76" s="80"/>
    </row>
    <row r="77" spans="1:15" ht="15.75" x14ac:dyDescent="0.25">
      <c r="A77" s="7">
        <v>70</v>
      </c>
      <c r="B77" s="7"/>
      <c r="C77" s="14"/>
      <c r="D77" s="8"/>
      <c r="E77" s="8" t="s">
        <v>117</v>
      </c>
      <c r="F77" s="7" t="s">
        <v>80</v>
      </c>
      <c r="G77" s="21" t="s">
        <v>118</v>
      </c>
      <c r="H77" s="86"/>
      <c r="N77" s="80"/>
      <c r="O77" s="80"/>
    </row>
    <row r="78" spans="1:15" ht="15.75" x14ac:dyDescent="0.25">
      <c r="A78" s="7">
        <v>71</v>
      </c>
      <c r="B78" s="7"/>
      <c r="C78" s="14"/>
      <c r="D78" s="8"/>
      <c r="E78" s="8" t="s">
        <v>117</v>
      </c>
      <c r="F78" s="7" t="s">
        <v>80</v>
      </c>
      <c r="G78" s="21" t="s">
        <v>87</v>
      </c>
      <c r="H78" s="86"/>
      <c r="N78" s="80"/>
      <c r="O78" s="80"/>
    </row>
    <row r="79" spans="1:15" ht="15.75" x14ac:dyDescent="0.25">
      <c r="A79" s="7">
        <v>72</v>
      </c>
      <c r="B79" s="23"/>
      <c r="C79" s="25"/>
      <c r="D79" s="111"/>
      <c r="E79" s="111" t="s">
        <v>117</v>
      </c>
      <c r="F79" s="23" t="s">
        <v>80</v>
      </c>
      <c r="G79" s="21" t="s">
        <v>88</v>
      </c>
      <c r="H79" s="86"/>
      <c r="N79" s="80"/>
      <c r="O79" s="80"/>
    </row>
    <row r="80" spans="1:15" ht="15.75" x14ac:dyDescent="0.25">
      <c r="A80" s="7">
        <v>73</v>
      </c>
      <c r="B80" s="7">
        <v>660000032</v>
      </c>
      <c r="C80" s="14" t="s">
        <v>40</v>
      </c>
      <c r="D80" s="8" t="s">
        <v>41</v>
      </c>
      <c r="E80" s="8" t="s">
        <v>120</v>
      </c>
      <c r="F80" s="7" t="s">
        <v>34</v>
      </c>
      <c r="G80" s="8" t="s">
        <v>35</v>
      </c>
      <c r="H80" s="11">
        <v>24618000</v>
      </c>
      <c r="N80" s="82" t="s">
        <v>121</v>
      </c>
      <c r="O80" s="82" t="s">
        <v>122</v>
      </c>
    </row>
    <row r="81" spans="1:15" ht="15.75" x14ac:dyDescent="0.25">
      <c r="A81" s="7">
        <v>74</v>
      </c>
      <c r="B81" s="110">
        <v>660000032</v>
      </c>
      <c r="C81" s="27" t="s">
        <v>40</v>
      </c>
      <c r="D81" s="112" t="s">
        <v>41</v>
      </c>
      <c r="E81" s="112" t="s">
        <v>120</v>
      </c>
      <c r="F81" s="110" t="s">
        <v>62</v>
      </c>
      <c r="G81" s="21" t="s">
        <v>63</v>
      </c>
      <c r="H81" s="86"/>
      <c r="N81" s="100"/>
      <c r="O81" s="100"/>
    </row>
    <row r="82" spans="1:15" ht="15.75" x14ac:dyDescent="0.25">
      <c r="A82" s="7">
        <v>75</v>
      </c>
      <c r="B82" s="7">
        <v>660000032</v>
      </c>
      <c r="C82" s="14" t="s">
        <v>40</v>
      </c>
      <c r="D82" s="8" t="s">
        <v>41</v>
      </c>
      <c r="E82" s="8" t="s">
        <v>120</v>
      </c>
      <c r="F82" s="7" t="s">
        <v>62</v>
      </c>
      <c r="G82" s="14" t="s">
        <v>67</v>
      </c>
      <c r="H82" s="11">
        <v>41543370</v>
      </c>
      <c r="N82" s="82" t="s">
        <v>123</v>
      </c>
      <c r="O82" s="82" t="s">
        <v>124</v>
      </c>
    </row>
    <row r="83" spans="1:15" ht="15.75" x14ac:dyDescent="0.25">
      <c r="A83" s="7">
        <v>76</v>
      </c>
      <c r="B83" s="7">
        <v>660000019</v>
      </c>
      <c r="C83" s="14" t="s">
        <v>31</v>
      </c>
      <c r="D83" s="8" t="s">
        <v>32</v>
      </c>
      <c r="E83" s="8" t="s">
        <v>39</v>
      </c>
      <c r="F83" s="7" t="s">
        <v>62</v>
      </c>
      <c r="G83" s="14" t="s">
        <v>68</v>
      </c>
      <c r="H83" s="11"/>
      <c r="N83" s="82" t="s">
        <v>125</v>
      </c>
      <c r="O83" s="82" t="s">
        <v>126</v>
      </c>
    </row>
    <row r="84" spans="1:15" ht="15.75" x14ac:dyDescent="0.25">
      <c r="A84" s="7">
        <v>77</v>
      </c>
      <c r="B84" s="7">
        <v>660000032</v>
      </c>
      <c r="C84" s="14" t="s">
        <v>40</v>
      </c>
      <c r="D84" s="8" t="s">
        <v>41</v>
      </c>
      <c r="E84" s="8" t="s">
        <v>120</v>
      </c>
      <c r="F84" s="7" t="s">
        <v>62</v>
      </c>
      <c r="G84" s="14" t="s">
        <v>68</v>
      </c>
      <c r="H84" s="101">
        <v>79101594</v>
      </c>
      <c r="N84" s="82" t="s">
        <v>127</v>
      </c>
      <c r="O84" s="82" t="s">
        <v>128</v>
      </c>
    </row>
    <row r="85" spans="1:15" ht="15.75" x14ac:dyDescent="0.25">
      <c r="A85" s="7">
        <v>78</v>
      </c>
      <c r="B85" s="28">
        <v>660000019</v>
      </c>
      <c r="C85" s="30" t="s">
        <v>31</v>
      </c>
      <c r="D85" s="29" t="s">
        <v>32</v>
      </c>
      <c r="E85" s="29" t="s">
        <v>72</v>
      </c>
      <c r="F85" s="28" t="s">
        <v>62</v>
      </c>
      <c r="G85" s="21" t="s">
        <v>67</v>
      </c>
      <c r="H85" s="30" t="s">
        <v>55</v>
      </c>
      <c r="N85" s="80"/>
      <c r="O85" s="80"/>
    </row>
    <row r="86" spans="1:15" ht="15.75" x14ac:dyDescent="0.25">
      <c r="A86" s="7">
        <v>79</v>
      </c>
      <c r="B86" s="7">
        <v>660000019</v>
      </c>
      <c r="C86" s="14" t="s">
        <v>31</v>
      </c>
      <c r="D86" s="8" t="s">
        <v>32</v>
      </c>
      <c r="E86" s="8" t="s">
        <v>72</v>
      </c>
      <c r="F86" s="7" t="s">
        <v>62</v>
      </c>
      <c r="G86" s="21" t="s">
        <v>68</v>
      </c>
      <c r="H86" s="14" t="s">
        <v>55</v>
      </c>
      <c r="N86" s="80"/>
      <c r="O86" s="80"/>
    </row>
    <row r="87" spans="1:15" ht="15.75" x14ac:dyDescent="0.25">
      <c r="A87" s="7">
        <v>80</v>
      </c>
      <c r="B87" s="7">
        <v>660000032</v>
      </c>
      <c r="C87" s="14" t="s">
        <v>40</v>
      </c>
      <c r="D87" s="8" t="s">
        <v>41</v>
      </c>
      <c r="E87" s="8" t="s">
        <v>129</v>
      </c>
      <c r="F87" s="7" t="s">
        <v>62</v>
      </c>
      <c r="G87" s="21" t="s">
        <v>68</v>
      </c>
      <c r="H87" s="11">
        <v>96000000</v>
      </c>
      <c r="N87" s="80"/>
      <c r="O87" s="80"/>
    </row>
    <row r="88" spans="1:15" ht="15.75" x14ac:dyDescent="0.25">
      <c r="A88" s="7">
        <v>81</v>
      </c>
      <c r="B88" s="7">
        <v>660000032</v>
      </c>
      <c r="C88" s="14" t="s">
        <v>40</v>
      </c>
      <c r="D88" s="8" t="s">
        <v>41</v>
      </c>
      <c r="E88" s="8" t="s">
        <v>92</v>
      </c>
      <c r="F88" s="7" t="s">
        <v>62</v>
      </c>
      <c r="G88" s="14" t="s">
        <v>67</v>
      </c>
      <c r="H88" s="11">
        <v>39622930</v>
      </c>
      <c r="N88" s="80"/>
      <c r="O88" s="80"/>
    </row>
    <row r="89" spans="1:15" ht="15.75" x14ac:dyDescent="0.25">
      <c r="A89" s="7">
        <v>82</v>
      </c>
      <c r="B89" s="7">
        <v>660000032</v>
      </c>
      <c r="C89" s="14" t="s">
        <v>40</v>
      </c>
      <c r="D89" s="8" t="s">
        <v>41</v>
      </c>
      <c r="E89" s="8" t="s">
        <v>92</v>
      </c>
      <c r="F89" s="7" t="s">
        <v>62</v>
      </c>
      <c r="G89" s="14" t="s">
        <v>68</v>
      </c>
      <c r="H89" s="11">
        <v>97819108</v>
      </c>
      <c r="N89" s="80"/>
      <c r="O89" s="80"/>
    </row>
    <row r="90" spans="1:15" ht="15.75" x14ac:dyDescent="0.25">
      <c r="A90" s="7">
        <v>83</v>
      </c>
      <c r="B90" s="7">
        <v>660000032</v>
      </c>
      <c r="C90" s="14" t="s">
        <v>40</v>
      </c>
      <c r="D90" s="8" t="s">
        <v>41</v>
      </c>
      <c r="E90" s="8" t="s">
        <v>101</v>
      </c>
      <c r="F90" s="7" t="s">
        <v>62</v>
      </c>
      <c r="G90" s="21" t="s">
        <v>67</v>
      </c>
      <c r="H90" s="11">
        <v>19149724</v>
      </c>
      <c r="N90" s="80"/>
      <c r="O90" s="80"/>
    </row>
    <row r="91" spans="1:15" ht="15.75" x14ac:dyDescent="0.25">
      <c r="A91" s="7">
        <v>84</v>
      </c>
      <c r="B91" s="7">
        <v>660000032</v>
      </c>
      <c r="C91" s="14" t="s">
        <v>40</v>
      </c>
      <c r="D91" s="8" t="s">
        <v>41</v>
      </c>
      <c r="E91" s="8" t="s">
        <v>101</v>
      </c>
      <c r="F91" s="7" t="s">
        <v>62</v>
      </c>
      <c r="G91" s="21" t="s">
        <v>68</v>
      </c>
      <c r="H91" s="11">
        <v>47275881</v>
      </c>
      <c r="N91" s="80"/>
      <c r="O91" s="80"/>
    </row>
    <row r="92" spans="1:15" ht="15.75" x14ac:dyDescent="0.25">
      <c r="A92" s="7">
        <v>85</v>
      </c>
      <c r="B92" s="7">
        <v>660000032</v>
      </c>
      <c r="C92" s="14" t="s">
        <v>40</v>
      </c>
      <c r="D92" s="8" t="s">
        <v>41</v>
      </c>
      <c r="E92" s="8" t="s">
        <v>102</v>
      </c>
      <c r="F92" s="7" t="s">
        <v>62</v>
      </c>
      <c r="G92" s="21" t="s">
        <v>67</v>
      </c>
      <c r="H92" s="11">
        <v>83633353</v>
      </c>
      <c r="N92" s="80"/>
      <c r="O92" s="80"/>
    </row>
    <row r="93" spans="1:15" ht="15.75" x14ac:dyDescent="0.25">
      <c r="A93" s="7">
        <v>86</v>
      </c>
      <c r="B93" s="23">
        <v>660000032</v>
      </c>
      <c r="C93" s="25" t="s">
        <v>40</v>
      </c>
      <c r="D93" s="111" t="s">
        <v>41</v>
      </c>
      <c r="E93" s="111" t="s">
        <v>102</v>
      </c>
      <c r="F93" s="23" t="s">
        <v>62</v>
      </c>
      <c r="G93" s="21" t="s">
        <v>68</v>
      </c>
      <c r="H93" s="26">
        <v>206469841</v>
      </c>
      <c r="N93" s="80"/>
      <c r="O93" s="80"/>
    </row>
    <row r="94" spans="1:15" ht="15.75" x14ac:dyDescent="0.25">
      <c r="A94" s="7">
        <v>87</v>
      </c>
      <c r="B94" s="7">
        <v>660000032</v>
      </c>
      <c r="C94" s="14" t="s">
        <v>40</v>
      </c>
      <c r="D94" s="8" t="s">
        <v>41</v>
      </c>
      <c r="E94" s="8" t="s">
        <v>120</v>
      </c>
      <c r="F94" s="7" t="s">
        <v>62</v>
      </c>
      <c r="G94" s="14" t="s">
        <v>69</v>
      </c>
      <c r="H94" s="101">
        <v>41741370</v>
      </c>
      <c r="N94" s="82" t="s">
        <v>131</v>
      </c>
      <c r="O94" s="82" t="s">
        <v>132</v>
      </c>
    </row>
    <row r="95" spans="1:15" ht="15.75" x14ac:dyDescent="0.25">
      <c r="A95" s="7">
        <v>88</v>
      </c>
      <c r="B95" s="110">
        <v>660000032</v>
      </c>
      <c r="C95" s="27" t="s">
        <v>40</v>
      </c>
      <c r="D95" s="112" t="s">
        <v>41</v>
      </c>
      <c r="E95" s="112" t="s">
        <v>120</v>
      </c>
      <c r="F95" s="110" t="s">
        <v>51</v>
      </c>
      <c r="G95" s="21" t="s">
        <v>52</v>
      </c>
      <c r="H95" s="27" t="s">
        <v>55</v>
      </c>
      <c r="N95" s="80"/>
      <c r="O95" s="80"/>
    </row>
    <row r="96" spans="1:15" ht="15.75" x14ac:dyDescent="0.25">
      <c r="A96" s="7">
        <v>89</v>
      </c>
      <c r="B96" s="7">
        <v>660000032</v>
      </c>
      <c r="C96" s="14" t="s">
        <v>40</v>
      </c>
      <c r="D96" s="8" t="s">
        <v>41</v>
      </c>
      <c r="E96" s="8" t="s">
        <v>120</v>
      </c>
      <c r="F96" s="7" t="s">
        <v>80</v>
      </c>
      <c r="G96" s="14" t="s">
        <v>81</v>
      </c>
      <c r="H96" s="102">
        <v>23971200</v>
      </c>
      <c r="N96" s="82" t="s">
        <v>134</v>
      </c>
      <c r="O96" s="82" t="s">
        <v>135</v>
      </c>
    </row>
    <row r="97" spans="1:15" ht="15.75" x14ac:dyDescent="0.25">
      <c r="A97" s="7">
        <v>90</v>
      </c>
      <c r="B97" s="7">
        <v>660000032</v>
      </c>
      <c r="C97" s="14" t="s">
        <v>40</v>
      </c>
      <c r="D97" s="8" t="s">
        <v>41</v>
      </c>
      <c r="E97" s="8" t="s">
        <v>120</v>
      </c>
      <c r="F97" s="7" t="s">
        <v>80</v>
      </c>
      <c r="G97" s="14" t="s">
        <v>82</v>
      </c>
      <c r="H97" s="102">
        <v>34016400</v>
      </c>
      <c r="N97" s="82" t="s">
        <v>136</v>
      </c>
      <c r="O97" s="82" t="s">
        <v>137</v>
      </c>
    </row>
    <row r="98" spans="1:15" ht="15.75" x14ac:dyDescent="0.25">
      <c r="A98" s="7">
        <v>91</v>
      </c>
      <c r="B98" s="7">
        <v>660000032</v>
      </c>
      <c r="C98" s="14" t="s">
        <v>40</v>
      </c>
      <c r="D98" s="8" t="s">
        <v>41</v>
      </c>
      <c r="E98" s="8" t="s">
        <v>120</v>
      </c>
      <c r="F98" s="7" t="s">
        <v>80</v>
      </c>
      <c r="G98" s="14" t="s">
        <v>83</v>
      </c>
      <c r="H98" s="102">
        <v>22334400</v>
      </c>
      <c r="N98" s="82" t="s">
        <v>138</v>
      </c>
      <c r="O98" s="82" t="s">
        <v>139</v>
      </c>
    </row>
    <row r="99" spans="1:15" ht="15.75" x14ac:dyDescent="0.25">
      <c r="A99" s="7">
        <v>92</v>
      </c>
      <c r="B99" s="7">
        <v>660000032</v>
      </c>
      <c r="C99" s="14" t="s">
        <v>40</v>
      </c>
      <c r="D99" s="8" t="s">
        <v>41</v>
      </c>
      <c r="E99" s="8" t="s">
        <v>120</v>
      </c>
      <c r="F99" s="7" t="s">
        <v>80</v>
      </c>
      <c r="G99" s="14" t="s">
        <v>87</v>
      </c>
      <c r="H99" s="102">
        <v>54753600</v>
      </c>
      <c r="N99" s="82" t="s">
        <v>140</v>
      </c>
      <c r="O99" s="82" t="s">
        <v>141</v>
      </c>
    </row>
    <row r="100" spans="1:15" ht="15.75" x14ac:dyDescent="0.25">
      <c r="A100" s="7">
        <v>93</v>
      </c>
      <c r="B100" s="28">
        <v>660000032</v>
      </c>
      <c r="C100" s="30" t="s">
        <v>40</v>
      </c>
      <c r="D100" s="29" t="s">
        <v>41</v>
      </c>
      <c r="E100" s="29" t="s">
        <v>78</v>
      </c>
      <c r="F100" s="28" t="s">
        <v>62</v>
      </c>
      <c r="G100" s="21" t="s">
        <v>69</v>
      </c>
      <c r="H100" s="98"/>
      <c r="N100" s="80"/>
      <c r="O100" s="80"/>
    </row>
    <row r="101" spans="1:15" ht="15.75" x14ac:dyDescent="0.25">
      <c r="A101" s="7">
        <v>94</v>
      </c>
      <c r="B101" s="7">
        <v>660000038</v>
      </c>
      <c r="C101" s="14" t="s">
        <v>84</v>
      </c>
      <c r="D101" s="8" t="s">
        <v>85</v>
      </c>
      <c r="E101" s="8" t="s">
        <v>86</v>
      </c>
      <c r="F101" s="7" t="s">
        <v>62</v>
      </c>
      <c r="G101" s="21" t="s">
        <v>69</v>
      </c>
      <c r="H101" s="98"/>
      <c r="N101" s="80"/>
      <c r="O101" s="80"/>
    </row>
    <row r="102" spans="1:15" ht="15.75" x14ac:dyDescent="0.25">
      <c r="A102" s="7">
        <v>95</v>
      </c>
      <c r="B102" s="7">
        <v>660000019</v>
      </c>
      <c r="C102" s="14" t="s">
        <v>31</v>
      </c>
      <c r="D102" s="8" t="s">
        <v>32</v>
      </c>
      <c r="E102" s="8" t="s">
        <v>106</v>
      </c>
      <c r="F102" s="7" t="s">
        <v>62</v>
      </c>
      <c r="G102" s="21" t="s">
        <v>69</v>
      </c>
      <c r="H102" s="98"/>
      <c r="N102" s="80"/>
      <c r="O102" s="80"/>
    </row>
    <row r="103" spans="1:15" ht="15.75" x14ac:dyDescent="0.25">
      <c r="A103" s="7">
        <v>96</v>
      </c>
      <c r="B103" s="23">
        <v>660000019</v>
      </c>
      <c r="C103" s="25" t="s">
        <v>31</v>
      </c>
      <c r="D103" s="111" t="s">
        <v>32</v>
      </c>
      <c r="E103" s="111" t="s">
        <v>39</v>
      </c>
      <c r="F103" s="23" t="s">
        <v>62</v>
      </c>
      <c r="G103" s="21" t="s">
        <v>69</v>
      </c>
      <c r="H103" s="98"/>
      <c r="N103" s="80"/>
      <c r="O103" s="80"/>
    </row>
    <row r="104" spans="1:15" ht="15.75" x14ac:dyDescent="0.25">
      <c r="A104" s="7">
        <v>97</v>
      </c>
      <c r="B104" s="7">
        <v>660000019</v>
      </c>
      <c r="C104" s="14" t="s">
        <v>31</v>
      </c>
      <c r="D104" s="8" t="s">
        <v>32</v>
      </c>
      <c r="E104" s="8" t="s">
        <v>109</v>
      </c>
      <c r="F104" s="7" t="s">
        <v>62</v>
      </c>
      <c r="G104" s="14" t="s">
        <v>69</v>
      </c>
      <c r="H104" s="101">
        <v>42000000</v>
      </c>
      <c r="N104" s="82" t="s">
        <v>142</v>
      </c>
      <c r="O104" s="82" t="s">
        <v>111</v>
      </c>
    </row>
    <row r="105" spans="1:15" ht="15.75" x14ac:dyDescent="0.25">
      <c r="A105" s="7">
        <v>98</v>
      </c>
      <c r="B105" s="7">
        <v>660000032</v>
      </c>
      <c r="C105" s="14" t="s">
        <v>40</v>
      </c>
      <c r="D105" s="8" t="s">
        <v>41</v>
      </c>
      <c r="E105" s="8" t="s">
        <v>120</v>
      </c>
      <c r="F105" s="7" t="s">
        <v>80</v>
      </c>
      <c r="G105" s="14" t="s">
        <v>88</v>
      </c>
      <c r="H105" s="102">
        <v>35956800</v>
      </c>
      <c r="N105" s="82" t="s">
        <v>143</v>
      </c>
      <c r="O105" s="82" t="s">
        <v>144</v>
      </c>
    </row>
    <row r="106" spans="1:15" ht="15.75" x14ac:dyDescent="0.25">
      <c r="A106" s="7">
        <v>99</v>
      </c>
      <c r="B106" s="7">
        <v>660000032</v>
      </c>
      <c r="C106" s="14" t="s">
        <v>40</v>
      </c>
      <c r="D106" s="8" t="s">
        <v>41</v>
      </c>
      <c r="E106" s="8" t="s">
        <v>145</v>
      </c>
      <c r="F106" s="7" t="s">
        <v>51</v>
      </c>
      <c r="G106" s="14" t="s">
        <v>52</v>
      </c>
      <c r="H106" s="102">
        <v>215944190</v>
      </c>
      <c r="N106" s="82" t="s">
        <v>146</v>
      </c>
      <c r="O106" s="82" t="s">
        <v>147</v>
      </c>
    </row>
    <row r="107" spans="1:15" ht="15.75" x14ac:dyDescent="0.25">
      <c r="A107" s="7">
        <v>100</v>
      </c>
      <c r="B107" s="110">
        <v>660000032</v>
      </c>
      <c r="C107" s="27" t="s">
        <v>40</v>
      </c>
      <c r="D107" s="112" t="s">
        <v>41</v>
      </c>
      <c r="E107" s="112" t="s">
        <v>145</v>
      </c>
      <c r="F107" s="110" t="s">
        <v>80</v>
      </c>
      <c r="G107" s="21" t="s">
        <v>118</v>
      </c>
      <c r="H107" s="117">
        <v>131181050</v>
      </c>
      <c r="N107" s="82" t="s">
        <v>306</v>
      </c>
      <c r="O107" s="82" t="s">
        <v>307</v>
      </c>
    </row>
    <row r="108" spans="1:15" ht="15.75" x14ac:dyDescent="0.25">
      <c r="A108" s="7">
        <v>101</v>
      </c>
      <c r="B108" s="7"/>
      <c r="C108" s="14" t="s">
        <v>40</v>
      </c>
      <c r="D108" s="8" t="s">
        <v>41</v>
      </c>
      <c r="E108" s="8" t="s">
        <v>120</v>
      </c>
      <c r="F108" s="7" t="s">
        <v>80</v>
      </c>
      <c r="G108" s="14" t="s">
        <v>87</v>
      </c>
      <c r="H108" s="102"/>
      <c r="N108" s="82" t="s">
        <v>148</v>
      </c>
      <c r="O108" s="82" t="s">
        <v>149</v>
      </c>
    </row>
    <row r="109" spans="1:15" ht="15.75" x14ac:dyDescent="0.25">
      <c r="A109" s="7">
        <v>102</v>
      </c>
      <c r="B109" s="7">
        <v>660000032</v>
      </c>
      <c r="C109" s="14" t="s">
        <v>40</v>
      </c>
      <c r="D109" s="8" t="s">
        <v>41</v>
      </c>
      <c r="E109" s="8" t="s">
        <v>145</v>
      </c>
      <c r="F109" s="7" t="s">
        <v>80</v>
      </c>
      <c r="G109" s="14" t="s">
        <v>87</v>
      </c>
      <c r="H109" s="102">
        <v>54490590</v>
      </c>
      <c r="N109" s="82" t="s">
        <v>140</v>
      </c>
      <c r="O109" s="82" t="s">
        <v>141</v>
      </c>
    </row>
    <row r="110" spans="1:15" ht="15.75" x14ac:dyDescent="0.25">
      <c r="A110" s="7">
        <v>103</v>
      </c>
      <c r="B110" s="28">
        <v>660000019</v>
      </c>
      <c r="C110" s="30" t="s">
        <v>31</v>
      </c>
      <c r="D110" s="29" t="s">
        <v>32</v>
      </c>
      <c r="E110" s="29" t="s">
        <v>72</v>
      </c>
      <c r="F110" s="28" t="s">
        <v>62</v>
      </c>
      <c r="G110" s="21" t="s">
        <v>69</v>
      </c>
      <c r="H110" s="96"/>
      <c r="N110" s="80"/>
      <c r="O110" s="80"/>
    </row>
    <row r="111" spans="1:15" ht="15.75" x14ac:dyDescent="0.25">
      <c r="A111" s="7">
        <v>104</v>
      </c>
      <c r="B111" s="7">
        <v>660000032</v>
      </c>
      <c r="C111" s="14" t="s">
        <v>40</v>
      </c>
      <c r="D111" s="8" t="s">
        <v>41</v>
      </c>
      <c r="E111" s="8" t="s">
        <v>92</v>
      </c>
      <c r="F111" s="7" t="s">
        <v>62</v>
      </c>
      <c r="G111" s="14" t="s">
        <v>69</v>
      </c>
      <c r="H111" s="96"/>
      <c r="N111" s="80"/>
      <c r="O111" s="80"/>
    </row>
    <row r="112" spans="1:15" ht="15.75" x14ac:dyDescent="0.25">
      <c r="A112" s="7">
        <v>105</v>
      </c>
      <c r="B112" s="7">
        <v>660000032</v>
      </c>
      <c r="C112" s="14" t="s">
        <v>40</v>
      </c>
      <c r="D112" s="8" t="s">
        <v>41</v>
      </c>
      <c r="E112" s="8" t="s">
        <v>101</v>
      </c>
      <c r="F112" s="7" t="s">
        <v>62</v>
      </c>
      <c r="G112" s="21" t="s">
        <v>69</v>
      </c>
      <c r="H112" s="96"/>
      <c r="N112" s="80"/>
      <c r="O112" s="80"/>
    </row>
    <row r="113" spans="1:15" ht="15.75" x14ac:dyDescent="0.25">
      <c r="A113" s="7">
        <v>106</v>
      </c>
      <c r="B113" s="7">
        <v>660000032</v>
      </c>
      <c r="C113" s="14" t="s">
        <v>40</v>
      </c>
      <c r="D113" s="8" t="s">
        <v>41</v>
      </c>
      <c r="E113" s="8" t="s">
        <v>102</v>
      </c>
      <c r="F113" s="23" t="s">
        <v>62</v>
      </c>
      <c r="G113" s="21" t="s">
        <v>69</v>
      </c>
      <c r="H113" s="96"/>
      <c r="N113" s="80"/>
      <c r="O113" s="80"/>
    </row>
    <row r="114" spans="1:15" ht="15.75" x14ac:dyDescent="0.25">
      <c r="A114" s="7">
        <v>107</v>
      </c>
      <c r="B114" s="7">
        <v>660000032</v>
      </c>
      <c r="C114" s="14" t="s">
        <v>40</v>
      </c>
      <c r="D114" s="8" t="s">
        <v>41</v>
      </c>
      <c r="E114" s="8" t="s">
        <v>145</v>
      </c>
      <c r="F114" s="7" t="s">
        <v>80</v>
      </c>
      <c r="G114" s="14" t="s">
        <v>88</v>
      </c>
      <c r="H114" s="96"/>
      <c r="N114" s="80"/>
      <c r="O114" s="80"/>
    </row>
    <row r="115" spans="1:15" ht="15.75" x14ac:dyDescent="0.25">
      <c r="A115" s="7">
        <v>108</v>
      </c>
      <c r="B115" s="7">
        <v>660000006</v>
      </c>
      <c r="C115" s="14" t="s">
        <v>84</v>
      </c>
      <c r="D115" s="8" t="s">
        <v>150</v>
      </c>
      <c r="E115" s="8" t="s">
        <v>151</v>
      </c>
      <c r="F115" s="7" t="s">
        <v>51</v>
      </c>
      <c r="G115" s="14" t="s">
        <v>52</v>
      </c>
      <c r="H115" s="96"/>
      <c r="N115" s="80"/>
      <c r="O115" s="80"/>
    </row>
    <row r="116" spans="1:15" ht="15.75" x14ac:dyDescent="0.25">
      <c r="A116" s="7">
        <v>109</v>
      </c>
      <c r="B116" s="7">
        <v>660000006</v>
      </c>
      <c r="C116" s="14" t="s">
        <v>84</v>
      </c>
      <c r="D116" s="8" t="s">
        <v>150</v>
      </c>
      <c r="E116" s="8" t="s">
        <v>152</v>
      </c>
      <c r="F116" s="7" t="s">
        <v>51</v>
      </c>
      <c r="G116" s="14" t="s">
        <v>52</v>
      </c>
      <c r="H116" s="96"/>
      <c r="N116" s="80"/>
      <c r="O116" s="80"/>
    </row>
    <row r="117" spans="1:15" ht="15.75" x14ac:dyDescent="0.25">
      <c r="A117" s="7">
        <v>110</v>
      </c>
      <c r="B117" s="7">
        <v>660000006</v>
      </c>
      <c r="C117" s="14" t="s">
        <v>84</v>
      </c>
      <c r="D117" s="8" t="s">
        <v>150</v>
      </c>
      <c r="E117" s="8" t="s">
        <v>153</v>
      </c>
      <c r="F117" s="7" t="s">
        <v>51</v>
      </c>
      <c r="G117" s="14" t="s">
        <v>52</v>
      </c>
      <c r="H117" s="96"/>
      <c r="N117" s="80"/>
      <c r="O117" s="80"/>
    </row>
    <row r="118" spans="1:15" ht="15.75" x14ac:dyDescent="0.25">
      <c r="A118" s="7">
        <v>111</v>
      </c>
      <c r="B118" s="7">
        <v>660000006</v>
      </c>
      <c r="C118" s="14" t="s">
        <v>84</v>
      </c>
      <c r="D118" s="8" t="s">
        <v>150</v>
      </c>
      <c r="E118" s="8" t="s">
        <v>154</v>
      </c>
      <c r="F118" s="7" t="s">
        <v>51</v>
      </c>
      <c r="G118" s="14" t="s">
        <v>52</v>
      </c>
      <c r="H118" s="96"/>
      <c r="N118" s="80"/>
      <c r="O118" s="80"/>
    </row>
    <row r="119" spans="1:15" ht="15.75" x14ac:dyDescent="0.25">
      <c r="A119" s="7">
        <v>112</v>
      </c>
      <c r="B119" s="7">
        <v>660000006</v>
      </c>
      <c r="C119" s="14" t="s">
        <v>84</v>
      </c>
      <c r="D119" s="8" t="s">
        <v>150</v>
      </c>
      <c r="E119" s="8" t="s">
        <v>155</v>
      </c>
      <c r="F119" s="7" t="s">
        <v>51</v>
      </c>
      <c r="G119" s="14" t="s">
        <v>52</v>
      </c>
      <c r="H119" s="96"/>
      <c r="N119" s="80"/>
      <c r="O119" s="80"/>
    </row>
    <row r="120" spans="1:15" ht="15.75" x14ac:dyDescent="0.25">
      <c r="A120" s="7">
        <v>113</v>
      </c>
      <c r="B120" s="7">
        <v>660000006</v>
      </c>
      <c r="C120" s="14" t="s">
        <v>84</v>
      </c>
      <c r="D120" s="8" t="s">
        <v>150</v>
      </c>
      <c r="E120" s="8" t="s">
        <v>156</v>
      </c>
      <c r="F120" s="7" t="s">
        <v>51</v>
      </c>
      <c r="G120" s="14" t="s">
        <v>52</v>
      </c>
      <c r="H120" s="96"/>
      <c r="N120" s="80"/>
      <c r="O120" s="80"/>
    </row>
    <row r="121" spans="1:15" ht="15.75" x14ac:dyDescent="0.25">
      <c r="A121" s="7">
        <v>114</v>
      </c>
      <c r="B121" s="7">
        <v>660000013</v>
      </c>
      <c r="C121" s="14" t="s">
        <v>157</v>
      </c>
      <c r="D121" s="8" t="s">
        <v>158</v>
      </c>
      <c r="E121" s="8" t="s">
        <v>157</v>
      </c>
      <c r="F121" s="7" t="s">
        <v>51</v>
      </c>
      <c r="G121" s="14" t="s">
        <v>52</v>
      </c>
      <c r="H121" s="96"/>
      <c r="N121" s="80"/>
      <c r="O121" s="80"/>
    </row>
    <row r="122" spans="1:15" ht="15.75" x14ac:dyDescent="0.25">
      <c r="A122" s="7">
        <v>115</v>
      </c>
      <c r="B122" s="7">
        <v>660000015</v>
      </c>
      <c r="C122" s="14" t="s">
        <v>159</v>
      </c>
      <c r="D122" s="8" t="s">
        <v>160</v>
      </c>
      <c r="E122" s="8" t="s">
        <v>160</v>
      </c>
      <c r="F122" s="7" t="s">
        <v>51</v>
      </c>
      <c r="G122" s="14" t="s">
        <v>52</v>
      </c>
      <c r="H122" s="96"/>
      <c r="N122" s="80"/>
      <c r="O122" s="80"/>
    </row>
    <row r="123" spans="1:15" ht="15.75" x14ac:dyDescent="0.25">
      <c r="A123" s="7">
        <v>116</v>
      </c>
      <c r="B123" s="7">
        <v>660000015</v>
      </c>
      <c r="C123" s="14" t="s">
        <v>159</v>
      </c>
      <c r="D123" s="8" t="s">
        <v>160</v>
      </c>
      <c r="E123" s="8" t="s">
        <v>161</v>
      </c>
      <c r="F123" s="7" t="s">
        <v>51</v>
      </c>
      <c r="G123" s="14" t="s">
        <v>52</v>
      </c>
      <c r="H123" s="96"/>
      <c r="N123" s="80"/>
      <c r="O123" s="80"/>
    </row>
    <row r="124" spans="1:15" ht="15.75" x14ac:dyDescent="0.25">
      <c r="A124" s="7">
        <v>117</v>
      </c>
      <c r="B124" s="7"/>
      <c r="C124" s="14"/>
      <c r="D124" s="8"/>
      <c r="E124" s="8" t="s">
        <v>162</v>
      </c>
      <c r="F124" s="7" t="s">
        <v>51</v>
      </c>
      <c r="G124" s="14" t="s">
        <v>52</v>
      </c>
      <c r="H124" s="96"/>
      <c r="N124" s="80"/>
      <c r="O124" s="80"/>
    </row>
    <row r="125" spans="1:15" ht="15.75" x14ac:dyDescent="0.25">
      <c r="A125" s="7">
        <v>118</v>
      </c>
      <c r="B125" s="23">
        <v>660000032</v>
      </c>
      <c r="C125" s="25" t="s">
        <v>40</v>
      </c>
      <c r="D125" s="111" t="s">
        <v>41</v>
      </c>
      <c r="E125" s="111" t="s">
        <v>163</v>
      </c>
      <c r="F125" s="23" t="s">
        <v>51</v>
      </c>
      <c r="G125" s="25" t="s">
        <v>52</v>
      </c>
      <c r="H125" s="96"/>
      <c r="N125" s="80"/>
      <c r="O125" s="80"/>
    </row>
    <row r="126" spans="1:15" ht="15.75" x14ac:dyDescent="0.25">
      <c r="A126" s="7">
        <v>119</v>
      </c>
      <c r="B126" s="14">
        <v>660000032</v>
      </c>
      <c r="C126" s="14" t="s">
        <v>40</v>
      </c>
      <c r="D126" s="116" t="s">
        <v>41</v>
      </c>
      <c r="E126" s="14" t="s">
        <v>164</v>
      </c>
      <c r="F126" s="7" t="s">
        <v>51</v>
      </c>
      <c r="G126" s="14" t="s">
        <v>52</v>
      </c>
      <c r="H126" s="102">
        <v>36000000</v>
      </c>
      <c r="N126" s="82" t="s">
        <v>166</v>
      </c>
      <c r="O126" s="82" t="s">
        <v>167</v>
      </c>
    </row>
    <row r="127" spans="1:15" ht="15.75" x14ac:dyDescent="0.25">
      <c r="A127" s="7">
        <v>120</v>
      </c>
      <c r="B127" s="7">
        <v>660000032</v>
      </c>
      <c r="C127" s="14" t="s">
        <v>40</v>
      </c>
      <c r="D127" s="8" t="s">
        <v>41</v>
      </c>
      <c r="E127" s="8" t="s">
        <v>173</v>
      </c>
      <c r="F127" s="7" t="s">
        <v>51</v>
      </c>
      <c r="G127" s="14" t="s">
        <v>52</v>
      </c>
      <c r="H127" s="102">
        <v>137700000</v>
      </c>
      <c r="N127" s="82" t="s">
        <v>174</v>
      </c>
      <c r="O127" s="82" t="s">
        <v>175</v>
      </c>
    </row>
    <row r="128" spans="1:15" ht="15.75" x14ac:dyDescent="0.25">
      <c r="A128" s="7">
        <v>121</v>
      </c>
      <c r="B128" s="7">
        <v>660000032</v>
      </c>
      <c r="C128" s="14" t="s">
        <v>40</v>
      </c>
      <c r="D128" s="8" t="s">
        <v>41</v>
      </c>
      <c r="E128" s="8" t="s">
        <v>176</v>
      </c>
      <c r="F128" s="7" t="s">
        <v>62</v>
      </c>
      <c r="G128" s="14" t="s">
        <v>67</v>
      </c>
      <c r="H128" s="101">
        <v>80000000</v>
      </c>
      <c r="N128" s="82" t="s">
        <v>177</v>
      </c>
      <c r="O128" s="82" t="s">
        <v>178</v>
      </c>
    </row>
    <row r="129" spans="1:15" ht="15.75" x14ac:dyDescent="0.25">
      <c r="A129" s="7">
        <v>122</v>
      </c>
      <c r="B129" s="7">
        <v>660000032</v>
      </c>
      <c r="C129" s="14" t="s">
        <v>40</v>
      </c>
      <c r="D129" s="8" t="s">
        <v>41</v>
      </c>
      <c r="E129" s="8" t="s">
        <v>92</v>
      </c>
      <c r="F129" s="7" t="s">
        <v>51</v>
      </c>
      <c r="G129" s="14" t="s">
        <v>52</v>
      </c>
      <c r="H129" s="94"/>
      <c r="N129" s="80"/>
      <c r="O129" s="80"/>
    </row>
    <row r="130" spans="1:15" ht="15.75" x14ac:dyDescent="0.25">
      <c r="A130" s="7">
        <v>123</v>
      </c>
      <c r="B130" s="7">
        <v>660000032</v>
      </c>
      <c r="C130" s="14" t="s">
        <v>40</v>
      </c>
      <c r="D130" s="8" t="s">
        <v>41</v>
      </c>
      <c r="E130" s="8" t="s">
        <v>179</v>
      </c>
      <c r="F130" s="7" t="s">
        <v>51</v>
      </c>
      <c r="G130" s="14" t="s">
        <v>52</v>
      </c>
      <c r="H130" s="94"/>
      <c r="N130" s="80"/>
      <c r="O130" s="80"/>
    </row>
    <row r="131" spans="1:15" ht="15.75" x14ac:dyDescent="0.25">
      <c r="A131" s="7">
        <v>124</v>
      </c>
      <c r="B131" s="7">
        <v>660000032</v>
      </c>
      <c r="C131" s="14" t="s">
        <v>40</v>
      </c>
      <c r="D131" s="8" t="s">
        <v>41</v>
      </c>
      <c r="E131" s="8" t="s">
        <v>176</v>
      </c>
      <c r="F131" s="7" t="s">
        <v>62</v>
      </c>
      <c r="G131" s="14" t="s">
        <v>68</v>
      </c>
      <c r="H131" s="94"/>
      <c r="N131" s="80"/>
      <c r="O131" s="80"/>
    </row>
    <row r="132" spans="1:15" ht="15.75" x14ac:dyDescent="0.25">
      <c r="A132" s="7">
        <v>125</v>
      </c>
      <c r="B132" s="7">
        <v>660000032</v>
      </c>
      <c r="C132" s="14" t="s">
        <v>40</v>
      </c>
      <c r="D132" s="8" t="s">
        <v>41</v>
      </c>
      <c r="E132" s="8" t="s">
        <v>176</v>
      </c>
      <c r="F132" s="7" t="s">
        <v>62</v>
      </c>
      <c r="G132" s="14" t="s">
        <v>69</v>
      </c>
      <c r="H132" s="101">
        <v>80000000</v>
      </c>
      <c r="N132" s="82" t="s">
        <v>180</v>
      </c>
      <c r="O132" s="82" t="s">
        <v>178</v>
      </c>
    </row>
    <row r="133" spans="1:15" ht="15.75" x14ac:dyDescent="0.25">
      <c r="A133" s="7">
        <v>126</v>
      </c>
      <c r="B133" s="7">
        <v>660000032</v>
      </c>
      <c r="C133" s="14" t="s">
        <v>40</v>
      </c>
      <c r="D133" s="8" t="s">
        <v>41</v>
      </c>
      <c r="E133" s="8" t="s">
        <v>176</v>
      </c>
      <c r="F133" s="7" t="s">
        <v>51</v>
      </c>
      <c r="G133" s="14" t="s">
        <v>52</v>
      </c>
      <c r="H133" s="94"/>
      <c r="N133" s="80"/>
      <c r="O133" s="80"/>
    </row>
    <row r="134" spans="1:15" ht="15.75" x14ac:dyDescent="0.25">
      <c r="A134" s="7">
        <v>127</v>
      </c>
      <c r="B134" s="7">
        <v>660000032</v>
      </c>
      <c r="C134" s="14" t="s">
        <v>40</v>
      </c>
      <c r="D134" s="8" t="s">
        <v>41</v>
      </c>
      <c r="E134" s="8" t="s">
        <v>176</v>
      </c>
      <c r="F134" s="7" t="s">
        <v>80</v>
      </c>
      <c r="G134" s="14" t="s">
        <v>81</v>
      </c>
      <c r="H134" s="94"/>
      <c r="N134" s="80"/>
      <c r="O134" s="80"/>
    </row>
    <row r="135" spans="1:15" ht="15.75" x14ac:dyDescent="0.25">
      <c r="A135" s="7">
        <v>128</v>
      </c>
      <c r="B135" s="7">
        <v>660000032</v>
      </c>
      <c r="C135" s="14" t="s">
        <v>40</v>
      </c>
      <c r="D135" s="8" t="s">
        <v>41</v>
      </c>
      <c r="E135" s="8" t="s">
        <v>176</v>
      </c>
      <c r="F135" s="7" t="s">
        <v>80</v>
      </c>
      <c r="G135" s="14" t="s">
        <v>82</v>
      </c>
      <c r="H135" s="94"/>
      <c r="N135" s="80"/>
      <c r="O135" s="80"/>
    </row>
    <row r="136" spans="1:15" ht="15.75" x14ac:dyDescent="0.25">
      <c r="A136" s="7">
        <v>129</v>
      </c>
      <c r="B136" s="7">
        <v>660000032</v>
      </c>
      <c r="C136" s="14" t="s">
        <v>40</v>
      </c>
      <c r="D136" s="8" t="s">
        <v>41</v>
      </c>
      <c r="E136" s="8" t="s">
        <v>176</v>
      </c>
      <c r="F136" s="7" t="s">
        <v>80</v>
      </c>
      <c r="G136" s="14" t="s">
        <v>83</v>
      </c>
      <c r="H136" s="11">
        <v>80000000</v>
      </c>
      <c r="N136" s="80"/>
      <c r="O136" s="80"/>
    </row>
    <row r="137" spans="1:15" ht="15.75" x14ac:dyDescent="0.25">
      <c r="A137" s="7">
        <v>130</v>
      </c>
      <c r="B137" s="7"/>
      <c r="C137" s="14"/>
      <c r="D137" s="8"/>
      <c r="E137" s="8" t="s">
        <v>176</v>
      </c>
      <c r="F137" s="7" t="s">
        <v>80</v>
      </c>
      <c r="G137" s="14" t="s">
        <v>87</v>
      </c>
      <c r="H137" s="94"/>
      <c r="N137" s="80"/>
      <c r="O137" s="80"/>
    </row>
    <row r="138" spans="1:15" ht="15.75" x14ac:dyDescent="0.25">
      <c r="A138" s="7">
        <v>131</v>
      </c>
      <c r="B138" s="7">
        <v>660000032</v>
      </c>
      <c r="C138" s="14" t="s">
        <v>40</v>
      </c>
      <c r="D138" s="8" t="s">
        <v>41</v>
      </c>
      <c r="E138" s="8" t="s">
        <v>101</v>
      </c>
      <c r="F138" s="7" t="s">
        <v>51</v>
      </c>
      <c r="G138" s="14" t="s">
        <v>52</v>
      </c>
      <c r="H138" s="94"/>
      <c r="N138" s="80"/>
      <c r="O138" s="80"/>
    </row>
    <row r="139" spans="1:15" ht="15.75" x14ac:dyDescent="0.25">
      <c r="A139" s="7">
        <v>132</v>
      </c>
      <c r="B139" s="7">
        <v>660000032</v>
      </c>
      <c r="C139" s="14" t="s">
        <v>40</v>
      </c>
      <c r="D139" s="8" t="s">
        <v>41</v>
      </c>
      <c r="E139" s="8" t="s">
        <v>176</v>
      </c>
      <c r="F139" s="7" t="s">
        <v>80</v>
      </c>
      <c r="G139" s="14" t="s">
        <v>88</v>
      </c>
      <c r="H139" s="94"/>
      <c r="N139" s="80"/>
      <c r="O139" s="80"/>
    </row>
    <row r="140" spans="1:15" ht="15.75" x14ac:dyDescent="0.25">
      <c r="A140" s="7">
        <v>133</v>
      </c>
      <c r="B140" s="7">
        <v>660000032</v>
      </c>
      <c r="C140" s="14" t="s">
        <v>40</v>
      </c>
      <c r="D140" s="8" t="s">
        <v>41</v>
      </c>
      <c r="E140" s="8" t="s">
        <v>184</v>
      </c>
      <c r="F140" s="7" t="s">
        <v>62</v>
      </c>
      <c r="G140" s="14" t="s">
        <v>63</v>
      </c>
      <c r="H140" s="94"/>
      <c r="N140" s="80"/>
      <c r="O140" s="80"/>
    </row>
    <row r="141" spans="1:15" ht="15.75" x14ac:dyDescent="0.25">
      <c r="A141" s="7">
        <v>134</v>
      </c>
      <c r="B141" s="7">
        <v>660000032</v>
      </c>
      <c r="C141" s="14" t="s">
        <v>40</v>
      </c>
      <c r="D141" s="8" t="s">
        <v>41</v>
      </c>
      <c r="E141" s="8" t="s">
        <v>185</v>
      </c>
      <c r="F141" s="7" t="s">
        <v>34</v>
      </c>
      <c r="G141" s="8" t="s">
        <v>35</v>
      </c>
      <c r="H141" s="94"/>
      <c r="N141" s="80"/>
      <c r="O141" s="80"/>
    </row>
    <row r="142" spans="1:15" ht="15.75" x14ac:dyDescent="0.25">
      <c r="A142" s="7">
        <v>135</v>
      </c>
      <c r="B142" s="7">
        <v>660000032</v>
      </c>
      <c r="C142" s="14" t="s">
        <v>40</v>
      </c>
      <c r="D142" s="8" t="s">
        <v>41</v>
      </c>
      <c r="E142" s="8" t="s">
        <v>185</v>
      </c>
      <c r="F142" s="7" t="s">
        <v>62</v>
      </c>
      <c r="G142" s="14" t="s">
        <v>67</v>
      </c>
      <c r="H142" s="94"/>
      <c r="N142" s="100"/>
      <c r="O142" s="100"/>
    </row>
    <row r="143" spans="1:15" ht="15.75" x14ac:dyDescent="0.25">
      <c r="A143" s="7">
        <v>136</v>
      </c>
      <c r="B143" s="7">
        <v>660000032</v>
      </c>
      <c r="C143" s="14" t="s">
        <v>40</v>
      </c>
      <c r="D143" s="8" t="s">
        <v>41</v>
      </c>
      <c r="E143" s="8" t="s">
        <v>186</v>
      </c>
      <c r="F143" s="7" t="s">
        <v>51</v>
      </c>
      <c r="G143" s="14" t="s">
        <v>52</v>
      </c>
      <c r="H143" s="102">
        <v>240000000</v>
      </c>
      <c r="N143" s="82" t="s">
        <v>188</v>
      </c>
      <c r="O143" s="82" t="s">
        <v>189</v>
      </c>
    </row>
    <row r="144" spans="1:15" ht="15.75" x14ac:dyDescent="0.25">
      <c r="A144" s="7">
        <v>137</v>
      </c>
      <c r="B144" s="7">
        <v>660000032</v>
      </c>
      <c r="C144" s="14" t="s">
        <v>40</v>
      </c>
      <c r="D144" s="8" t="s">
        <v>41</v>
      </c>
      <c r="E144" s="8" t="s">
        <v>190</v>
      </c>
      <c r="F144" s="7" t="s">
        <v>51</v>
      </c>
      <c r="G144" s="14" t="s">
        <v>52</v>
      </c>
      <c r="H144" s="94"/>
      <c r="N144" s="80"/>
      <c r="O144" s="80"/>
    </row>
    <row r="145" spans="1:15" ht="15.75" x14ac:dyDescent="0.25">
      <c r="A145" s="7">
        <v>138</v>
      </c>
      <c r="B145" s="7">
        <v>660000032</v>
      </c>
      <c r="C145" s="14" t="s">
        <v>40</v>
      </c>
      <c r="D145" s="8" t="s">
        <v>41</v>
      </c>
      <c r="E145" s="8" t="s">
        <v>192</v>
      </c>
      <c r="F145" s="7" t="s">
        <v>51</v>
      </c>
      <c r="G145" s="14" t="s">
        <v>52</v>
      </c>
      <c r="H145" s="94"/>
      <c r="N145" s="80"/>
      <c r="O145" s="80"/>
    </row>
    <row r="146" spans="1:15" ht="15.75" x14ac:dyDescent="0.25">
      <c r="A146" s="7">
        <v>139</v>
      </c>
      <c r="B146" s="7">
        <v>660000032</v>
      </c>
      <c r="C146" s="14" t="s">
        <v>40</v>
      </c>
      <c r="D146" s="8" t="s">
        <v>41</v>
      </c>
      <c r="E146" s="8" t="s">
        <v>193</v>
      </c>
      <c r="F146" s="7" t="s">
        <v>51</v>
      </c>
      <c r="G146" s="14" t="s">
        <v>52</v>
      </c>
      <c r="H146" s="94"/>
      <c r="N146" s="80"/>
      <c r="O146" s="80"/>
    </row>
    <row r="147" spans="1:15" ht="15.75" x14ac:dyDescent="0.25">
      <c r="A147" s="7">
        <v>140</v>
      </c>
      <c r="B147" s="7">
        <v>660000026</v>
      </c>
      <c r="C147" s="14" t="s">
        <v>40</v>
      </c>
      <c r="D147" s="8" t="s">
        <v>77</v>
      </c>
      <c r="E147" s="8" t="s">
        <v>194</v>
      </c>
      <c r="F147" s="7" t="s">
        <v>51</v>
      </c>
      <c r="G147" s="14" t="s">
        <v>52</v>
      </c>
      <c r="H147" s="94"/>
      <c r="N147" s="80"/>
      <c r="O147" s="80"/>
    </row>
    <row r="148" spans="1:15" ht="15.75" x14ac:dyDescent="0.25">
      <c r="A148" s="7">
        <v>141</v>
      </c>
      <c r="B148" s="7">
        <v>660000032</v>
      </c>
      <c r="C148" s="14" t="s">
        <v>40</v>
      </c>
      <c r="D148" s="8" t="s">
        <v>41</v>
      </c>
      <c r="E148" s="8" t="s">
        <v>195</v>
      </c>
      <c r="F148" s="7" t="s">
        <v>51</v>
      </c>
      <c r="G148" s="14" t="s">
        <v>118</v>
      </c>
      <c r="H148" s="102">
        <v>222000000</v>
      </c>
      <c r="N148" s="82" t="s">
        <v>196</v>
      </c>
      <c r="O148" s="82" t="s">
        <v>197</v>
      </c>
    </row>
    <row r="149" spans="1:15" ht="15.75" x14ac:dyDescent="0.25">
      <c r="A149" s="7">
        <v>142</v>
      </c>
      <c r="B149" s="7">
        <v>660000032</v>
      </c>
      <c r="C149" s="14" t="s">
        <v>40</v>
      </c>
      <c r="D149" s="8" t="s">
        <v>41</v>
      </c>
      <c r="E149" s="8" t="s">
        <v>198</v>
      </c>
      <c r="F149" s="7" t="s">
        <v>51</v>
      </c>
      <c r="G149" s="14" t="s">
        <v>52</v>
      </c>
      <c r="H149" s="94"/>
      <c r="N149" s="80"/>
      <c r="O149" s="80"/>
    </row>
    <row r="150" spans="1:15" ht="15.75" x14ac:dyDescent="0.25">
      <c r="A150" s="7">
        <v>143</v>
      </c>
      <c r="B150" s="7">
        <v>660000032</v>
      </c>
      <c r="C150" s="14" t="s">
        <v>40</v>
      </c>
      <c r="D150" s="8" t="s">
        <v>41</v>
      </c>
      <c r="E150" s="8" t="s">
        <v>200</v>
      </c>
      <c r="F150" s="7" t="s">
        <v>51</v>
      </c>
      <c r="G150" s="14" t="s">
        <v>52</v>
      </c>
      <c r="H150" s="94"/>
      <c r="N150" s="80"/>
      <c r="O150" s="80"/>
    </row>
    <row r="151" spans="1:15" ht="15.75" x14ac:dyDescent="0.25">
      <c r="A151" s="7">
        <v>144</v>
      </c>
      <c r="B151" s="7"/>
      <c r="C151" s="14"/>
      <c r="D151" s="8"/>
      <c r="E151" s="8" t="s">
        <v>201</v>
      </c>
      <c r="F151" s="7" t="s">
        <v>51</v>
      </c>
      <c r="G151" s="14" t="s">
        <v>52</v>
      </c>
      <c r="H151" s="94"/>
      <c r="N151" s="80"/>
      <c r="O151" s="80"/>
    </row>
    <row r="152" spans="1:15" ht="15.75" x14ac:dyDescent="0.25">
      <c r="A152" s="7">
        <v>145</v>
      </c>
      <c r="B152" s="7">
        <v>660000032</v>
      </c>
      <c r="C152" s="14" t="s">
        <v>40</v>
      </c>
      <c r="D152" s="8" t="s">
        <v>41</v>
      </c>
      <c r="E152" s="8" t="s">
        <v>202</v>
      </c>
      <c r="F152" s="7" t="s">
        <v>51</v>
      </c>
      <c r="G152" s="14" t="s">
        <v>52</v>
      </c>
      <c r="H152" s="94"/>
      <c r="N152" s="80"/>
      <c r="O152" s="80"/>
    </row>
    <row r="153" spans="1:15" ht="15.75" x14ac:dyDescent="0.25">
      <c r="A153" s="7">
        <v>146</v>
      </c>
      <c r="B153" s="7">
        <v>660000032</v>
      </c>
      <c r="C153" s="14" t="s">
        <v>40</v>
      </c>
      <c r="D153" s="8" t="s">
        <v>41</v>
      </c>
      <c r="E153" s="8" t="s">
        <v>203</v>
      </c>
      <c r="F153" s="7" t="s">
        <v>51</v>
      </c>
      <c r="G153" s="14" t="s">
        <v>52</v>
      </c>
      <c r="H153" s="94"/>
      <c r="N153" s="80"/>
      <c r="O153" s="80"/>
    </row>
    <row r="154" spans="1:15" ht="15.75" x14ac:dyDescent="0.25">
      <c r="A154" s="7">
        <v>147</v>
      </c>
      <c r="B154" s="7">
        <v>660000032</v>
      </c>
      <c r="C154" s="14" t="s">
        <v>40</v>
      </c>
      <c r="D154" s="8" t="s">
        <v>41</v>
      </c>
      <c r="E154" s="8" t="s">
        <v>204</v>
      </c>
      <c r="F154" s="7" t="s">
        <v>51</v>
      </c>
      <c r="G154" s="14" t="s">
        <v>52</v>
      </c>
      <c r="H154" s="94"/>
      <c r="N154" s="80"/>
      <c r="O154" s="80"/>
    </row>
    <row r="155" spans="1:15" ht="15.75" x14ac:dyDescent="0.25">
      <c r="A155" s="7">
        <v>148</v>
      </c>
      <c r="B155" s="7"/>
      <c r="C155" s="14"/>
      <c r="D155" s="8"/>
      <c r="E155" s="8" t="s">
        <v>205</v>
      </c>
      <c r="F155" s="7" t="s">
        <v>51</v>
      </c>
      <c r="G155" s="14" t="s">
        <v>52</v>
      </c>
      <c r="H155" s="94"/>
      <c r="N155" s="80"/>
      <c r="O155" s="80"/>
    </row>
    <row r="156" spans="1:15" ht="15.75" x14ac:dyDescent="0.25">
      <c r="A156" s="7">
        <v>149</v>
      </c>
      <c r="B156" s="7">
        <v>660000032</v>
      </c>
      <c r="C156" s="14" t="s">
        <v>40</v>
      </c>
      <c r="D156" s="8" t="s">
        <v>41</v>
      </c>
      <c r="E156" s="8" t="s">
        <v>206</v>
      </c>
      <c r="F156" s="7" t="s">
        <v>51</v>
      </c>
      <c r="G156" s="14" t="s">
        <v>52</v>
      </c>
      <c r="H156" s="94"/>
      <c r="N156" s="80"/>
      <c r="O156" s="80"/>
    </row>
    <row r="157" spans="1:15" ht="15.75" x14ac:dyDescent="0.25">
      <c r="A157" s="7">
        <v>150</v>
      </c>
      <c r="B157" s="7">
        <v>660000032</v>
      </c>
      <c r="C157" s="14" t="s">
        <v>40</v>
      </c>
      <c r="D157" s="8" t="s">
        <v>41</v>
      </c>
      <c r="E157" s="8" t="s">
        <v>207</v>
      </c>
      <c r="F157" s="7" t="s">
        <v>51</v>
      </c>
      <c r="G157" s="14" t="s">
        <v>52</v>
      </c>
      <c r="H157" s="94"/>
      <c r="N157" s="80"/>
      <c r="O157" s="80"/>
    </row>
    <row r="158" spans="1:15" ht="15.75" x14ac:dyDescent="0.25">
      <c r="A158" s="7">
        <v>151</v>
      </c>
      <c r="B158" s="7"/>
      <c r="C158" s="14"/>
      <c r="D158" s="8"/>
      <c r="E158" s="8" t="s">
        <v>208</v>
      </c>
      <c r="F158" s="7" t="s">
        <v>51</v>
      </c>
      <c r="G158" s="14" t="s">
        <v>52</v>
      </c>
      <c r="H158" s="94"/>
      <c r="N158" s="80"/>
      <c r="O158" s="80"/>
    </row>
    <row r="159" spans="1:15" ht="15.75" x14ac:dyDescent="0.25">
      <c r="A159" s="7">
        <v>152</v>
      </c>
      <c r="B159" s="7"/>
      <c r="C159" s="14"/>
      <c r="D159" s="8"/>
      <c r="E159" s="8" t="s">
        <v>210</v>
      </c>
      <c r="F159" s="7" t="s">
        <v>51</v>
      </c>
      <c r="G159" s="14" t="s">
        <v>52</v>
      </c>
      <c r="H159" s="94"/>
      <c r="N159" s="80"/>
      <c r="O159" s="80"/>
    </row>
    <row r="160" spans="1:15" ht="15.75" x14ac:dyDescent="0.25">
      <c r="A160" s="7">
        <v>153</v>
      </c>
      <c r="B160" s="7"/>
      <c r="C160" s="14"/>
      <c r="D160" s="8"/>
      <c r="E160" s="8" t="s">
        <v>211</v>
      </c>
      <c r="F160" s="7" t="s">
        <v>51</v>
      </c>
      <c r="G160" s="14" t="s">
        <v>52</v>
      </c>
      <c r="H160" s="94"/>
      <c r="N160" s="80"/>
      <c r="O160" s="80"/>
    </row>
    <row r="161" spans="1:73" ht="15.75" x14ac:dyDescent="0.25">
      <c r="A161" s="7">
        <v>154</v>
      </c>
      <c r="B161" s="7"/>
      <c r="C161" s="14"/>
      <c r="D161" s="8"/>
      <c r="E161" s="8" t="s">
        <v>212</v>
      </c>
      <c r="F161" s="7" t="s">
        <v>51</v>
      </c>
      <c r="G161" s="14" t="s">
        <v>52</v>
      </c>
      <c r="H161" s="94"/>
      <c r="N161" s="80"/>
      <c r="O161" s="80"/>
    </row>
    <row r="162" spans="1:73" ht="15.75" x14ac:dyDescent="0.25">
      <c r="A162" s="7">
        <v>155</v>
      </c>
      <c r="B162" s="7"/>
      <c r="C162" s="14"/>
      <c r="D162" s="8"/>
      <c r="E162" s="8" t="s">
        <v>213</v>
      </c>
      <c r="F162" s="7" t="s">
        <v>51</v>
      </c>
      <c r="G162" s="14" t="s">
        <v>52</v>
      </c>
      <c r="H162" s="94"/>
      <c r="N162" s="80"/>
      <c r="O162" s="80"/>
    </row>
    <row r="163" spans="1:73" ht="15.75" x14ac:dyDescent="0.25">
      <c r="A163" s="7">
        <v>156</v>
      </c>
      <c r="B163" s="7">
        <v>660000038</v>
      </c>
      <c r="C163" s="14" t="s">
        <v>84</v>
      </c>
      <c r="D163" s="8" t="s">
        <v>85</v>
      </c>
      <c r="E163" s="8" t="s">
        <v>214</v>
      </c>
      <c r="F163" s="7" t="s">
        <v>51</v>
      </c>
      <c r="G163" s="14" t="s">
        <v>52</v>
      </c>
      <c r="H163" s="94"/>
      <c r="N163" s="80"/>
      <c r="O163" s="80"/>
    </row>
    <row r="164" spans="1:73" ht="15.75" x14ac:dyDescent="0.25">
      <c r="A164" s="7">
        <v>157</v>
      </c>
      <c r="B164" s="7">
        <v>660000028</v>
      </c>
      <c r="C164" s="14" t="s">
        <v>215</v>
      </c>
      <c r="D164" s="8" t="s">
        <v>216</v>
      </c>
      <c r="E164" s="8" t="s">
        <v>217</v>
      </c>
      <c r="F164" s="7" t="s">
        <v>51</v>
      </c>
      <c r="G164" s="14" t="s">
        <v>52</v>
      </c>
      <c r="H164" s="94"/>
      <c r="N164" s="80"/>
      <c r="O164" s="80"/>
    </row>
    <row r="165" spans="1:73" ht="15.75" x14ac:dyDescent="0.25">
      <c r="A165" s="23">
        <v>158</v>
      </c>
      <c r="B165" s="23"/>
      <c r="C165" s="25"/>
      <c r="D165" s="111"/>
      <c r="E165" s="111" t="s">
        <v>106</v>
      </c>
      <c r="F165" s="23" t="s">
        <v>51</v>
      </c>
      <c r="G165" s="25" t="s">
        <v>52</v>
      </c>
      <c r="H165" s="119"/>
      <c r="N165" s="120"/>
      <c r="O165" s="120"/>
    </row>
    <row r="166" spans="1:73" s="125" customFormat="1" x14ac:dyDescent="0.25">
      <c r="A166" s="128">
        <v>159</v>
      </c>
      <c r="B166" s="128">
        <v>660000030</v>
      </c>
      <c r="C166" s="129" t="s">
        <v>219</v>
      </c>
      <c r="D166" s="130" t="s">
        <v>220</v>
      </c>
      <c r="E166" s="130" t="s">
        <v>109</v>
      </c>
      <c r="F166" s="128" t="s">
        <v>51</v>
      </c>
      <c r="G166" s="129" t="s">
        <v>52</v>
      </c>
      <c r="H166" s="133">
        <v>60000000</v>
      </c>
      <c r="I166" s="134">
        <f>SUM(H166-(R166))</f>
        <v>5000000</v>
      </c>
      <c r="J166" s="134">
        <f>SUM(H166-S166)</f>
        <v>18490475</v>
      </c>
      <c r="K166" s="126" t="s">
        <v>602</v>
      </c>
      <c r="L166" s="126" t="s">
        <v>602</v>
      </c>
      <c r="M166" s="127">
        <v>45605</v>
      </c>
      <c r="N166" s="126" t="s">
        <v>221</v>
      </c>
      <c r="O166" s="131" t="s">
        <v>111</v>
      </c>
      <c r="P166" s="127">
        <v>45645</v>
      </c>
      <c r="Q166" s="123" t="s">
        <v>728</v>
      </c>
      <c r="R166" s="133">
        <v>55000000</v>
      </c>
      <c r="S166" s="133">
        <f>SUM(R166-(Y166+AD166+AI166))</f>
        <v>41509525</v>
      </c>
      <c r="T166" s="123" t="s">
        <v>816</v>
      </c>
      <c r="U166" s="123" t="s">
        <v>5231</v>
      </c>
      <c r="V166" s="132">
        <v>45729</v>
      </c>
      <c r="W166" s="126" t="s">
        <v>817</v>
      </c>
      <c r="X166" s="126" t="s">
        <v>5232</v>
      </c>
      <c r="Y166" s="133">
        <v>5000000</v>
      </c>
      <c r="Z166" s="126" t="s">
        <v>656</v>
      </c>
      <c r="AA166" s="132">
        <v>45742</v>
      </c>
      <c r="AB166" s="126" t="s">
        <v>819</v>
      </c>
      <c r="AC166" s="126" t="s">
        <v>5233</v>
      </c>
      <c r="AD166" s="133">
        <v>3490475</v>
      </c>
      <c r="AE166" s="126" t="s">
        <v>656</v>
      </c>
      <c r="AF166" s="132">
        <v>45797</v>
      </c>
      <c r="AG166" s="126" t="s">
        <v>821</v>
      </c>
      <c r="AH166" s="126" t="s">
        <v>5234</v>
      </c>
      <c r="AI166" s="133">
        <v>5000000</v>
      </c>
      <c r="AJ166" s="126" t="s">
        <v>656</v>
      </c>
      <c r="AK166" s="123"/>
      <c r="AL166" s="123"/>
      <c r="AM166" s="123"/>
      <c r="AN166" s="123"/>
      <c r="AO166" s="122"/>
      <c r="AP166" s="122"/>
      <c r="AQ166" s="122"/>
      <c r="AR166" s="122"/>
      <c r="AS166" s="122"/>
      <c r="AT166" s="122"/>
      <c r="AU166" s="122"/>
      <c r="AV166" s="122"/>
      <c r="AW166" s="122"/>
      <c r="AX166" s="122"/>
      <c r="AY166" s="122"/>
      <c r="AZ166" s="122"/>
      <c r="BA166" s="122"/>
      <c r="BB166" s="122"/>
      <c r="BC166" s="122"/>
      <c r="BD166" s="122"/>
      <c r="BE166" s="122"/>
      <c r="BF166" s="122"/>
      <c r="BG166" s="122"/>
      <c r="BH166" s="122"/>
      <c r="BI166" s="122"/>
      <c r="BJ166" s="122"/>
      <c r="BK166" s="122"/>
      <c r="BL166" s="122"/>
      <c r="BM166" s="122"/>
      <c r="BN166" s="122"/>
      <c r="BO166" s="122"/>
      <c r="BP166" s="122"/>
      <c r="BQ166" s="122"/>
      <c r="BR166" s="122"/>
      <c r="BS166" s="122"/>
      <c r="BT166" s="122"/>
      <c r="BU166" s="126" t="s">
        <v>5235</v>
      </c>
    </row>
    <row r="167" spans="1:73" s="125" customFormat="1" x14ac:dyDescent="0.25">
      <c r="A167" s="128">
        <v>160</v>
      </c>
      <c r="B167" s="128">
        <v>660000019</v>
      </c>
      <c r="C167" s="129" t="s">
        <v>31</v>
      </c>
      <c r="D167" s="130" t="s">
        <v>32</v>
      </c>
      <c r="E167" s="130" t="s">
        <v>39</v>
      </c>
      <c r="F167" s="128" t="s">
        <v>51</v>
      </c>
      <c r="G167" s="129" t="s">
        <v>52</v>
      </c>
      <c r="H167" s="133">
        <v>83000000</v>
      </c>
      <c r="I167" s="134">
        <f>SUM(H167-(R167+R168+R169))</f>
        <v>1675000</v>
      </c>
      <c r="J167" s="134">
        <f>SUM(H167-(S167+S168+S169))</f>
        <v>9400000</v>
      </c>
      <c r="K167" s="126" t="s">
        <v>602</v>
      </c>
      <c r="L167" s="126" t="s">
        <v>602</v>
      </c>
      <c r="M167" s="127">
        <v>45560</v>
      </c>
      <c r="N167" s="126" t="s">
        <v>222</v>
      </c>
      <c r="O167" s="131" t="s">
        <v>223</v>
      </c>
      <c r="P167" s="127">
        <v>45603</v>
      </c>
      <c r="Q167" s="123" t="s">
        <v>728</v>
      </c>
      <c r="R167" s="133">
        <v>40000000</v>
      </c>
      <c r="S167" s="133">
        <f>SUM(R167-(Y167+AD167+AI167))</f>
        <v>36250000</v>
      </c>
      <c r="T167" s="123" t="s">
        <v>724</v>
      </c>
      <c r="U167" s="123" t="s">
        <v>1098</v>
      </c>
      <c r="V167" s="132">
        <v>45691</v>
      </c>
      <c r="W167" s="126" t="s">
        <v>5236</v>
      </c>
      <c r="X167" s="126" t="s">
        <v>5232</v>
      </c>
      <c r="Y167" s="133">
        <v>0</v>
      </c>
      <c r="Z167" s="126" t="s">
        <v>656</v>
      </c>
      <c r="AA167" s="132">
        <v>45691</v>
      </c>
      <c r="AB167" s="126" t="s">
        <v>726</v>
      </c>
      <c r="AC167" s="126" t="s">
        <v>5233</v>
      </c>
      <c r="AD167" s="133">
        <v>3750000</v>
      </c>
      <c r="AE167" s="126" t="s">
        <v>656</v>
      </c>
      <c r="AF167" s="132">
        <v>45782</v>
      </c>
      <c r="AG167" s="126" t="s">
        <v>729</v>
      </c>
      <c r="AH167" s="126" t="s">
        <v>5234</v>
      </c>
      <c r="AI167" s="133">
        <v>0</v>
      </c>
      <c r="AJ167" s="126" t="s">
        <v>656</v>
      </c>
      <c r="AK167" s="122"/>
      <c r="AL167" s="122"/>
      <c r="AM167" s="122"/>
      <c r="AN167" s="122"/>
      <c r="AO167" s="122"/>
      <c r="AP167" s="122"/>
      <c r="AQ167" s="122"/>
      <c r="AR167" s="122"/>
      <c r="AS167" s="122"/>
      <c r="AT167" s="122"/>
      <c r="AU167" s="122"/>
      <c r="AV167" s="122"/>
      <c r="AW167" s="122"/>
      <c r="AX167" s="122"/>
      <c r="AY167" s="122"/>
      <c r="AZ167" s="122"/>
      <c r="BA167" s="122"/>
      <c r="BB167" s="122"/>
      <c r="BC167" s="122"/>
      <c r="BD167" s="122"/>
      <c r="BE167" s="122"/>
      <c r="BF167" s="122"/>
      <c r="BG167" s="122"/>
      <c r="BH167" s="122"/>
      <c r="BI167" s="122"/>
      <c r="BJ167" s="122"/>
      <c r="BK167" s="122"/>
      <c r="BL167" s="122"/>
      <c r="BM167" s="122"/>
      <c r="BN167" s="122"/>
      <c r="BO167" s="122"/>
      <c r="BP167" s="122"/>
      <c r="BQ167" s="122"/>
      <c r="BR167" s="122"/>
      <c r="BS167" s="122"/>
      <c r="BT167" s="122"/>
      <c r="BU167" s="126" t="s">
        <v>5235</v>
      </c>
    </row>
    <row r="168" spans="1:73" s="125" customFormat="1" x14ac:dyDescent="0.25">
      <c r="A168" s="128">
        <v>161</v>
      </c>
      <c r="B168" s="128">
        <v>660000019</v>
      </c>
      <c r="C168" s="129" t="s">
        <v>31</v>
      </c>
      <c r="D168" s="130" t="s">
        <v>32</v>
      </c>
      <c r="E168" s="130" t="s">
        <v>39</v>
      </c>
      <c r="F168" s="128" t="s">
        <v>51</v>
      </c>
      <c r="G168" s="129" t="s">
        <v>52</v>
      </c>
      <c r="H168" s="133" t="s">
        <v>55</v>
      </c>
      <c r="I168" s="133" t="s">
        <v>55</v>
      </c>
      <c r="J168" s="133" t="s">
        <v>55</v>
      </c>
      <c r="K168" s="126" t="s">
        <v>602</v>
      </c>
      <c r="L168" s="126" t="s">
        <v>602</v>
      </c>
      <c r="M168" s="127">
        <v>45560</v>
      </c>
      <c r="N168" s="126" t="s">
        <v>224</v>
      </c>
      <c r="O168" s="131" t="s">
        <v>225</v>
      </c>
      <c r="P168" s="127">
        <v>45603</v>
      </c>
      <c r="Q168" s="123" t="s">
        <v>728</v>
      </c>
      <c r="R168" s="133">
        <v>40000000</v>
      </c>
      <c r="S168" s="133">
        <f>SUM(R168-(Y168+AD168+AI168))</f>
        <v>37350000</v>
      </c>
      <c r="T168" s="123" t="s">
        <v>741</v>
      </c>
      <c r="U168" s="123" t="s">
        <v>1108</v>
      </c>
      <c r="V168" s="132">
        <v>45691</v>
      </c>
      <c r="W168" s="126" t="s">
        <v>743</v>
      </c>
      <c r="X168" s="126" t="s">
        <v>5232</v>
      </c>
      <c r="Y168" s="133">
        <v>0</v>
      </c>
      <c r="Z168" s="126" t="s">
        <v>656</v>
      </c>
      <c r="AA168" s="132">
        <v>45734</v>
      </c>
      <c r="AB168" s="126" t="s">
        <v>745</v>
      </c>
      <c r="AC168" s="126" t="s">
        <v>5233</v>
      </c>
      <c r="AD168" s="133">
        <v>2650000</v>
      </c>
      <c r="AE168" s="126" t="s">
        <v>656</v>
      </c>
      <c r="AF168" s="132">
        <v>45781</v>
      </c>
      <c r="AG168" s="126" t="s">
        <v>747</v>
      </c>
      <c r="AH168" s="126" t="s">
        <v>5234</v>
      </c>
      <c r="AI168" s="133">
        <v>0</v>
      </c>
      <c r="AJ168" s="126" t="s">
        <v>656</v>
      </c>
      <c r="AK168" s="122"/>
      <c r="AL168" s="122"/>
      <c r="AM168" s="122"/>
      <c r="AN168" s="122"/>
      <c r="AO168" s="122"/>
      <c r="AP168" s="122"/>
      <c r="AQ168" s="122"/>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6" t="s">
        <v>5235</v>
      </c>
    </row>
    <row r="169" spans="1:73" s="125" customFormat="1" x14ac:dyDescent="0.25">
      <c r="A169" s="128">
        <v>162</v>
      </c>
      <c r="B169" s="128">
        <v>660000019</v>
      </c>
      <c r="C169" s="129" t="s">
        <v>31</v>
      </c>
      <c r="D169" s="130" t="s">
        <v>32</v>
      </c>
      <c r="E169" s="130" t="s">
        <v>39</v>
      </c>
      <c r="F169" s="128" t="s">
        <v>51</v>
      </c>
      <c r="G169" s="129" t="s">
        <v>52</v>
      </c>
      <c r="H169" s="133" t="s">
        <v>55</v>
      </c>
      <c r="I169" s="133" t="s">
        <v>55</v>
      </c>
      <c r="J169" s="133" t="s">
        <v>55</v>
      </c>
      <c r="K169" s="126" t="s">
        <v>602</v>
      </c>
      <c r="L169" s="126" t="s">
        <v>577</v>
      </c>
      <c r="M169" s="127">
        <v>45763</v>
      </c>
      <c r="N169" s="126" t="s">
        <v>226</v>
      </c>
      <c r="O169" s="131" t="s">
        <v>227</v>
      </c>
      <c r="P169" s="127">
        <v>45404</v>
      </c>
      <c r="Q169" s="123" t="s">
        <v>728</v>
      </c>
      <c r="R169" s="133">
        <v>1325000</v>
      </c>
      <c r="S169" s="133">
        <f>SUM(R169-(Y169+AD169+AI169))</f>
        <v>0</v>
      </c>
      <c r="T169" s="123" t="s">
        <v>1209</v>
      </c>
      <c r="U169" s="123" t="s">
        <v>756</v>
      </c>
      <c r="V169" s="126" t="s">
        <v>55</v>
      </c>
      <c r="W169" s="126" t="s">
        <v>55</v>
      </c>
      <c r="X169" s="126" t="s">
        <v>55</v>
      </c>
      <c r="Y169" s="133">
        <v>0</v>
      </c>
      <c r="Z169" s="126" t="s">
        <v>55</v>
      </c>
      <c r="AA169" s="126" t="s">
        <v>55</v>
      </c>
      <c r="AB169" s="126" t="s">
        <v>55</v>
      </c>
      <c r="AC169" s="126" t="s">
        <v>55</v>
      </c>
      <c r="AD169" s="126">
        <v>0</v>
      </c>
      <c r="AE169" s="126" t="s">
        <v>55</v>
      </c>
      <c r="AF169" s="126" t="s">
        <v>55</v>
      </c>
      <c r="AG169" s="126" t="s">
        <v>5237</v>
      </c>
      <c r="AH169" s="126" t="s">
        <v>5234</v>
      </c>
      <c r="AI169" s="133">
        <v>1325000</v>
      </c>
      <c r="AJ169" s="126" t="s">
        <v>656</v>
      </c>
      <c r="AK169" s="122"/>
      <c r="AL169" s="122"/>
      <c r="AM169" s="122"/>
      <c r="AN169" s="122"/>
      <c r="AO169" s="122"/>
      <c r="AP169" s="122"/>
      <c r="AQ169" s="122"/>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6" t="s">
        <v>1187</v>
      </c>
    </row>
    <row r="170" spans="1:73" ht="15.75" x14ac:dyDescent="0.25">
      <c r="A170" s="28">
        <v>163</v>
      </c>
      <c r="B170" s="28">
        <v>660000022</v>
      </c>
      <c r="C170" s="30" t="s">
        <v>228</v>
      </c>
      <c r="D170" s="29" t="s">
        <v>229</v>
      </c>
      <c r="E170" s="29" t="s">
        <v>229</v>
      </c>
      <c r="F170" s="28" t="s">
        <v>51</v>
      </c>
      <c r="G170" s="30" t="s">
        <v>52</v>
      </c>
      <c r="H170" s="121"/>
      <c r="N170" s="100"/>
      <c r="O170" s="100"/>
    </row>
    <row r="171" spans="1:73" ht="15.75" x14ac:dyDescent="0.25">
      <c r="A171" s="7">
        <v>164</v>
      </c>
      <c r="B171" s="7"/>
      <c r="C171" s="14"/>
      <c r="D171" s="8"/>
      <c r="E171" s="8" t="s">
        <v>230</v>
      </c>
      <c r="F171" s="7" t="s">
        <v>51</v>
      </c>
      <c r="G171" s="14" t="s">
        <v>52</v>
      </c>
      <c r="H171" s="94"/>
      <c r="N171" s="80"/>
      <c r="O171" s="80"/>
    </row>
    <row r="172" spans="1:73" ht="15.75" x14ac:dyDescent="0.25">
      <c r="A172" s="7">
        <v>165</v>
      </c>
      <c r="B172" s="7">
        <v>660000024</v>
      </c>
      <c r="C172" s="14" t="s">
        <v>228</v>
      </c>
      <c r="D172" s="8" t="s">
        <v>231</v>
      </c>
      <c r="E172" s="8" t="s">
        <v>231</v>
      </c>
      <c r="F172" s="7" t="s">
        <v>51</v>
      </c>
      <c r="G172" s="14" t="s">
        <v>52</v>
      </c>
      <c r="H172" s="94"/>
      <c r="N172" s="80"/>
      <c r="O172" s="80"/>
    </row>
    <row r="173" spans="1:73" ht="15.75" x14ac:dyDescent="0.25">
      <c r="A173" s="7">
        <v>166</v>
      </c>
      <c r="B173" s="7">
        <v>660000032</v>
      </c>
      <c r="C173" s="14" t="s">
        <v>40</v>
      </c>
      <c r="D173" s="8" t="s">
        <v>41</v>
      </c>
      <c r="E173" s="8" t="s">
        <v>232</v>
      </c>
      <c r="F173" s="7" t="s">
        <v>51</v>
      </c>
      <c r="G173" s="14" t="s">
        <v>52</v>
      </c>
      <c r="H173" s="94"/>
      <c r="N173" s="80"/>
      <c r="O173" s="80"/>
    </row>
    <row r="174" spans="1:73" ht="15.75" x14ac:dyDescent="0.25">
      <c r="A174" s="7">
        <v>167</v>
      </c>
      <c r="B174" s="7">
        <v>660000026</v>
      </c>
      <c r="C174" s="14" t="s">
        <v>40</v>
      </c>
      <c r="D174" s="8" t="s">
        <v>77</v>
      </c>
      <c r="E174" s="8" t="s">
        <v>78</v>
      </c>
      <c r="F174" s="7" t="s">
        <v>51</v>
      </c>
      <c r="G174" s="14" t="s">
        <v>52</v>
      </c>
      <c r="H174" s="94"/>
      <c r="N174" s="80"/>
      <c r="O174" s="80"/>
    </row>
    <row r="175" spans="1:73" ht="15.75" x14ac:dyDescent="0.25">
      <c r="A175" s="7">
        <v>168</v>
      </c>
      <c r="B175" s="7">
        <v>660000032</v>
      </c>
      <c r="C175" s="14" t="s">
        <v>40</v>
      </c>
      <c r="D175" s="8" t="s">
        <v>41</v>
      </c>
      <c r="E175" s="8" t="s">
        <v>185</v>
      </c>
      <c r="F175" s="7" t="s">
        <v>62</v>
      </c>
      <c r="G175" s="14" t="s">
        <v>68</v>
      </c>
      <c r="H175" s="94"/>
      <c r="N175" s="80"/>
      <c r="O175" s="80"/>
    </row>
    <row r="176" spans="1:73" ht="15.75" x14ac:dyDescent="0.25">
      <c r="A176" s="7">
        <v>169</v>
      </c>
      <c r="B176" s="7">
        <v>660000032</v>
      </c>
      <c r="C176" s="14" t="s">
        <v>40</v>
      </c>
      <c r="D176" s="8" t="s">
        <v>41</v>
      </c>
      <c r="E176" s="8" t="s">
        <v>185</v>
      </c>
      <c r="F176" s="7" t="s">
        <v>62</v>
      </c>
      <c r="G176" s="14" t="s">
        <v>69</v>
      </c>
      <c r="H176" s="94"/>
      <c r="N176" s="80"/>
      <c r="O176" s="80"/>
    </row>
    <row r="177" spans="1:15" ht="15.75" x14ac:dyDescent="0.25">
      <c r="A177" s="7">
        <v>170</v>
      </c>
      <c r="B177" s="7">
        <v>660000019</v>
      </c>
      <c r="C177" s="14" t="s">
        <v>31</v>
      </c>
      <c r="D177" s="8" t="s">
        <v>32</v>
      </c>
      <c r="E177" s="8" t="s">
        <v>72</v>
      </c>
      <c r="F177" s="7" t="s">
        <v>51</v>
      </c>
      <c r="G177" s="14" t="s">
        <v>52</v>
      </c>
      <c r="H177" s="94"/>
      <c r="N177" s="80"/>
      <c r="O177" s="80"/>
    </row>
    <row r="178" spans="1:15" ht="15.75" x14ac:dyDescent="0.25">
      <c r="A178" s="7">
        <v>171</v>
      </c>
      <c r="B178" s="7">
        <v>660000032</v>
      </c>
      <c r="C178" s="14" t="s">
        <v>40</v>
      </c>
      <c r="D178" s="8" t="s">
        <v>41</v>
      </c>
      <c r="E178" s="8" t="s">
        <v>233</v>
      </c>
      <c r="F178" s="7" t="s">
        <v>51</v>
      </c>
      <c r="G178" s="14" t="s">
        <v>52</v>
      </c>
      <c r="H178" s="94"/>
      <c r="N178" s="80"/>
      <c r="O178" s="80"/>
    </row>
    <row r="179" spans="1:15" ht="15.75" x14ac:dyDescent="0.25">
      <c r="A179" s="7">
        <v>172</v>
      </c>
      <c r="B179" s="7">
        <v>660000032</v>
      </c>
      <c r="C179" s="14" t="s">
        <v>40</v>
      </c>
      <c r="D179" s="32" t="s">
        <v>41</v>
      </c>
      <c r="E179" s="8" t="s">
        <v>185</v>
      </c>
      <c r="F179" s="7" t="s">
        <v>51</v>
      </c>
      <c r="G179" s="14" t="s">
        <v>52</v>
      </c>
      <c r="H179" s="94"/>
      <c r="N179" s="80"/>
      <c r="O179" s="80"/>
    </row>
    <row r="180" spans="1:15" ht="15.75" x14ac:dyDescent="0.25">
      <c r="A180" s="7">
        <v>173</v>
      </c>
      <c r="B180" s="7">
        <v>660000032</v>
      </c>
      <c r="C180" s="14" t="s">
        <v>40</v>
      </c>
      <c r="D180" s="8" t="s">
        <v>41</v>
      </c>
      <c r="E180" s="8" t="s">
        <v>185</v>
      </c>
      <c r="F180" s="7" t="s">
        <v>80</v>
      </c>
      <c r="G180" s="14" t="s">
        <v>81</v>
      </c>
      <c r="H180" s="94"/>
      <c r="N180" s="80"/>
      <c r="O180" s="80"/>
    </row>
    <row r="181" spans="1:15" ht="15.75" x14ac:dyDescent="0.25">
      <c r="A181" s="7">
        <v>174</v>
      </c>
      <c r="B181" s="7">
        <v>660000032</v>
      </c>
      <c r="C181" s="14" t="s">
        <v>40</v>
      </c>
      <c r="D181" s="8" t="s">
        <v>41</v>
      </c>
      <c r="E181" s="8" t="s">
        <v>185</v>
      </c>
      <c r="F181" s="7" t="s">
        <v>80</v>
      </c>
      <c r="G181" s="14" t="s">
        <v>82</v>
      </c>
      <c r="H181" s="94"/>
      <c r="N181" s="80"/>
      <c r="O181" s="80"/>
    </row>
    <row r="182" spans="1:15" ht="15.75" x14ac:dyDescent="0.25">
      <c r="A182" s="7">
        <v>175</v>
      </c>
      <c r="B182" s="7">
        <v>660000032</v>
      </c>
      <c r="C182" s="14" t="s">
        <v>40</v>
      </c>
      <c r="D182" s="8" t="s">
        <v>41</v>
      </c>
      <c r="E182" s="8" t="s">
        <v>236</v>
      </c>
      <c r="F182" s="7" t="s">
        <v>51</v>
      </c>
      <c r="G182" s="14" t="s">
        <v>52</v>
      </c>
      <c r="H182" s="94"/>
      <c r="N182" s="80"/>
      <c r="O182" s="80"/>
    </row>
    <row r="183" spans="1:15" ht="15.75" x14ac:dyDescent="0.25">
      <c r="A183" s="7">
        <v>176</v>
      </c>
      <c r="B183" s="7">
        <v>660000032</v>
      </c>
      <c r="C183" s="14" t="s">
        <v>40</v>
      </c>
      <c r="D183" s="8" t="s">
        <v>41</v>
      </c>
      <c r="E183" s="8" t="s">
        <v>185</v>
      </c>
      <c r="F183" s="7" t="s">
        <v>80</v>
      </c>
      <c r="G183" s="14" t="s">
        <v>83</v>
      </c>
      <c r="H183" s="11">
        <v>30240000</v>
      </c>
      <c r="N183" s="80"/>
      <c r="O183" s="80"/>
    </row>
    <row r="184" spans="1:15" ht="15.75" x14ac:dyDescent="0.25">
      <c r="A184" s="7">
        <v>177</v>
      </c>
      <c r="B184" s="7"/>
      <c r="C184" s="14" t="s">
        <v>40</v>
      </c>
      <c r="D184" s="8" t="s">
        <v>41</v>
      </c>
      <c r="E184" s="8" t="s">
        <v>145</v>
      </c>
      <c r="F184" s="7" t="s">
        <v>80</v>
      </c>
      <c r="G184" s="14" t="s">
        <v>87</v>
      </c>
      <c r="H184" s="102"/>
      <c r="N184" s="82" t="s">
        <v>148</v>
      </c>
      <c r="O184" s="82" t="s">
        <v>149</v>
      </c>
    </row>
    <row r="185" spans="1:15" ht="15.75" x14ac:dyDescent="0.25">
      <c r="A185" s="7">
        <v>178</v>
      </c>
      <c r="B185" s="7">
        <v>660000032</v>
      </c>
      <c r="C185" s="14" t="s">
        <v>40</v>
      </c>
      <c r="D185" s="8" t="s">
        <v>41</v>
      </c>
      <c r="E185" s="8" t="s">
        <v>185</v>
      </c>
      <c r="F185" s="7" t="s">
        <v>80</v>
      </c>
      <c r="G185" s="14" t="s">
        <v>87</v>
      </c>
      <c r="H185" s="91">
        <v>35680000</v>
      </c>
      <c r="N185" s="80"/>
      <c r="O185" s="80"/>
    </row>
    <row r="186" spans="1:15" ht="15.75" x14ac:dyDescent="0.25">
      <c r="A186" s="7">
        <v>179</v>
      </c>
      <c r="B186" s="7">
        <v>660000032</v>
      </c>
      <c r="C186" s="14" t="s">
        <v>40</v>
      </c>
      <c r="D186" s="8" t="s">
        <v>41</v>
      </c>
      <c r="E186" s="8" t="s">
        <v>185</v>
      </c>
      <c r="F186" s="7" t="s">
        <v>80</v>
      </c>
      <c r="G186" s="14" t="s">
        <v>88</v>
      </c>
      <c r="H186" s="91">
        <v>35680000</v>
      </c>
      <c r="N186" s="80"/>
      <c r="O186" s="80"/>
    </row>
    <row r="187" spans="1:15" ht="15.75" x14ac:dyDescent="0.25">
      <c r="A187" s="7">
        <v>180</v>
      </c>
      <c r="B187" s="7"/>
      <c r="C187" s="14"/>
      <c r="D187" s="8"/>
      <c r="E187" s="8" t="s">
        <v>238</v>
      </c>
      <c r="F187" s="7" t="s">
        <v>80</v>
      </c>
      <c r="G187" s="14" t="s">
        <v>87</v>
      </c>
      <c r="H187" s="14"/>
      <c r="N187" s="80"/>
      <c r="O187" s="80"/>
    </row>
    <row r="188" spans="1:15" ht="15.75" x14ac:dyDescent="0.25">
      <c r="A188" s="7">
        <v>181</v>
      </c>
      <c r="B188" s="7">
        <v>660000014</v>
      </c>
      <c r="C188" s="14" t="s">
        <v>228</v>
      </c>
      <c r="D188" s="8" t="s">
        <v>240</v>
      </c>
      <c r="E188" s="8" t="s">
        <v>241</v>
      </c>
      <c r="F188" s="7" t="s">
        <v>51</v>
      </c>
      <c r="G188" s="14" t="s">
        <v>52</v>
      </c>
      <c r="H188" s="91">
        <v>6000000</v>
      </c>
      <c r="N188" s="80"/>
      <c r="O188" s="80"/>
    </row>
    <row r="189" spans="1:15" ht="15.75" x14ac:dyDescent="0.25">
      <c r="A189" s="7">
        <v>182</v>
      </c>
      <c r="B189" s="7">
        <v>660000014</v>
      </c>
      <c r="C189" s="14" t="s">
        <v>228</v>
      </c>
      <c r="D189" s="8" t="s">
        <v>240</v>
      </c>
      <c r="E189" s="8" t="s">
        <v>243</v>
      </c>
      <c r="F189" s="7" t="s">
        <v>51</v>
      </c>
      <c r="G189" s="14" t="s">
        <v>52</v>
      </c>
      <c r="H189" s="91">
        <v>38150000</v>
      </c>
      <c r="N189" s="80"/>
      <c r="O189" s="80"/>
    </row>
    <row r="190" spans="1:15" ht="15.75" x14ac:dyDescent="0.25">
      <c r="A190" s="7">
        <v>183</v>
      </c>
      <c r="B190" s="7">
        <v>660000014</v>
      </c>
      <c r="C190" s="14" t="s">
        <v>228</v>
      </c>
      <c r="D190" s="8" t="s">
        <v>240</v>
      </c>
      <c r="E190" s="8" t="s">
        <v>244</v>
      </c>
      <c r="F190" s="7" t="s">
        <v>51</v>
      </c>
      <c r="G190" s="14" t="s">
        <v>52</v>
      </c>
      <c r="H190" s="91">
        <v>1600000</v>
      </c>
      <c r="N190" s="80"/>
      <c r="O190" s="80"/>
    </row>
    <row r="191" spans="1:15" ht="15.75" x14ac:dyDescent="0.25">
      <c r="A191" s="7">
        <v>184</v>
      </c>
      <c r="B191" s="7">
        <v>660000032</v>
      </c>
      <c r="C191" s="14" t="s">
        <v>40</v>
      </c>
      <c r="D191" s="8" t="s">
        <v>41</v>
      </c>
      <c r="E191" s="8" t="s">
        <v>245</v>
      </c>
      <c r="F191" s="7" t="s">
        <v>80</v>
      </c>
      <c r="G191" s="14" t="s">
        <v>87</v>
      </c>
      <c r="H191" s="91">
        <v>69120000</v>
      </c>
      <c r="N191" s="80"/>
      <c r="O191" s="80"/>
    </row>
    <row r="192" spans="1:15" ht="15.75" x14ac:dyDescent="0.25">
      <c r="A192" s="7">
        <v>185</v>
      </c>
      <c r="B192" s="7">
        <v>660000032</v>
      </c>
      <c r="C192" s="14" t="s">
        <v>40</v>
      </c>
      <c r="D192" s="8" t="s">
        <v>41</v>
      </c>
      <c r="E192" s="8" t="s">
        <v>246</v>
      </c>
      <c r="F192" s="7" t="s">
        <v>62</v>
      </c>
      <c r="G192" s="14" t="s">
        <v>63</v>
      </c>
      <c r="H192" s="11">
        <v>40000000</v>
      </c>
      <c r="N192" s="80"/>
      <c r="O192" s="80"/>
    </row>
    <row r="193" spans="1:15" ht="15.75" x14ac:dyDescent="0.25">
      <c r="A193" s="7">
        <v>186</v>
      </c>
      <c r="B193" s="7">
        <v>660000032</v>
      </c>
      <c r="C193" s="14" t="s">
        <v>40</v>
      </c>
      <c r="D193" s="8" t="s">
        <v>41</v>
      </c>
      <c r="E193" s="8" t="s">
        <v>246</v>
      </c>
      <c r="F193" s="7" t="s">
        <v>80</v>
      </c>
      <c r="G193" s="14" t="s">
        <v>87</v>
      </c>
      <c r="H193" s="91">
        <v>34560000</v>
      </c>
      <c r="N193" s="80"/>
      <c r="O193" s="80"/>
    </row>
    <row r="194" spans="1:15" ht="15.75" x14ac:dyDescent="0.25">
      <c r="A194" s="7">
        <v>187</v>
      </c>
      <c r="B194" s="87">
        <v>660000032</v>
      </c>
      <c r="C194" s="88" t="s">
        <v>40</v>
      </c>
      <c r="D194" s="8" t="s">
        <v>41</v>
      </c>
      <c r="E194" s="8" t="s">
        <v>246</v>
      </c>
      <c r="F194" s="7" t="s">
        <v>80</v>
      </c>
      <c r="G194" s="14" t="s">
        <v>247</v>
      </c>
      <c r="H194" s="91">
        <v>18000000</v>
      </c>
      <c r="N194" s="80"/>
      <c r="O194" s="80"/>
    </row>
    <row r="195" spans="1:15" ht="15.75" x14ac:dyDescent="0.25">
      <c r="A195" s="7">
        <v>188</v>
      </c>
      <c r="B195" s="7">
        <v>660000032</v>
      </c>
      <c r="C195" s="14" t="s">
        <v>40</v>
      </c>
      <c r="D195" s="8" t="s">
        <v>41</v>
      </c>
      <c r="E195" s="8" t="s">
        <v>78</v>
      </c>
      <c r="F195" s="7" t="s">
        <v>80</v>
      </c>
      <c r="G195" s="14" t="s">
        <v>81</v>
      </c>
      <c r="H195" s="91">
        <v>800000</v>
      </c>
      <c r="N195" s="80"/>
      <c r="O195" s="80"/>
    </row>
    <row r="196" spans="1:15" ht="15.75" x14ac:dyDescent="0.25">
      <c r="A196" s="7">
        <v>189</v>
      </c>
      <c r="B196" s="7">
        <v>660000038</v>
      </c>
      <c r="C196" s="14" t="s">
        <v>84</v>
      </c>
      <c r="D196" s="8" t="s">
        <v>85</v>
      </c>
      <c r="E196" s="8" t="s">
        <v>86</v>
      </c>
      <c r="F196" s="7" t="s">
        <v>80</v>
      </c>
      <c r="G196" s="14" t="s">
        <v>81</v>
      </c>
      <c r="H196" s="91">
        <v>120000000</v>
      </c>
      <c r="N196" s="80"/>
      <c r="O196" s="80"/>
    </row>
    <row r="197" spans="1:15" ht="15.75" x14ac:dyDescent="0.25">
      <c r="A197" s="7">
        <v>190</v>
      </c>
      <c r="B197" s="7"/>
      <c r="C197" s="14"/>
      <c r="D197" s="8"/>
      <c r="E197" s="8" t="s">
        <v>106</v>
      </c>
      <c r="F197" s="7" t="s">
        <v>80</v>
      </c>
      <c r="G197" s="14" t="s">
        <v>81</v>
      </c>
      <c r="H197" s="14"/>
      <c r="N197" s="80"/>
      <c r="O197" s="80"/>
    </row>
    <row r="198" spans="1:15" ht="15.75" x14ac:dyDescent="0.25">
      <c r="A198" s="7">
        <v>191</v>
      </c>
      <c r="B198" s="7">
        <v>660000030</v>
      </c>
      <c r="C198" s="14" t="s">
        <v>219</v>
      </c>
      <c r="D198" s="8" t="s">
        <v>249</v>
      </c>
      <c r="E198" s="8" t="s">
        <v>109</v>
      </c>
      <c r="F198" s="7" t="s">
        <v>80</v>
      </c>
      <c r="G198" s="14" t="s">
        <v>81</v>
      </c>
      <c r="H198" s="101">
        <v>7200000</v>
      </c>
      <c r="N198" s="82" t="s">
        <v>250</v>
      </c>
      <c r="O198" s="82" t="s">
        <v>111</v>
      </c>
    </row>
    <row r="199" spans="1:15" ht="15.75" x14ac:dyDescent="0.25">
      <c r="A199" s="7">
        <v>192</v>
      </c>
      <c r="B199" s="7">
        <v>660000019</v>
      </c>
      <c r="C199" s="14" t="s">
        <v>31</v>
      </c>
      <c r="D199" s="8" t="s">
        <v>32</v>
      </c>
      <c r="E199" s="8" t="s">
        <v>39</v>
      </c>
      <c r="F199" s="7" t="s">
        <v>80</v>
      </c>
      <c r="G199" s="14" t="s">
        <v>81</v>
      </c>
      <c r="H199" s="91">
        <v>19500000</v>
      </c>
      <c r="N199" s="82" t="s">
        <v>251</v>
      </c>
      <c r="O199" s="82" t="s">
        <v>252</v>
      </c>
    </row>
    <row r="200" spans="1:15" ht="15.75" x14ac:dyDescent="0.25">
      <c r="A200" s="7">
        <v>193</v>
      </c>
      <c r="B200" s="7">
        <v>660000032</v>
      </c>
      <c r="C200" s="14" t="s">
        <v>40</v>
      </c>
      <c r="D200" s="8" t="s">
        <v>41</v>
      </c>
      <c r="E200" s="8" t="s">
        <v>253</v>
      </c>
      <c r="F200" s="7" t="s">
        <v>62</v>
      </c>
      <c r="G200" s="14" t="s">
        <v>63</v>
      </c>
      <c r="H200" s="91"/>
      <c r="N200" s="80"/>
      <c r="O200" s="80"/>
    </row>
    <row r="201" spans="1:15" ht="15.75" x14ac:dyDescent="0.25">
      <c r="A201" s="7">
        <v>194</v>
      </c>
      <c r="B201" s="7"/>
      <c r="C201" s="14"/>
      <c r="D201" s="8"/>
      <c r="E201" s="8" t="s">
        <v>253</v>
      </c>
      <c r="F201" s="7" t="s">
        <v>80</v>
      </c>
      <c r="G201" s="14" t="s">
        <v>87</v>
      </c>
      <c r="H201" s="91"/>
      <c r="N201" s="80"/>
      <c r="O201" s="80"/>
    </row>
    <row r="202" spans="1:15" ht="15.75" x14ac:dyDescent="0.25">
      <c r="A202" s="7">
        <v>195</v>
      </c>
      <c r="B202" s="7">
        <v>660000032</v>
      </c>
      <c r="C202" s="14" t="s">
        <v>40</v>
      </c>
      <c r="D202" s="8" t="s">
        <v>41</v>
      </c>
      <c r="E202" s="8" t="s">
        <v>255</v>
      </c>
      <c r="F202" s="7" t="s">
        <v>62</v>
      </c>
      <c r="G202" s="14" t="s">
        <v>63</v>
      </c>
      <c r="H202" s="91"/>
      <c r="N202" s="80"/>
      <c r="O202" s="80"/>
    </row>
    <row r="203" spans="1:15" ht="15.75" x14ac:dyDescent="0.25">
      <c r="A203" s="7">
        <v>196</v>
      </c>
      <c r="B203" s="7">
        <v>660000032</v>
      </c>
      <c r="C203" s="14" t="s">
        <v>40</v>
      </c>
      <c r="D203" s="8" t="s">
        <v>41</v>
      </c>
      <c r="E203" s="8" t="s">
        <v>256</v>
      </c>
      <c r="F203" s="7" t="s">
        <v>51</v>
      </c>
      <c r="G203" s="14" t="s">
        <v>52</v>
      </c>
      <c r="H203" s="91"/>
      <c r="N203" s="80"/>
      <c r="O203" s="80"/>
    </row>
    <row r="204" spans="1:15" ht="15.75" x14ac:dyDescent="0.25">
      <c r="A204" s="7">
        <v>197</v>
      </c>
      <c r="B204" s="7">
        <v>660000019</v>
      </c>
      <c r="C204" s="14" t="s">
        <v>31</v>
      </c>
      <c r="D204" s="8" t="s">
        <v>32</v>
      </c>
      <c r="E204" s="8" t="s">
        <v>39</v>
      </c>
      <c r="F204" s="7" t="s">
        <v>80</v>
      </c>
      <c r="G204" s="14" t="s">
        <v>81</v>
      </c>
      <c r="H204" s="91"/>
      <c r="N204" s="82" t="s">
        <v>258</v>
      </c>
      <c r="O204" s="82" t="s">
        <v>259</v>
      </c>
    </row>
    <row r="205" spans="1:15" ht="15.75" x14ac:dyDescent="0.25">
      <c r="A205" s="7">
        <v>198</v>
      </c>
      <c r="B205" s="7">
        <v>660000019</v>
      </c>
      <c r="C205" s="14" t="s">
        <v>31</v>
      </c>
      <c r="D205" s="8" t="s">
        <v>32</v>
      </c>
      <c r="E205" s="8" t="s">
        <v>39</v>
      </c>
      <c r="F205" s="7" t="s">
        <v>80</v>
      </c>
      <c r="G205" s="14" t="s">
        <v>81</v>
      </c>
      <c r="H205" s="91"/>
      <c r="N205" s="82" t="s">
        <v>260</v>
      </c>
      <c r="O205" s="82" t="s">
        <v>261</v>
      </c>
    </row>
    <row r="206" spans="1:15" ht="15.75" x14ac:dyDescent="0.25">
      <c r="A206" s="7">
        <v>199</v>
      </c>
      <c r="B206" s="7">
        <v>660000019</v>
      </c>
      <c r="C206" s="14" t="s">
        <v>31</v>
      </c>
      <c r="D206" s="8" t="s">
        <v>32</v>
      </c>
      <c r="E206" s="8" t="s">
        <v>72</v>
      </c>
      <c r="F206" s="7" t="s">
        <v>80</v>
      </c>
      <c r="G206" s="14" t="s">
        <v>81</v>
      </c>
      <c r="H206" s="14" t="s">
        <v>55</v>
      </c>
      <c r="N206" s="80"/>
      <c r="O206" s="80"/>
    </row>
    <row r="207" spans="1:15" ht="15.75" x14ac:dyDescent="0.25">
      <c r="A207" s="7">
        <v>200</v>
      </c>
      <c r="B207" s="7">
        <v>660000032</v>
      </c>
      <c r="C207" s="14" t="s">
        <v>40</v>
      </c>
      <c r="D207" s="8" t="s">
        <v>41</v>
      </c>
      <c r="E207" s="8" t="s">
        <v>92</v>
      </c>
      <c r="F207" s="7" t="s">
        <v>80</v>
      </c>
      <c r="G207" s="14" t="s">
        <v>81</v>
      </c>
      <c r="H207" s="11">
        <v>53243312</v>
      </c>
      <c r="N207" s="80"/>
      <c r="O207" s="80"/>
    </row>
    <row r="208" spans="1:15" ht="15.75" x14ac:dyDescent="0.25">
      <c r="A208" s="7">
        <v>201</v>
      </c>
      <c r="B208" s="7">
        <v>660000032</v>
      </c>
      <c r="C208" s="14" t="s">
        <v>40</v>
      </c>
      <c r="D208" s="8" t="s">
        <v>41</v>
      </c>
      <c r="E208" s="8" t="s">
        <v>101</v>
      </c>
      <c r="F208" s="7" t="s">
        <v>80</v>
      </c>
      <c r="G208" s="14" t="s">
        <v>81</v>
      </c>
      <c r="H208" s="91">
        <v>10721850.68</v>
      </c>
      <c r="N208" s="80"/>
      <c r="O208" s="80"/>
    </row>
    <row r="209" spans="1:15" ht="15.75" x14ac:dyDescent="0.25">
      <c r="A209" s="7">
        <v>202</v>
      </c>
      <c r="B209" s="7">
        <v>660000032</v>
      </c>
      <c r="C209" s="14" t="s">
        <v>40</v>
      </c>
      <c r="D209" s="8" t="s">
        <v>41</v>
      </c>
      <c r="E209" s="8" t="s">
        <v>264</v>
      </c>
      <c r="F209" s="7" t="s">
        <v>51</v>
      </c>
      <c r="G209" s="14" t="s">
        <v>52</v>
      </c>
      <c r="H209" s="14" t="s">
        <v>55</v>
      </c>
      <c r="N209" s="80"/>
      <c r="O209" s="80"/>
    </row>
    <row r="210" spans="1:15" ht="15.75" x14ac:dyDescent="0.25">
      <c r="A210" s="7">
        <v>203</v>
      </c>
      <c r="B210" s="7">
        <v>660000032</v>
      </c>
      <c r="C210" s="14" t="s">
        <v>40</v>
      </c>
      <c r="D210" s="8" t="s">
        <v>41</v>
      </c>
      <c r="E210" s="8" t="s">
        <v>266</v>
      </c>
      <c r="F210" s="7" t="s">
        <v>51</v>
      </c>
      <c r="G210" s="14" t="s">
        <v>52</v>
      </c>
      <c r="H210" s="14" t="s">
        <v>55</v>
      </c>
      <c r="N210" s="80"/>
      <c r="O210" s="80"/>
    </row>
    <row r="211" spans="1:15" ht="15.75" x14ac:dyDescent="0.25">
      <c r="A211" s="7">
        <v>204</v>
      </c>
      <c r="B211" s="7"/>
      <c r="C211" s="14"/>
      <c r="D211" s="8"/>
      <c r="E211" s="8" t="s">
        <v>268</v>
      </c>
      <c r="F211" s="7" t="s">
        <v>80</v>
      </c>
      <c r="G211" s="14" t="s">
        <v>87</v>
      </c>
      <c r="H211" s="14"/>
      <c r="N211" s="80"/>
      <c r="O211" s="80"/>
    </row>
    <row r="212" spans="1:15" ht="15.75" x14ac:dyDescent="0.25">
      <c r="A212" s="7">
        <v>205</v>
      </c>
      <c r="B212" s="7">
        <v>660000032</v>
      </c>
      <c r="C212" s="14" t="s">
        <v>40</v>
      </c>
      <c r="D212" s="8" t="s">
        <v>41</v>
      </c>
      <c r="E212" s="8" t="s">
        <v>269</v>
      </c>
      <c r="F212" s="7" t="s">
        <v>62</v>
      </c>
      <c r="G212" s="14" t="s">
        <v>63</v>
      </c>
      <c r="H212" s="11">
        <v>50000000</v>
      </c>
      <c r="N212" s="80"/>
      <c r="O212" s="80"/>
    </row>
    <row r="213" spans="1:15" ht="15.75" x14ac:dyDescent="0.25">
      <c r="A213" s="7">
        <v>206</v>
      </c>
      <c r="B213" s="7">
        <v>660000032</v>
      </c>
      <c r="C213" s="14" t="s">
        <v>40</v>
      </c>
      <c r="D213" s="8" t="s">
        <v>41</v>
      </c>
      <c r="E213" s="34" t="s">
        <v>270</v>
      </c>
      <c r="F213" s="35" t="s">
        <v>51</v>
      </c>
      <c r="G213" s="36" t="s">
        <v>52</v>
      </c>
      <c r="H213" s="91">
        <v>17500000</v>
      </c>
      <c r="N213" s="80"/>
      <c r="O213" s="80"/>
    </row>
    <row r="214" spans="1:15" ht="15.75" x14ac:dyDescent="0.25">
      <c r="A214" s="7">
        <v>207</v>
      </c>
      <c r="B214" s="7">
        <v>660000032</v>
      </c>
      <c r="C214" s="14" t="s">
        <v>40</v>
      </c>
      <c r="D214" s="8" t="s">
        <v>41</v>
      </c>
      <c r="E214" s="8" t="s">
        <v>78</v>
      </c>
      <c r="F214" s="7" t="s">
        <v>80</v>
      </c>
      <c r="G214" s="14" t="s">
        <v>82</v>
      </c>
      <c r="H214" s="91">
        <v>300000</v>
      </c>
      <c r="N214" s="80"/>
      <c r="O214" s="80"/>
    </row>
    <row r="215" spans="1:15" ht="15.75" x14ac:dyDescent="0.25">
      <c r="A215" s="7">
        <v>208</v>
      </c>
      <c r="B215" s="7">
        <v>660000038</v>
      </c>
      <c r="C215" s="14" t="s">
        <v>84</v>
      </c>
      <c r="D215" s="8" t="s">
        <v>85</v>
      </c>
      <c r="E215" s="8" t="s">
        <v>86</v>
      </c>
      <c r="F215" s="7" t="s">
        <v>80</v>
      </c>
      <c r="G215" s="14" t="s">
        <v>82</v>
      </c>
      <c r="H215" s="91">
        <v>192000000</v>
      </c>
      <c r="N215" s="80"/>
      <c r="O215" s="80"/>
    </row>
    <row r="216" spans="1:15" ht="15.75" x14ac:dyDescent="0.25">
      <c r="A216" s="7">
        <v>209</v>
      </c>
      <c r="B216" s="7"/>
      <c r="C216" s="14"/>
      <c r="D216" s="8"/>
      <c r="E216" s="8" t="s">
        <v>106</v>
      </c>
      <c r="F216" s="7" t="s">
        <v>80</v>
      </c>
      <c r="G216" s="14" t="s">
        <v>82</v>
      </c>
      <c r="H216" s="14"/>
      <c r="N216" s="80"/>
      <c r="O216" s="80"/>
    </row>
    <row r="217" spans="1:15" ht="15.75" x14ac:dyDescent="0.25">
      <c r="A217" s="7">
        <v>210</v>
      </c>
      <c r="B217" s="7">
        <v>660000030</v>
      </c>
      <c r="C217" s="14" t="s">
        <v>219</v>
      </c>
      <c r="D217" s="8" t="s">
        <v>249</v>
      </c>
      <c r="E217" s="8" t="s">
        <v>109</v>
      </c>
      <c r="F217" s="7" t="s">
        <v>80</v>
      </c>
      <c r="G217" s="14" t="s">
        <v>82</v>
      </c>
      <c r="H217" s="101">
        <v>7200000</v>
      </c>
      <c r="N217" s="82" t="s">
        <v>272</v>
      </c>
      <c r="O217" s="82" t="s">
        <v>111</v>
      </c>
    </row>
    <row r="218" spans="1:15" ht="15.75" x14ac:dyDescent="0.25">
      <c r="A218" s="7">
        <v>211</v>
      </c>
      <c r="B218" s="7">
        <v>660000019</v>
      </c>
      <c r="C218" s="14" t="s">
        <v>31</v>
      </c>
      <c r="D218" s="8" t="s">
        <v>32</v>
      </c>
      <c r="E218" s="8" t="s">
        <v>39</v>
      </c>
      <c r="F218" s="7" t="s">
        <v>80</v>
      </c>
      <c r="G218" s="14" t="s">
        <v>82</v>
      </c>
      <c r="H218" s="91">
        <v>21500000</v>
      </c>
      <c r="N218" s="80"/>
      <c r="O218" s="80"/>
    </row>
    <row r="219" spans="1:15" ht="15.75" x14ac:dyDescent="0.25">
      <c r="A219" s="7">
        <v>212</v>
      </c>
      <c r="B219" s="7">
        <v>660000032</v>
      </c>
      <c r="C219" s="14" t="s">
        <v>40</v>
      </c>
      <c r="D219" s="8" t="s">
        <v>41</v>
      </c>
      <c r="E219" s="8" t="s">
        <v>273</v>
      </c>
      <c r="F219" s="7" t="s">
        <v>62</v>
      </c>
      <c r="G219" s="14" t="s">
        <v>63</v>
      </c>
      <c r="H219" s="11">
        <v>200000000</v>
      </c>
      <c r="N219" s="80"/>
      <c r="O219" s="80"/>
    </row>
    <row r="220" spans="1:15" ht="15.75" x14ac:dyDescent="0.25">
      <c r="A220" s="7">
        <v>213</v>
      </c>
      <c r="B220" s="7">
        <v>660000032</v>
      </c>
      <c r="C220" s="14" t="s">
        <v>40</v>
      </c>
      <c r="D220" s="8" t="s">
        <v>41</v>
      </c>
      <c r="E220" s="8" t="s">
        <v>274</v>
      </c>
      <c r="F220" s="7" t="s">
        <v>34</v>
      </c>
      <c r="G220" s="8" t="s">
        <v>35</v>
      </c>
      <c r="H220" s="91">
        <v>9120000</v>
      </c>
      <c r="N220" s="80"/>
      <c r="O220" s="80"/>
    </row>
    <row r="221" spans="1:15" ht="15.75" x14ac:dyDescent="0.25">
      <c r="A221" s="7">
        <v>214</v>
      </c>
      <c r="B221" s="7">
        <v>660000032</v>
      </c>
      <c r="C221" s="14" t="s">
        <v>40</v>
      </c>
      <c r="D221" s="8" t="s">
        <v>41</v>
      </c>
      <c r="E221" s="8" t="s">
        <v>274</v>
      </c>
      <c r="F221" s="7" t="s">
        <v>62</v>
      </c>
      <c r="G221" s="14" t="s">
        <v>63</v>
      </c>
      <c r="H221" s="91">
        <v>112464000</v>
      </c>
      <c r="N221" s="100"/>
      <c r="O221" s="100"/>
    </row>
    <row r="222" spans="1:15" ht="15.75" x14ac:dyDescent="0.25">
      <c r="A222" s="7">
        <v>215</v>
      </c>
      <c r="B222" s="7">
        <v>660000032</v>
      </c>
      <c r="C222" s="14" t="s">
        <v>40</v>
      </c>
      <c r="D222" s="8" t="s">
        <v>41</v>
      </c>
      <c r="E222" s="8" t="s">
        <v>274</v>
      </c>
      <c r="F222" s="7" t="s">
        <v>62</v>
      </c>
      <c r="G222" s="14" t="s">
        <v>67</v>
      </c>
      <c r="H222" s="11">
        <v>10224000</v>
      </c>
      <c r="N222" s="80"/>
      <c r="O222" s="80"/>
    </row>
    <row r="223" spans="1:15" ht="15.75" x14ac:dyDescent="0.25">
      <c r="A223" s="7">
        <v>216</v>
      </c>
      <c r="B223" s="7">
        <v>660000019</v>
      </c>
      <c r="C223" s="14" t="s">
        <v>31</v>
      </c>
      <c r="D223" s="8" t="s">
        <v>32</v>
      </c>
      <c r="E223" s="8" t="s">
        <v>72</v>
      </c>
      <c r="F223" s="7" t="s">
        <v>80</v>
      </c>
      <c r="G223" s="14" t="s">
        <v>82</v>
      </c>
      <c r="H223" s="14" t="s">
        <v>55</v>
      </c>
      <c r="N223" s="80"/>
      <c r="O223" s="80"/>
    </row>
    <row r="224" spans="1:15" ht="15.75" x14ac:dyDescent="0.25">
      <c r="A224" s="7">
        <v>217</v>
      </c>
      <c r="B224" s="7">
        <v>660000032</v>
      </c>
      <c r="C224" s="14" t="s">
        <v>40</v>
      </c>
      <c r="D224" s="8" t="s">
        <v>41</v>
      </c>
      <c r="E224" s="8" t="s">
        <v>92</v>
      </c>
      <c r="F224" s="7" t="s">
        <v>80</v>
      </c>
      <c r="G224" s="14" t="s">
        <v>82</v>
      </c>
      <c r="H224" s="11">
        <v>59434395</v>
      </c>
      <c r="N224" s="80"/>
      <c r="O224" s="80"/>
    </row>
    <row r="225" spans="1:15" ht="15.75" x14ac:dyDescent="0.25">
      <c r="A225" s="7">
        <v>218</v>
      </c>
      <c r="B225" s="7">
        <v>660000032</v>
      </c>
      <c r="C225" s="14" t="s">
        <v>40</v>
      </c>
      <c r="D225" s="8" t="s">
        <v>41</v>
      </c>
      <c r="E225" s="8" t="s">
        <v>101</v>
      </c>
      <c r="F225" s="7" t="s">
        <v>80</v>
      </c>
      <c r="G225" s="14" t="s">
        <v>82</v>
      </c>
      <c r="H225" s="91">
        <v>11968577.5</v>
      </c>
      <c r="N225" s="80"/>
      <c r="O225" s="80"/>
    </row>
    <row r="226" spans="1:15" ht="15.75" x14ac:dyDescent="0.25">
      <c r="A226" s="7">
        <v>219</v>
      </c>
      <c r="B226" s="7">
        <v>660000032</v>
      </c>
      <c r="C226" s="14" t="s">
        <v>40</v>
      </c>
      <c r="D226" s="8" t="s">
        <v>41</v>
      </c>
      <c r="E226" s="8" t="s">
        <v>274</v>
      </c>
      <c r="F226" s="7" t="s">
        <v>62</v>
      </c>
      <c r="G226" s="14" t="s">
        <v>68</v>
      </c>
      <c r="H226" s="11">
        <v>5112000</v>
      </c>
      <c r="N226" s="80"/>
      <c r="O226" s="80"/>
    </row>
    <row r="227" spans="1:15" ht="15.75" x14ac:dyDescent="0.25">
      <c r="A227" s="7">
        <v>220</v>
      </c>
      <c r="B227" s="7">
        <v>660000014</v>
      </c>
      <c r="C227" s="14" t="s">
        <v>228</v>
      </c>
      <c r="D227" s="8" t="s">
        <v>240</v>
      </c>
      <c r="E227" s="8" t="s">
        <v>279</v>
      </c>
      <c r="F227" s="7" t="s">
        <v>80</v>
      </c>
      <c r="G227" s="14" t="s">
        <v>82</v>
      </c>
      <c r="H227" s="91">
        <v>4050000</v>
      </c>
      <c r="N227" s="80"/>
      <c r="O227" s="80"/>
    </row>
    <row r="228" spans="1:15" ht="15.75" x14ac:dyDescent="0.25">
      <c r="A228" s="7">
        <v>221</v>
      </c>
      <c r="B228" s="7">
        <v>660000014</v>
      </c>
      <c r="C228" s="14" t="s">
        <v>228</v>
      </c>
      <c r="D228" s="8" t="s">
        <v>240</v>
      </c>
      <c r="E228" s="8" t="s">
        <v>243</v>
      </c>
      <c r="F228" s="7" t="s">
        <v>80</v>
      </c>
      <c r="G228" s="14" t="s">
        <v>82</v>
      </c>
      <c r="H228" s="91">
        <v>3815000</v>
      </c>
      <c r="N228" s="80"/>
      <c r="O228" s="80"/>
    </row>
    <row r="229" spans="1:15" ht="15.75" x14ac:dyDescent="0.25">
      <c r="A229" s="7">
        <v>222</v>
      </c>
      <c r="B229" s="7">
        <v>660000032</v>
      </c>
      <c r="C229" s="14" t="s">
        <v>40</v>
      </c>
      <c r="D229" s="8" t="s">
        <v>41</v>
      </c>
      <c r="E229" s="8" t="s">
        <v>282</v>
      </c>
      <c r="F229" s="7" t="s">
        <v>80</v>
      </c>
      <c r="G229" s="14" t="s">
        <v>118</v>
      </c>
      <c r="H229" s="102">
        <v>201600000</v>
      </c>
      <c r="N229" s="82" t="s">
        <v>283</v>
      </c>
      <c r="O229" s="82" t="s">
        <v>284</v>
      </c>
    </row>
    <row r="230" spans="1:15" ht="15.75" x14ac:dyDescent="0.25">
      <c r="A230" s="7">
        <v>223</v>
      </c>
      <c r="B230" s="7">
        <v>660000032</v>
      </c>
      <c r="C230" s="14" t="s">
        <v>40</v>
      </c>
      <c r="D230" s="8" t="s">
        <v>41</v>
      </c>
      <c r="E230" s="8" t="s">
        <v>285</v>
      </c>
      <c r="F230" s="7" t="s">
        <v>80</v>
      </c>
      <c r="G230" s="14" t="s">
        <v>118</v>
      </c>
      <c r="H230" s="102">
        <v>204000000</v>
      </c>
      <c r="N230" s="82" t="s">
        <v>286</v>
      </c>
      <c r="O230" s="82" t="s">
        <v>287</v>
      </c>
    </row>
    <row r="231" spans="1:15" ht="15.75" x14ac:dyDescent="0.25">
      <c r="A231" s="7">
        <v>224</v>
      </c>
      <c r="B231" s="7">
        <v>660000025</v>
      </c>
      <c r="C231" s="14" t="s">
        <v>288</v>
      </c>
      <c r="D231" s="8" t="s">
        <v>289</v>
      </c>
      <c r="E231" s="8" t="s">
        <v>290</v>
      </c>
      <c r="F231" s="7" t="s">
        <v>80</v>
      </c>
      <c r="G231" s="14" t="s">
        <v>118</v>
      </c>
      <c r="H231" s="91">
        <v>200000000</v>
      </c>
      <c r="N231" s="80"/>
      <c r="O231" s="80"/>
    </row>
    <row r="232" spans="1:15" ht="15.75" x14ac:dyDescent="0.25">
      <c r="A232" s="7">
        <v>225</v>
      </c>
      <c r="B232" s="7">
        <v>660000032</v>
      </c>
      <c r="C232" s="14" t="s">
        <v>40</v>
      </c>
      <c r="D232" s="8" t="s">
        <v>41</v>
      </c>
      <c r="E232" s="8" t="s">
        <v>274</v>
      </c>
      <c r="F232" s="7" t="s">
        <v>62</v>
      </c>
      <c r="G232" s="14" t="s">
        <v>69</v>
      </c>
      <c r="H232" s="91">
        <v>25560000</v>
      </c>
      <c r="N232" s="80"/>
      <c r="O232" s="80"/>
    </row>
    <row r="233" spans="1:15" ht="15.75" x14ac:dyDescent="0.25">
      <c r="A233" s="7">
        <v>226</v>
      </c>
      <c r="B233" s="7">
        <v>660000032</v>
      </c>
      <c r="C233" s="14" t="s">
        <v>40</v>
      </c>
      <c r="D233" s="8" t="s">
        <v>41</v>
      </c>
      <c r="E233" s="8" t="s">
        <v>274</v>
      </c>
      <c r="F233" s="7" t="s">
        <v>51</v>
      </c>
      <c r="G233" s="14" t="s">
        <v>52</v>
      </c>
      <c r="H233" s="102">
        <v>54720000</v>
      </c>
      <c r="N233" s="82" t="s">
        <v>70</v>
      </c>
      <c r="O233" s="82" t="s">
        <v>71</v>
      </c>
    </row>
    <row r="234" spans="1:15" ht="15.75" x14ac:dyDescent="0.25">
      <c r="A234" s="7">
        <v>227</v>
      </c>
      <c r="B234" s="7">
        <v>660000030</v>
      </c>
      <c r="C234" s="14" t="s">
        <v>219</v>
      </c>
      <c r="D234" s="8" t="s">
        <v>293</v>
      </c>
      <c r="E234" s="8" t="s">
        <v>294</v>
      </c>
      <c r="F234" s="7" t="s">
        <v>80</v>
      </c>
      <c r="G234" s="14" t="s">
        <v>118</v>
      </c>
      <c r="H234" s="91">
        <v>150000000</v>
      </c>
      <c r="N234" s="80"/>
      <c r="O234" s="80"/>
    </row>
    <row r="235" spans="1:15" ht="15.75" x14ac:dyDescent="0.25">
      <c r="A235" s="7">
        <v>228</v>
      </c>
      <c r="B235" s="7">
        <v>660000032</v>
      </c>
      <c r="C235" s="14" t="s">
        <v>40</v>
      </c>
      <c r="D235" s="8" t="s">
        <v>41</v>
      </c>
      <c r="E235" s="8" t="s">
        <v>274</v>
      </c>
      <c r="F235" s="7" t="s">
        <v>80</v>
      </c>
      <c r="G235" s="14" t="s">
        <v>81</v>
      </c>
      <c r="H235" s="91">
        <v>9120000</v>
      </c>
      <c r="N235" s="80"/>
      <c r="O235" s="80"/>
    </row>
    <row r="236" spans="1:15" ht="15.75" x14ac:dyDescent="0.25">
      <c r="A236" s="7">
        <v>229</v>
      </c>
      <c r="B236" s="7"/>
      <c r="C236" s="14"/>
      <c r="D236" s="8"/>
      <c r="E236" s="8" t="s">
        <v>274</v>
      </c>
      <c r="F236" s="7" t="s">
        <v>80</v>
      </c>
      <c r="G236" s="14" t="s">
        <v>82</v>
      </c>
      <c r="H236" s="14"/>
      <c r="N236" s="80"/>
      <c r="O236" s="80"/>
    </row>
    <row r="237" spans="1:15" ht="15.75" x14ac:dyDescent="0.25">
      <c r="A237" s="7">
        <v>230</v>
      </c>
      <c r="B237" s="7"/>
      <c r="C237" s="14"/>
      <c r="D237" s="8"/>
      <c r="E237" s="8" t="s">
        <v>274</v>
      </c>
      <c r="F237" s="7" t="s">
        <v>80</v>
      </c>
      <c r="G237" s="14" t="s">
        <v>118</v>
      </c>
      <c r="H237" s="14"/>
      <c r="N237" s="80"/>
      <c r="O237" s="80"/>
    </row>
    <row r="238" spans="1:15" ht="15.75" x14ac:dyDescent="0.25">
      <c r="A238" s="7">
        <v>231</v>
      </c>
      <c r="B238" s="7">
        <v>660000032</v>
      </c>
      <c r="C238" s="14" t="s">
        <v>40</v>
      </c>
      <c r="D238" s="8" t="s">
        <v>41</v>
      </c>
      <c r="E238" s="8" t="s">
        <v>274</v>
      </c>
      <c r="F238" s="7" t="s">
        <v>80</v>
      </c>
      <c r="G238" s="14" t="s">
        <v>83</v>
      </c>
      <c r="H238" s="91">
        <v>13680000</v>
      </c>
      <c r="N238" s="80"/>
      <c r="O238" s="80"/>
    </row>
    <row r="239" spans="1:15" ht="15.75" x14ac:dyDescent="0.25">
      <c r="A239" s="7">
        <v>232</v>
      </c>
      <c r="B239" s="7"/>
      <c r="C239" s="14"/>
      <c r="D239" s="8"/>
      <c r="E239" s="8" t="s">
        <v>296</v>
      </c>
      <c r="F239" s="7" t="s">
        <v>80</v>
      </c>
      <c r="G239" s="14" t="s">
        <v>118</v>
      </c>
      <c r="H239" s="14"/>
      <c r="N239" s="80"/>
      <c r="O239" s="80"/>
    </row>
    <row r="240" spans="1:15" ht="15.75" x14ac:dyDescent="0.25">
      <c r="A240" s="7">
        <v>233</v>
      </c>
      <c r="B240" s="7">
        <v>660000032</v>
      </c>
      <c r="C240" s="14" t="s">
        <v>40</v>
      </c>
      <c r="D240" s="8" t="s">
        <v>41</v>
      </c>
      <c r="E240" s="8" t="s">
        <v>297</v>
      </c>
      <c r="F240" s="7" t="s">
        <v>80</v>
      </c>
      <c r="G240" s="14" t="s">
        <v>118</v>
      </c>
      <c r="H240" s="91">
        <v>180000000</v>
      </c>
      <c r="N240" s="80"/>
      <c r="O240" s="80"/>
    </row>
    <row r="241" spans="1:15" ht="15.75" x14ac:dyDescent="0.25">
      <c r="A241" s="7">
        <v>234</v>
      </c>
      <c r="B241" s="7">
        <v>660000032</v>
      </c>
      <c r="C241" s="14" t="s">
        <v>40</v>
      </c>
      <c r="D241" s="8" t="s">
        <v>41</v>
      </c>
      <c r="E241" s="8" t="s">
        <v>274</v>
      </c>
      <c r="F241" s="7" t="s">
        <v>80</v>
      </c>
      <c r="G241" s="14" t="s">
        <v>87</v>
      </c>
      <c r="H241" s="91">
        <v>13680000</v>
      </c>
      <c r="N241" s="80"/>
      <c r="O241" s="80"/>
    </row>
    <row r="242" spans="1:15" ht="15.75" x14ac:dyDescent="0.25">
      <c r="A242" s="7">
        <v>235</v>
      </c>
      <c r="B242" s="7">
        <v>660000032</v>
      </c>
      <c r="C242" s="14" t="s">
        <v>40</v>
      </c>
      <c r="D242" s="8" t="s">
        <v>41</v>
      </c>
      <c r="E242" s="8" t="s">
        <v>274</v>
      </c>
      <c r="F242" s="7" t="s">
        <v>80</v>
      </c>
      <c r="G242" s="14" t="s">
        <v>88</v>
      </c>
      <c r="H242" s="91">
        <v>18240000</v>
      </c>
      <c r="N242" s="80"/>
      <c r="O242" s="80"/>
    </row>
    <row r="243" spans="1:15" ht="15.75" x14ac:dyDescent="0.25">
      <c r="A243" s="7">
        <v>236</v>
      </c>
      <c r="B243" s="7">
        <v>660000032</v>
      </c>
      <c r="C243" s="14" t="s">
        <v>40</v>
      </c>
      <c r="D243" s="8" t="s">
        <v>41</v>
      </c>
      <c r="E243" s="8" t="s">
        <v>298</v>
      </c>
      <c r="F243" s="7" t="s">
        <v>34</v>
      </c>
      <c r="G243" s="8" t="s">
        <v>35</v>
      </c>
      <c r="H243" s="91">
        <v>187500</v>
      </c>
      <c r="N243" s="80"/>
      <c r="O243" s="80"/>
    </row>
    <row r="244" spans="1:15" ht="15.75" x14ac:dyDescent="0.25">
      <c r="A244" s="7">
        <v>237</v>
      </c>
      <c r="B244" s="7">
        <v>660000032</v>
      </c>
      <c r="C244" s="14" t="s">
        <v>40</v>
      </c>
      <c r="D244" s="8" t="s">
        <v>41</v>
      </c>
      <c r="E244" s="8" t="s">
        <v>298</v>
      </c>
      <c r="F244" s="7" t="s">
        <v>62</v>
      </c>
      <c r="G244" s="14" t="s">
        <v>63</v>
      </c>
      <c r="H244" s="91">
        <v>2062500</v>
      </c>
      <c r="N244" s="100"/>
      <c r="O244" s="100"/>
    </row>
    <row r="245" spans="1:15" ht="15.75" x14ac:dyDescent="0.25">
      <c r="A245" s="7">
        <v>238</v>
      </c>
      <c r="B245" s="7">
        <v>660000032</v>
      </c>
      <c r="C245" s="14" t="s">
        <v>40</v>
      </c>
      <c r="D245" s="8" t="s">
        <v>41</v>
      </c>
      <c r="E245" s="8" t="s">
        <v>78</v>
      </c>
      <c r="F245" s="7" t="s">
        <v>80</v>
      </c>
      <c r="G245" s="14" t="s">
        <v>83</v>
      </c>
      <c r="H245" s="91">
        <v>800000</v>
      </c>
      <c r="N245" s="80"/>
      <c r="O245" s="80"/>
    </row>
    <row r="246" spans="1:15" ht="15.75" x14ac:dyDescent="0.25">
      <c r="A246" s="7">
        <v>239</v>
      </c>
      <c r="B246" s="7">
        <v>660000038</v>
      </c>
      <c r="C246" s="14" t="s">
        <v>84</v>
      </c>
      <c r="D246" s="8" t="s">
        <v>85</v>
      </c>
      <c r="E246" s="8" t="s">
        <v>86</v>
      </c>
      <c r="F246" s="7" t="s">
        <v>80</v>
      </c>
      <c r="G246" s="14" t="s">
        <v>83</v>
      </c>
      <c r="H246" s="91">
        <v>120000000</v>
      </c>
      <c r="N246" s="80"/>
      <c r="O246" s="80"/>
    </row>
    <row r="247" spans="1:15" ht="15.75" x14ac:dyDescent="0.25">
      <c r="A247" s="7">
        <v>240</v>
      </c>
      <c r="B247" s="7"/>
      <c r="C247" s="14"/>
      <c r="D247" s="8"/>
      <c r="E247" s="8" t="s">
        <v>106</v>
      </c>
      <c r="F247" s="7" t="s">
        <v>80</v>
      </c>
      <c r="G247" s="14" t="s">
        <v>83</v>
      </c>
      <c r="H247" s="14"/>
      <c r="N247" s="80"/>
      <c r="O247" s="80"/>
    </row>
    <row r="248" spans="1:15" ht="15.75" x14ac:dyDescent="0.25">
      <c r="A248" s="7">
        <v>241</v>
      </c>
      <c r="B248" s="7">
        <v>660000030</v>
      </c>
      <c r="C248" s="14" t="s">
        <v>219</v>
      </c>
      <c r="D248" s="8" t="s">
        <v>220</v>
      </c>
      <c r="E248" s="8" t="s">
        <v>109</v>
      </c>
      <c r="F248" s="7" t="s">
        <v>80</v>
      </c>
      <c r="G248" s="14" t="s">
        <v>83</v>
      </c>
      <c r="H248" s="101">
        <v>7200000</v>
      </c>
      <c r="N248" s="82" t="s">
        <v>301</v>
      </c>
      <c r="O248" s="82" t="s">
        <v>111</v>
      </c>
    </row>
    <row r="249" spans="1:15" ht="15.75" x14ac:dyDescent="0.25">
      <c r="A249" s="7">
        <v>242</v>
      </c>
      <c r="B249" s="7">
        <v>660000019</v>
      </c>
      <c r="C249" s="14" t="s">
        <v>31</v>
      </c>
      <c r="D249" s="8" t="s">
        <v>32</v>
      </c>
      <c r="E249" s="8" t="s">
        <v>39</v>
      </c>
      <c r="F249" s="7" t="s">
        <v>80</v>
      </c>
      <c r="G249" s="14" t="s">
        <v>83</v>
      </c>
      <c r="H249" s="102">
        <v>22000000</v>
      </c>
      <c r="N249" s="82" t="s">
        <v>302</v>
      </c>
      <c r="O249" s="82" t="s">
        <v>252</v>
      </c>
    </row>
    <row r="250" spans="1:15" ht="15.75" x14ac:dyDescent="0.25">
      <c r="A250" s="7">
        <v>243</v>
      </c>
      <c r="B250" s="7">
        <v>660000032</v>
      </c>
      <c r="C250" s="14" t="s">
        <v>40</v>
      </c>
      <c r="D250" s="8" t="s">
        <v>41</v>
      </c>
      <c r="E250" s="8" t="s">
        <v>298</v>
      </c>
      <c r="F250" s="7" t="s">
        <v>62</v>
      </c>
      <c r="G250" s="14" t="s">
        <v>67</v>
      </c>
      <c r="H250" s="11">
        <v>187500</v>
      </c>
      <c r="N250" s="80"/>
      <c r="O250" s="80"/>
    </row>
    <row r="251" spans="1:15" ht="15.75" x14ac:dyDescent="0.25">
      <c r="A251" s="7">
        <v>244</v>
      </c>
      <c r="B251" s="7">
        <v>660000032</v>
      </c>
      <c r="C251" s="14" t="s">
        <v>40</v>
      </c>
      <c r="D251" s="8" t="s">
        <v>41</v>
      </c>
      <c r="E251" s="8" t="s">
        <v>298</v>
      </c>
      <c r="F251" s="7" t="s">
        <v>62</v>
      </c>
      <c r="G251" s="14" t="s">
        <v>68</v>
      </c>
      <c r="H251" s="11">
        <v>93750</v>
      </c>
      <c r="N251" s="80"/>
      <c r="O251" s="80"/>
    </row>
    <row r="252" spans="1:15" ht="15.75" x14ac:dyDescent="0.25">
      <c r="A252" s="7">
        <v>245</v>
      </c>
      <c r="B252" s="7">
        <v>660000032</v>
      </c>
      <c r="C252" s="14" t="s">
        <v>40</v>
      </c>
      <c r="D252" s="8" t="s">
        <v>41</v>
      </c>
      <c r="E252" s="8" t="s">
        <v>298</v>
      </c>
      <c r="F252" s="7" t="s">
        <v>62</v>
      </c>
      <c r="G252" s="14" t="s">
        <v>69</v>
      </c>
      <c r="H252" s="91">
        <v>468750</v>
      </c>
      <c r="N252" s="80"/>
      <c r="O252" s="80"/>
    </row>
    <row r="253" spans="1:15" ht="15.75" x14ac:dyDescent="0.25">
      <c r="A253" s="7">
        <v>246</v>
      </c>
      <c r="B253" s="7">
        <v>660000032</v>
      </c>
      <c r="C253" s="14" t="s">
        <v>40</v>
      </c>
      <c r="D253" s="8" t="s">
        <v>41</v>
      </c>
      <c r="E253" s="8" t="s">
        <v>298</v>
      </c>
      <c r="F253" s="7" t="s">
        <v>51</v>
      </c>
      <c r="G253" s="14" t="s">
        <v>52</v>
      </c>
      <c r="H253" s="91">
        <v>1125000</v>
      </c>
      <c r="N253" s="80"/>
      <c r="O253" s="80"/>
    </row>
    <row r="254" spans="1:15" ht="15.75" x14ac:dyDescent="0.25">
      <c r="A254" s="7">
        <v>247</v>
      </c>
      <c r="B254" s="7">
        <v>660000019</v>
      </c>
      <c r="C254" s="14" t="s">
        <v>31</v>
      </c>
      <c r="D254" s="8" t="s">
        <v>32</v>
      </c>
      <c r="E254" s="8" t="s">
        <v>72</v>
      </c>
      <c r="F254" s="7" t="s">
        <v>80</v>
      </c>
      <c r="G254" s="14" t="s">
        <v>83</v>
      </c>
      <c r="H254" s="14" t="s">
        <v>55</v>
      </c>
      <c r="N254" s="80"/>
      <c r="O254" s="80"/>
    </row>
    <row r="255" spans="1:15" ht="15.75" x14ac:dyDescent="0.25">
      <c r="A255" s="7">
        <v>248</v>
      </c>
      <c r="B255" s="7">
        <v>660000032</v>
      </c>
      <c r="C255" s="14" t="s">
        <v>40</v>
      </c>
      <c r="D255" s="8" t="s">
        <v>41</v>
      </c>
      <c r="E255" s="8" t="s">
        <v>92</v>
      </c>
      <c r="F255" s="7" t="s">
        <v>80</v>
      </c>
      <c r="G255" s="14" t="s">
        <v>83</v>
      </c>
      <c r="H255" s="11">
        <v>29717197</v>
      </c>
      <c r="N255" s="80"/>
      <c r="O255" s="80"/>
    </row>
    <row r="256" spans="1:15" ht="15.75" x14ac:dyDescent="0.25">
      <c r="A256" s="7">
        <v>249</v>
      </c>
      <c r="B256" s="7">
        <v>660000032</v>
      </c>
      <c r="C256" s="14" t="s">
        <v>40</v>
      </c>
      <c r="D256" s="8" t="s">
        <v>41</v>
      </c>
      <c r="E256" s="8" t="s">
        <v>101</v>
      </c>
      <c r="F256" s="7" t="s">
        <v>80</v>
      </c>
      <c r="G256" s="14" t="s">
        <v>83</v>
      </c>
      <c r="H256" s="91">
        <v>5984288.75</v>
      </c>
      <c r="N256" s="80"/>
      <c r="O256" s="80"/>
    </row>
    <row r="257" spans="1:15" ht="15.75" x14ac:dyDescent="0.25">
      <c r="A257" s="7">
        <v>250</v>
      </c>
      <c r="B257" s="7">
        <v>660000032</v>
      </c>
      <c r="C257" s="14" t="s">
        <v>40</v>
      </c>
      <c r="D257" s="8" t="s">
        <v>41</v>
      </c>
      <c r="E257" s="8" t="s">
        <v>298</v>
      </c>
      <c r="F257" s="7" t="s">
        <v>80</v>
      </c>
      <c r="G257" s="14" t="s">
        <v>81</v>
      </c>
      <c r="H257" s="91">
        <v>187500</v>
      </c>
      <c r="N257" s="80"/>
      <c r="O257" s="80"/>
    </row>
    <row r="258" spans="1:15" ht="15.75" x14ac:dyDescent="0.25">
      <c r="A258" s="7">
        <v>251</v>
      </c>
      <c r="B258" s="7"/>
      <c r="C258" s="14"/>
      <c r="D258" s="8"/>
      <c r="E258" s="8" t="s">
        <v>298</v>
      </c>
      <c r="F258" s="7" t="s">
        <v>80</v>
      </c>
      <c r="G258" s="14" t="s">
        <v>82</v>
      </c>
      <c r="H258" s="14"/>
      <c r="N258" s="80"/>
      <c r="O258" s="80"/>
    </row>
    <row r="259" spans="1:15" ht="15.75" x14ac:dyDescent="0.25">
      <c r="A259" s="7">
        <v>252</v>
      </c>
      <c r="B259" s="7">
        <v>660000032</v>
      </c>
      <c r="C259" s="14" t="s">
        <v>40</v>
      </c>
      <c r="D259" s="8" t="s">
        <v>41</v>
      </c>
      <c r="E259" s="8" t="s">
        <v>298</v>
      </c>
      <c r="F259" s="7" t="s">
        <v>80</v>
      </c>
      <c r="G259" s="14" t="s">
        <v>118</v>
      </c>
      <c r="H259" s="102">
        <v>656244</v>
      </c>
      <c r="N259" s="82"/>
      <c r="O259" s="82"/>
    </row>
    <row r="260" spans="1:15" ht="15.75" x14ac:dyDescent="0.25">
      <c r="A260" s="7">
        <v>253</v>
      </c>
      <c r="B260" s="7">
        <v>660000032</v>
      </c>
      <c r="C260" s="14" t="s">
        <v>40</v>
      </c>
      <c r="D260" s="8" t="s">
        <v>41</v>
      </c>
      <c r="E260" s="8" t="s">
        <v>298</v>
      </c>
      <c r="F260" s="7" t="s">
        <v>80</v>
      </c>
      <c r="G260" s="14" t="s">
        <v>83</v>
      </c>
      <c r="H260" s="91">
        <v>281256</v>
      </c>
      <c r="N260" s="80"/>
      <c r="O260" s="80"/>
    </row>
    <row r="261" spans="1:15" ht="15.75" x14ac:dyDescent="0.25">
      <c r="A261" s="7">
        <v>254</v>
      </c>
      <c r="B261" s="7">
        <v>660000032</v>
      </c>
      <c r="C261" s="14" t="s">
        <v>40</v>
      </c>
      <c r="D261" s="8" t="s">
        <v>41</v>
      </c>
      <c r="E261" s="8" t="s">
        <v>298</v>
      </c>
      <c r="F261" s="7" t="s">
        <v>80</v>
      </c>
      <c r="G261" s="14" t="s">
        <v>87</v>
      </c>
      <c r="H261" s="91">
        <v>281244</v>
      </c>
      <c r="N261" s="80"/>
      <c r="O261" s="80"/>
    </row>
    <row r="262" spans="1:15" ht="15.75" x14ac:dyDescent="0.25">
      <c r="A262" s="7">
        <v>255</v>
      </c>
      <c r="B262" s="7">
        <v>660000026</v>
      </c>
      <c r="C262" s="14" t="s">
        <v>40</v>
      </c>
      <c r="D262" s="8" t="s">
        <v>77</v>
      </c>
      <c r="E262" s="8" t="s">
        <v>78</v>
      </c>
      <c r="F262" s="7" t="s">
        <v>80</v>
      </c>
      <c r="G262" s="14" t="s">
        <v>87</v>
      </c>
      <c r="H262" s="91">
        <v>300000</v>
      </c>
      <c r="N262" s="80"/>
      <c r="O262" s="80"/>
    </row>
    <row r="263" spans="1:15" ht="15.75" x14ac:dyDescent="0.25">
      <c r="A263" s="7">
        <v>256</v>
      </c>
      <c r="B263" s="7">
        <v>660000038</v>
      </c>
      <c r="C263" s="14" t="s">
        <v>84</v>
      </c>
      <c r="D263" s="8" t="s">
        <v>85</v>
      </c>
      <c r="E263" s="8" t="s">
        <v>86</v>
      </c>
      <c r="F263" s="7" t="s">
        <v>80</v>
      </c>
      <c r="G263" s="14" t="s">
        <v>87</v>
      </c>
      <c r="H263" s="91">
        <v>228000000</v>
      </c>
      <c r="N263" s="82" t="s">
        <v>308</v>
      </c>
      <c r="O263" s="82" t="s">
        <v>309</v>
      </c>
    </row>
    <row r="264" spans="1:15" ht="15.6" customHeight="1" x14ac:dyDescent="0.25">
      <c r="A264" s="7">
        <v>257</v>
      </c>
      <c r="B264" s="7"/>
      <c r="C264" s="14"/>
      <c r="D264" s="8"/>
      <c r="E264" s="8" t="s">
        <v>106</v>
      </c>
      <c r="F264" s="7" t="s">
        <v>80</v>
      </c>
      <c r="G264" s="14" t="s">
        <v>87</v>
      </c>
      <c r="H264" s="94"/>
      <c r="N264" s="80"/>
      <c r="O264" s="80"/>
    </row>
    <row r="265" spans="1:15" ht="15.75" x14ac:dyDescent="0.25">
      <c r="A265" s="7">
        <v>258</v>
      </c>
      <c r="B265" s="7">
        <v>660000038</v>
      </c>
      <c r="C265" s="14" t="s">
        <v>84</v>
      </c>
      <c r="D265" s="8" t="s">
        <v>85</v>
      </c>
      <c r="E265" s="8" t="s">
        <v>86</v>
      </c>
      <c r="F265" s="7" t="s">
        <v>80</v>
      </c>
      <c r="G265" s="14" t="s">
        <v>87</v>
      </c>
      <c r="H265" s="91"/>
      <c r="N265" s="82" t="s">
        <v>310</v>
      </c>
      <c r="O265" s="82" t="s">
        <v>311</v>
      </c>
    </row>
    <row r="266" spans="1:15" ht="15.75" x14ac:dyDescent="0.25">
      <c r="A266" s="7">
        <v>259</v>
      </c>
      <c r="B266" s="7">
        <v>660000030</v>
      </c>
      <c r="C266" s="14" t="s">
        <v>219</v>
      </c>
      <c r="D266" s="8" t="s">
        <v>220</v>
      </c>
      <c r="E266" s="8" t="s">
        <v>109</v>
      </c>
      <c r="F266" s="7" t="s">
        <v>80</v>
      </c>
      <c r="G266" s="14" t="s">
        <v>87</v>
      </c>
      <c r="H266" s="101">
        <v>36000000</v>
      </c>
      <c r="N266" s="82" t="s">
        <v>312</v>
      </c>
      <c r="O266" s="82" t="s">
        <v>111</v>
      </c>
    </row>
    <row r="267" spans="1:15" ht="15.75" x14ac:dyDescent="0.25">
      <c r="A267" s="7">
        <v>260</v>
      </c>
      <c r="B267" s="7">
        <v>660000019</v>
      </c>
      <c r="C267" s="14" t="s">
        <v>31</v>
      </c>
      <c r="D267" s="8" t="s">
        <v>32</v>
      </c>
      <c r="E267" s="8" t="s">
        <v>39</v>
      </c>
      <c r="F267" s="7" t="s">
        <v>80</v>
      </c>
      <c r="G267" s="14" t="s">
        <v>87</v>
      </c>
      <c r="H267" s="91">
        <v>70000000</v>
      </c>
      <c r="N267" s="80"/>
      <c r="O267" s="80"/>
    </row>
    <row r="268" spans="1:15" ht="15.75" x14ac:dyDescent="0.25">
      <c r="A268" s="7">
        <v>261</v>
      </c>
      <c r="B268" s="7"/>
      <c r="C268" s="14"/>
      <c r="D268" s="8"/>
      <c r="E268" s="8" t="s">
        <v>313</v>
      </c>
      <c r="F268" s="7" t="s">
        <v>80</v>
      </c>
      <c r="G268" s="14" t="s">
        <v>87</v>
      </c>
      <c r="H268" s="14"/>
      <c r="N268" s="80"/>
      <c r="O268" s="80"/>
    </row>
    <row r="269" spans="1:15" ht="15.75" x14ac:dyDescent="0.25">
      <c r="A269" s="7">
        <v>262</v>
      </c>
      <c r="B269" s="7">
        <v>660000032</v>
      </c>
      <c r="C269" s="14" t="s">
        <v>40</v>
      </c>
      <c r="D269" s="8" t="s">
        <v>41</v>
      </c>
      <c r="E269" s="8" t="s">
        <v>298</v>
      </c>
      <c r="F269" s="7" t="s">
        <v>80</v>
      </c>
      <c r="G269" s="14" t="s">
        <v>88</v>
      </c>
      <c r="H269" s="91">
        <v>375000</v>
      </c>
      <c r="N269" s="80"/>
      <c r="O269" s="80"/>
    </row>
    <row r="270" spans="1:15" ht="15.75" x14ac:dyDescent="0.25">
      <c r="A270" s="7">
        <v>263</v>
      </c>
      <c r="B270" s="7">
        <v>660000032</v>
      </c>
      <c r="C270" s="14" t="s">
        <v>40</v>
      </c>
      <c r="D270" s="8" t="s">
        <v>41</v>
      </c>
      <c r="E270" s="8" t="s">
        <v>316</v>
      </c>
      <c r="F270" s="7" t="s">
        <v>34</v>
      </c>
      <c r="G270" s="8" t="s">
        <v>35</v>
      </c>
      <c r="H270" s="101">
        <v>2616000</v>
      </c>
      <c r="N270" s="82" t="s">
        <v>121</v>
      </c>
      <c r="O270" s="82" t="s">
        <v>122</v>
      </c>
    </row>
    <row r="271" spans="1:15" ht="15.75" x14ac:dyDescent="0.25">
      <c r="A271" s="7">
        <v>264</v>
      </c>
      <c r="B271" s="7">
        <v>660000032</v>
      </c>
      <c r="C271" s="14" t="s">
        <v>40</v>
      </c>
      <c r="D271" s="8" t="s">
        <v>41</v>
      </c>
      <c r="E271" s="8" t="s">
        <v>316</v>
      </c>
      <c r="F271" s="7" t="s">
        <v>62</v>
      </c>
      <c r="G271" s="14" t="s">
        <v>63</v>
      </c>
      <c r="H271" s="11">
        <v>49175280</v>
      </c>
      <c r="N271" s="100"/>
      <c r="O271" s="100"/>
    </row>
    <row r="272" spans="1:15" ht="15.75" x14ac:dyDescent="0.25">
      <c r="A272" s="7">
        <v>265</v>
      </c>
      <c r="B272" s="7">
        <v>660000032</v>
      </c>
      <c r="C272" s="14" t="s">
        <v>40</v>
      </c>
      <c r="D272" s="8" t="s">
        <v>41</v>
      </c>
      <c r="E272" s="8" t="s">
        <v>316</v>
      </c>
      <c r="F272" s="7" t="s">
        <v>62</v>
      </c>
      <c r="G272" s="14" t="s">
        <v>67</v>
      </c>
      <c r="H272" s="101">
        <v>4470480</v>
      </c>
      <c r="N272" s="82" t="s">
        <v>123</v>
      </c>
      <c r="O272" s="82" t="s">
        <v>124</v>
      </c>
    </row>
    <row r="273" spans="1:15" ht="15.75" x14ac:dyDescent="0.25">
      <c r="A273" s="7">
        <v>266</v>
      </c>
      <c r="B273" s="7">
        <v>660000019</v>
      </c>
      <c r="C273" s="14" t="s">
        <v>31</v>
      </c>
      <c r="D273" s="8" t="s">
        <v>32</v>
      </c>
      <c r="E273" s="8" t="s">
        <v>72</v>
      </c>
      <c r="F273" s="7" t="s">
        <v>80</v>
      </c>
      <c r="G273" s="14" t="s">
        <v>87</v>
      </c>
      <c r="H273" s="14" t="s">
        <v>55</v>
      </c>
      <c r="N273" s="80"/>
      <c r="O273" s="80"/>
    </row>
    <row r="274" spans="1:15" ht="15.75" x14ac:dyDescent="0.25">
      <c r="A274" s="7">
        <v>267</v>
      </c>
      <c r="B274" s="7">
        <v>660000032</v>
      </c>
      <c r="C274" s="14" t="s">
        <v>40</v>
      </c>
      <c r="D274" s="8" t="s">
        <v>41</v>
      </c>
      <c r="E274" s="8" t="s">
        <v>92</v>
      </c>
      <c r="F274" s="7" t="s">
        <v>80</v>
      </c>
      <c r="G274" s="14" t="s">
        <v>87</v>
      </c>
      <c r="H274" s="11">
        <v>148585987</v>
      </c>
      <c r="N274" s="80"/>
      <c r="O274" s="80"/>
    </row>
    <row r="275" spans="1:15" ht="15.75" x14ac:dyDescent="0.25">
      <c r="A275" s="7">
        <v>268</v>
      </c>
      <c r="B275" s="7">
        <v>660000032</v>
      </c>
      <c r="C275" s="14" t="s">
        <v>40</v>
      </c>
      <c r="D275" s="8" t="s">
        <v>41</v>
      </c>
      <c r="E275" s="8" t="s">
        <v>101</v>
      </c>
      <c r="F275" s="7" t="s">
        <v>80</v>
      </c>
      <c r="G275" s="14" t="s">
        <v>87</v>
      </c>
      <c r="H275" s="91">
        <v>29921443.760000002</v>
      </c>
      <c r="N275" s="80"/>
      <c r="O275" s="80"/>
    </row>
    <row r="276" spans="1:15" ht="15.75" x14ac:dyDescent="0.25">
      <c r="A276" s="7">
        <v>269</v>
      </c>
      <c r="B276" s="7">
        <v>660000032</v>
      </c>
      <c r="C276" s="14" t="s">
        <v>40</v>
      </c>
      <c r="D276" s="8" t="s">
        <v>41</v>
      </c>
      <c r="E276" s="8" t="s">
        <v>316</v>
      </c>
      <c r="F276" s="7" t="s">
        <v>62</v>
      </c>
      <c r="G276" s="14" t="s">
        <v>68</v>
      </c>
      <c r="H276" s="101">
        <v>2235240</v>
      </c>
      <c r="N276" s="82" t="s">
        <v>127</v>
      </c>
      <c r="O276" s="82" t="s">
        <v>128</v>
      </c>
    </row>
    <row r="277" spans="1:15" ht="15.75" x14ac:dyDescent="0.25">
      <c r="A277" s="7">
        <v>270</v>
      </c>
      <c r="B277" s="7"/>
      <c r="C277" s="14"/>
      <c r="D277" s="8"/>
      <c r="E277" s="8" t="s">
        <v>320</v>
      </c>
      <c r="F277" s="7" t="s">
        <v>80</v>
      </c>
      <c r="G277" s="14" t="s">
        <v>87</v>
      </c>
      <c r="H277" s="14"/>
      <c r="N277" s="80"/>
      <c r="O277" s="80"/>
    </row>
    <row r="278" spans="1:15" ht="15.75" x14ac:dyDescent="0.25">
      <c r="A278" s="7">
        <v>271</v>
      </c>
      <c r="B278" s="7"/>
      <c r="C278" s="14"/>
      <c r="D278" s="8"/>
      <c r="E278" s="8" t="s">
        <v>322</v>
      </c>
      <c r="F278" s="7" t="s">
        <v>80</v>
      </c>
      <c r="G278" s="14" t="s">
        <v>87</v>
      </c>
      <c r="H278" s="14"/>
      <c r="N278" s="80"/>
      <c r="O278" s="80"/>
    </row>
    <row r="279" spans="1:15" ht="15.75" x14ac:dyDescent="0.25">
      <c r="A279" s="7">
        <v>272</v>
      </c>
      <c r="B279" s="7"/>
      <c r="C279" s="14"/>
      <c r="D279" s="8"/>
      <c r="E279" s="8" t="s">
        <v>324</v>
      </c>
      <c r="F279" s="7" t="s">
        <v>80</v>
      </c>
      <c r="G279" s="14" t="s">
        <v>87</v>
      </c>
      <c r="H279" s="14"/>
      <c r="N279" s="80"/>
      <c r="O279" s="80"/>
    </row>
    <row r="280" spans="1:15" ht="15.75" x14ac:dyDescent="0.25">
      <c r="A280" s="7">
        <v>273</v>
      </c>
      <c r="B280" s="7">
        <v>660000032</v>
      </c>
      <c r="C280" s="14" t="s">
        <v>40</v>
      </c>
      <c r="D280" s="8" t="s">
        <v>41</v>
      </c>
      <c r="E280" s="8" t="s">
        <v>316</v>
      </c>
      <c r="F280" s="7" t="s">
        <v>62</v>
      </c>
      <c r="G280" s="14" t="s">
        <v>69</v>
      </c>
      <c r="H280" s="101">
        <v>11176200</v>
      </c>
      <c r="N280" s="82" t="s">
        <v>131</v>
      </c>
      <c r="O280" s="82" t="s">
        <v>132</v>
      </c>
    </row>
    <row r="281" spans="1:15" ht="15.75" x14ac:dyDescent="0.25">
      <c r="A281" s="7">
        <v>274</v>
      </c>
      <c r="B281" s="7">
        <v>660000032</v>
      </c>
      <c r="C281" s="14" t="s">
        <v>40</v>
      </c>
      <c r="D281" s="8" t="s">
        <v>41</v>
      </c>
      <c r="E281" s="8" t="s">
        <v>316</v>
      </c>
      <c r="F281" s="7" t="s">
        <v>51</v>
      </c>
      <c r="G281" s="14" t="s">
        <v>52</v>
      </c>
      <c r="H281" s="102">
        <v>15696000</v>
      </c>
      <c r="N281" s="82" t="s">
        <v>146</v>
      </c>
      <c r="O281" s="82" t="s">
        <v>147</v>
      </c>
    </row>
    <row r="282" spans="1:15" ht="15.75" x14ac:dyDescent="0.25">
      <c r="A282" s="7">
        <v>275</v>
      </c>
      <c r="B282" s="7">
        <v>660000032</v>
      </c>
      <c r="C282" s="14" t="s">
        <v>40</v>
      </c>
      <c r="D282" s="8" t="s">
        <v>41</v>
      </c>
      <c r="E282" s="8" t="s">
        <v>316</v>
      </c>
      <c r="F282" s="7" t="s">
        <v>80</v>
      </c>
      <c r="G282" s="14" t="s">
        <v>81</v>
      </c>
      <c r="H282" s="102">
        <v>2616000</v>
      </c>
      <c r="N282" s="82" t="s">
        <v>134</v>
      </c>
      <c r="O282" s="82" t="s">
        <v>135</v>
      </c>
    </row>
    <row r="283" spans="1:15" ht="15.75" x14ac:dyDescent="0.25">
      <c r="A283" s="7">
        <v>276</v>
      </c>
      <c r="B283" s="7"/>
      <c r="C283" s="14"/>
      <c r="D283" s="8"/>
      <c r="E283" s="8" t="s">
        <v>316</v>
      </c>
      <c r="F283" s="7" t="s">
        <v>80</v>
      </c>
      <c r="G283" s="14" t="s">
        <v>82</v>
      </c>
      <c r="H283" s="14"/>
      <c r="N283" s="80"/>
      <c r="O283" s="80"/>
    </row>
    <row r="284" spans="1:15" ht="15.75" x14ac:dyDescent="0.25">
      <c r="A284" s="7">
        <v>277</v>
      </c>
      <c r="B284" s="7">
        <v>660000032</v>
      </c>
      <c r="C284" s="14" t="s">
        <v>40</v>
      </c>
      <c r="D284" s="8" t="s">
        <v>41</v>
      </c>
      <c r="E284" s="8" t="s">
        <v>316</v>
      </c>
      <c r="F284" s="7" t="s">
        <v>80</v>
      </c>
      <c r="G284" s="14" t="s">
        <v>118</v>
      </c>
      <c r="H284" s="102">
        <v>9156000</v>
      </c>
      <c r="N284" s="82" t="s">
        <v>306</v>
      </c>
      <c r="O284" s="82" t="s">
        <v>307</v>
      </c>
    </row>
    <row r="285" spans="1:15" ht="15.75" x14ac:dyDescent="0.25">
      <c r="A285" s="7">
        <v>278</v>
      </c>
      <c r="B285" s="7">
        <v>660000032</v>
      </c>
      <c r="C285" s="14" t="s">
        <v>40</v>
      </c>
      <c r="D285" s="8" t="s">
        <v>41</v>
      </c>
      <c r="E285" s="8" t="s">
        <v>316</v>
      </c>
      <c r="F285" s="7" t="s">
        <v>80</v>
      </c>
      <c r="G285" s="14" t="s">
        <v>83</v>
      </c>
      <c r="H285" s="102">
        <v>3924000</v>
      </c>
      <c r="N285" s="82" t="s">
        <v>138</v>
      </c>
      <c r="O285" s="82" t="s">
        <v>139</v>
      </c>
    </row>
    <row r="286" spans="1:15" ht="15.75" x14ac:dyDescent="0.25">
      <c r="A286" s="7">
        <v>279</v>
      </c>
      <c r="B286" s="7">
        <v>660000032</v>
      </c>
      <c r="C286" s="14" t="s">
        <v>40</v>
      </c>
      <c r="D286" s="8" t="s">
        <v>41</v>
      </c>
      <c r="E286" s="8" t="s">
        <v>316</v>
      </c>
      <c r="F286" s="7" t="s">
        <v>80</v>
      </c>
      <c r="G286" s="14" t="s">
        <v>87</v>
      </c>
      <c r="H286" s="91">
        <v>3924000</v>
      </c>
      <c r="N286" s="82" t="s">
        <v>140</v>
      </c>
      <c r="O286" s="82" t="s">
        <v>141</v>
      </c>
    </row>
    <row r="287" spans="1:15" ht="15.75" x14ac:dyDescent="0.25">
      <c r="A287" s="7">
        <v>280</v>
      </c>
      <c r="B287" s="7"/>
      <c r="C287" s="14" t="s">
        <v>40</v>
      </c>
      <c r="D287" s="8" t="s">
        <v>41</v>
      </c>
      <c r="E287" s="8" t="s">
        <v>316</v>
      </c>
      <c r="F287" s="7" t="s">
        <v>80</v>
      </c>
      <c r="G287" s="14" t="s">
        <v>87</v>
      </c>
      <c r="H287" s="91"/>
      <c r="N287" s="82" t="s">
        <v>148</v>
      </c>
      <c r="O287" s="82" t="s">
        <v>149</v>
      </c>
    </row>
    <row r="288" spans="1:15" ht="15.75" x14ac:dyDescent="0.25">
      <c r="A288" s="7">
        <v>281</v>
      </c>
      <c r="B288" s="7">
        <v>660000006</v>
      </c>
      <c r="C288" s="14" t="s">
        <v>84</v>
      </c>
      <c r="D288" s="8" t="s">
        <v>150</v>
      </c>
      <c r="E288" s="8" t="s">
        <v>326</v>
      </c>
      <c r="F288" s="7" t="s">
        <v>80</v>
      </c>
      <c r="G288" s="14" t="s">
        <v>87</v>
      </c>
      <c r="H288" s="91">
        <v>1800000</v>
      </c>
      <c r="N288" s="80"/>
      <c r="O288" s="80"/>
    </row>
    <row r="289" spans="1:15" ht="15.75" x14ac:dyDescent="0.25">
      <c r="A289" s="7">
        <v>282</v>
      </c>
      <c r="B289" s="7">
        <v>660000030</v>
      </c>
      <c r="C289" s="14" t="s">
        <v>219</v>
      </c>
      <c r="D289" s="8" t="s">
        <v>293</v>
      </c>
      <c r="E289" s="8" t="s">
        <v>313</v>
      </c>
      <c r="F289" s="7" t="s">
        <v>80</v>
      </c>
      <c r="G289" s="14" t="s">
        <v>327</v>
      </c>
      <c r="H289" s="102">
        <v>100000000</v>
      </c>
      <c r="N289" s="82" t="s">
        <v>328</v>
      </c>
      <c r="O289" s="82" t="s">
        <v>329</v>
      </c>
    </row>
    <row r="290" spans="1:15" ht="15.75" x14ac:dyDescent="0.25">
      <c r="A290" s="7">
        <v>283</v>
      </c>
      <c r="B290" s="7">
        <v>660000032</v>
      </c>
      <c r="C290" s="14" t="s">
        <v>40</v>
      </c>
      <c r="D290" s="8" t="s">
        <v>41</v>
      </c>
      <c r="E290" s="8" t="s">
        <v>316</v>
      </c>
      <c r="F290" s="7" t="s">
        <v>80</v>
      </c>
      <c r="G290" s="14" t="s">
        <v>88</v>
      </c>
      <c r="H290" s="11">
        <v>5232000</v>
      </c>
      <c r="N290" s="80"/>
      <c r="O290" s="80"/>
    </row>
    <row r="291" spans="1:15" ht="15.75" x14ac:dyDescent="0.25">
      <c r="A291" s="7">
        <v>284</v>
      </c>
      <c r="B291" s="7">
        <v>660000032</v>
      </c>
      <c r="C291" s="14" t="s">
        <v>40</v>
      </c>
      <c r="D291" s="8" t="s">
        <v>41</v>
      </c>
      <c r="E291" s="8" t="s">
        <v>330</v>
      </c>
      <c r="F291" s="7" t="s">
        <v>34</v>
      </c>
      <c r="G291" s="8" t="s">
        <v>35</v>
      </c>
      <c r="H291" s="14" t="s">
        <v>55</v>
      </c>
      <c r="N291" s="80"/>
      <c r="O291" s="80"/>
    </row>
    <row r="292" spans="1:15" ht="15.75" x14ac:dyDescent="0.25">
      <c r="A292" s="7">
        <v>285</v>
      </c>
      <c r="B292" s="7">
        <v>660000032</v>
      </c>
      <c r="C292" s="14" t="s">
        <v>40</v>
      </c>
      <c r="D292" s="8" t="s">
        <v>41</v>
      </c>
      <c r="E292" s="8" t="s">
        <v>330</v>
      </c>
      <c r="F292" s="7" t="s">
        <v>62</v>
      </c>
      <c r="G292" s="14" t="s">
        <v>67</v>
      </c>
      <c r="H292" s="14" t="s">
        <v>55</v>
      </c>
      <c r="N292" s="100"/>
      <c r="O292" s="100"/>
    </row>
    <row r="293" spans="1:15" ht="15.75" x14ac:dyDescent="0.25">
      <c r="A293" s="7">
        <v>286</v>
      </c>
      <c r="B293" s="7">
        <v>660000032</v>
      </c>
      <c r="C293" s="14" t="s">
        <v>40</v>
      </c>
      <c r="D293" s="8" t="s">
        <v>41</v>
      </c>
      <c r="E293" s="8" t="s">
        <v>330</v>
      </c>
      <c r="F293" s="7" t="s">
        <v>62</v>
      </c>
      <c r="G293" s="14" t="s">
        <v>68</v>
      </c>
      <c r="H293" s="14" t="s">
        <v>55</v>
      </c>
      <c r="N293" s="80"/>
      <c r="O293" s="80"/>
    </row>
    <row r="294" spans="1:15" ht="15.75" x14ac:dyDescent="0.25">
      <c r="A294" s="7">
        <v>287</v>
      </c>
      <c r="B294" s="7">
        <v>660000032</v>
      </c>
      <c r="C294" s="14" t="s">
        <v>40</v>
      </c>
      <c r="D294" s="8" t="s">
        <v>41</v>
      </c>
      <c r="E294" s="8" t="s">
        <v>78</v>
      </c>
      <c r="F294" s="7" t="s">
        <v>80</v>
      </c>
      <c r="G294" s="14" t="s">
        <v>88</v>
      </c>
      <c r="H294" s="91">
        <v>800000</v>
      </c>
      <c r="N294" s="80"/>
      <c r="O294" s="80"/>
    </row>
    <row r="295" spans="1:15" ht="15.75" x14ac:dyDescent="0.25">
      <c r="A295" s="7">
        <v>288</v>
      </c>
      <c r="B295" s="7">
        <v>660000038</v>
      </c>
      <c r="C295" s="14" t="s">
        <v>84</v>
      </c>
      <c r="D295" s="8" t="s">
        <v>85</v>
      </c>
      <c r="E295" s="8" t="s">
        <v>86</v>
      </c>
      <c r="F295" s="7" t="s">
        <v>80</v>
      </c>
      <c r="G295" s="14" t="s">
        <v>88</v>
      </c>
      <c r="H295" s="91">
        <v>180000000</v>
      </c>
      <c r="N295" s="80"/>
      <c r="O295" s="80"/>
    </row>
    <row r="296" spans="1:15" ht="15.75" x14ac:dyDescent="0.25">
      <c r="A296" s="7">
        <v>289</v>
      </c>
      <c r="B296" s="7"/>
      <c r="C296" s="14"/>
      <c r="D296" s="8"/>
      <c r="E296" s="8" t="s">
        <v>106</v>
      </c>
      <c r="F296" s="7" t="s">
        <v>80</v>
      </c>
      <c r="G296" s="14" t="s">
        <v>88</v>
      </c>
      <c r="H296" s="14"/>
      <c r="N296" s="80"/>
      <c r="O296" s="80"/>
    </row>
    <row r="297" spans="1:15" ht="15.75" x14ac:dyDescent="0.25">
      <c r="A297" s="7">
        <v>290</v>
      </c>
      <c r="B297" s="7">
        <v>660000030</v>
      </c>
      <c r="C297" s="14" t="s">
        <v>219</v>
      </c>
      <c r="D297" s="8" t="s">
        <v>220</v>
      </c>
      <c r="E297" s="8" t="s">
        <v>109</v>
      </c>
      <c r="F297" s="7" t="s">
        <v>80</v>
      </c>
      <c r="G297" s="14" t="s">
        <v>88</v>
      </c>
      <c r="H297" s="101">
        <v>7200000</v>
      </c>
      <c r="N297" s="82" t="s">
        <v>333</v>
      </c>
      <c r="O297" s="82" t="s">
        <v>111</v>
      </c>
    </row>
    <row r="298" spans="1:15" ht="15.75" x14ac:dyDescent="0.25">
      <c r="A298" s="7">
        <v>291</v>
      </c>
      <c r="B298" s="7">
        <v>660000019</v>
      </c>
      <c r="C298" s="14" t="s">
        <v>31</v>
      </c>
      <c r="D298" s="8" t="s">
        <v>32</v>
      </c>
      <c r="E298" s="8" t="s">
        <v>39</v>
      </c>
      <c r="F298" s="7" t="s">
        <v>80</v>
      </c>
      <c r="G298" s="14" t="s">
        <v>88</v>
      </c>
      <c r="H298" s="91">
        <v>36000000</v>
      </c>
      <c r="N298" s="82" t="s">
        <v>334</v>
      </c>
      <c r="O298" s="82" t="s">
        <v>335</v>
      </c>
    </row>
    <row r="299" spans="1:15" ht="15.75" x14ac:dyDescent="0.25">
      <c r="A299" s="7">
        <v>292</v>
      </c>
      <c r="B299" s="7">
        <v>660000032</v>
      </c>
      <c r="C299" s="14" t="s">
        <v>40</v>
      </c>
      <c r="D299" s="8" t="s">
        <v>41</v>
      </c>
      <c r="E299" s="8" t="s">
        <v>330</v>
      </c>
      <c r="F299" s="7" t="s">
        <v>62</v>
      </c>
      <c r="G299" s="14" t="s">
        <v>69</v>
      </c>
      <c r="H299" s="91"/>
      <c r="N299" s="80"/>
      <c r="O299" s="80"/>
    </row>
    <row r="300" spans="1:15" ht="15.75" x14ac:dyDescent="0.25">
      <c r="A300" s="7">
        <v>293</v>
      </c>
      <c r="B300" s="7"/>
      <c r="C300" s="14"/>
      <c r="D300" s="8"/>
      <c r="E300" s="8" t="s">
        <v>330</v>
      </c>
      <c r="F300" s="7" t="s">
        <v>51</v>
      </c>
      <c r="G300" s="14" t="s">
        <v>52</v>
      </c>
      <c r="H300" s="91"/>
      <c r="N300" s="80"/>
      <c r="O300" s="80"/>
    </row>
    <row r="301" spans="1:15" ht="15.75" x14ac:dyDescent="0.25">
      <c r="A301" s="7">
        <v>294</v>
      </c>
      <c r="B301" s="7"/>
      <c r="C301" s="14"/>
      <c r="D301" s="8"/>
      <c r="E301" s="8" t="s">
        <v>330</v>
      </c>
      <c r="F301" s="7" t="s">
        <v>80</v>
      </c>
      <c r="G301" s="14" t="s">
        <v>81</v>
      </c>
      <c r="H301" s="91"/>
      <c r="N301" s="80"/>
      <c r="O301" s="80"/>
    </row>
    <row r="302" spans="1:15" ht="15.75" x14ac:dyDescent="0.25">
      <c r="A302" s="7">
        <v>295</v>
      </c>
      <c r="B302" s="7"/>
      <c r="C302" s="14"/>
      <c r="D302" s="8"/>
      <c r="E302" s="8" t="s">
        <v>330</v>
      </c>
      <c r="F302" s="7" t="s">
        <v>80</v>
      </c>
      <c r="G302" s="14" t="s">
        <v>82</v>
      </c>
      <c r="H302" s="91"/>
      <c r="N302" s="80"/>
      <c r="O302" s="80"/>
    </row>
    <row r="303" spans="1:15" ht="15.75" x14ac:dyDescent="0.25">
      <c r="A303" s="7">
        <v>296</v>
      </c>
      <c r="B303" s="7">
        <v>660000019</v>
      </c>
      <c r="C303" s="14" t="s">
        <v>31</v>
      </c>
      <c r="D303" s="8" t="s">
        <v>32</v>
      </c>
      <c r="E303" s="8" t="s">
        <v>72</v>
      </c>
      <c r="F303" s="7" t="s">
        <v>80</v>
      </c>
      <c r="G303" s="14" t="s">
        <v>88</v>
      </c>
      <c r="H303" s="91"/>
      <c r="N303" s="80"/>
      <c r="O303" s="80"/>
    </row>
    <row r="304" spans="1:15" ht="15.75" x14ac:dyDescent="0.25">
      <c r="A304" s="7">
        <v>297</v>
      </c>
      <c r="B304" s="7">
        <v>660000019</v>
      </c>
      <c r="C304" s="14" t="s">
        <v>31</v>
      </c>
      <c r="D304" s="8" t="s">
        <v>32</v>
      </c>
      <c r="E304" s="8" t="s">
        <v>39</v>
      </c>
      <c r="F304" s="7" t="s">
        <v>80</v>
      </c>
      <c r="G304" s="14" t="s">
        <v>88</v>
      </c>
      <c r="H304" s="91"/>
      <c r="N304" s="82" t="s">
        <v>337</v>
      </c>
      <c r="O304" s="82" t="s">
        <v>338</v>
      </c>
    </row>
    <row r="305" spans="1:15" ht="15.75" x14ac:dyDescent="0.25">
      <c r="A305" s="7">
        <v>298</v>
      </c>
      <c r="B305" s="7">
        <v>660000032</v>
      </c>
      <c r="C305" s="14" t="s">
        <v>40</v>
      </c>
      <c r="D305" s="8" t="s">
        <v>41</v>
      </c>
      <c r="E305" s="8" t="s">
        <v>92</v>
      </c>
      <c r="F305" s="7" t="s">
        <v>80</v>
      </c>
      <c r="G305" s="14" t="s">
        <v>88</v>
      </c>
      <c r="H305" s="11">
        <v>87913376</v>
      </c>
      <c r="N305" s="80"/>
      <c r="O305" s="80"/>
    </row>
    <row r="306" spans="1:15" ht="15.75" x14ac:dyDescent="0.25">
      <c r="A306" s="7">
        <v>299</v>
      </c>
      <c r="B306" s="7">
        <v>660000032</v>
      </c>
      <c r="C306" s="14" t="s">
        <v>40</v>
      </c>
      <c r="D306" s="8" t="s">
        <v>41</v>
      </c>
      <c r="E306" s="8" t="s">
        <v>101</v>
      </c>
      <c r="F306" s="7" t="s">
        <v>80</v>
      </c>
      <c r="G306" s="14" t="s">
        <v>88</v>
      </c>
      <c r="H306" s="91">
        <v>17703520.890000001</v>
      </c>
      <c r="N306" s="80"/>
      <c r="O306" s="80"/>
    </row>
    <row r="307" spans="1:15" ht="15.75" x14ac:dyDescent="0.25">
      <c r="A307" s="7">
        <v>300</v>
      </c>
      <c r="B307" s="7"/>
      <c r="C307" s="14"/>
      <c r="D307" s="8"/>
      <c r="E307" s="8" t="s">
        <v>330</v>
      </c>
      <c r="F307" s="7" t="s">
        <v>80</v>
      </c>
      <c r="G307" s="14" t="s">
        <v>118</v>
      </c>
      <c r="H307" s="14"/>
      <c r="N307" s="80"/>
      <c r="O307" s="80"/>
    </row>
    <row r="308" spans="1:15" ht="15.75" x14ac:dyDescent="0.25">
      <c r="A308" s="7">
        <v>301</v>
      </c>
      <c r="B308" s="7">
        <v>660000006</v>
      </c>
      <c r="C308" s="14" t="s">
        <v>84</v>
      </c>
      <c r="D308" s="8" t="s">
        <v>150</v>
      </c>
      <c r="E308" s="8" t="s">
        <v>341</v>
      </c>
      <c r="F308" s="7" t="s">
        <v>80</v>
      </c>
      <c r="G308" s="14" t="s">
        <v>88</v>
      </c>
      <c r="H308" s="91">
        <v>4200000</v>
      </c>
      <c r="N308" s="80"/>
      <c r="O308" s="80"/>
    </row>
    <row r="309" spans="1:15" ht="15.75" x14ac:dyDescent="0.25">
      <c r="A309" s="7">
        <v>302</v>
      </c>
      <c r="B309" s="7">
        <v>660000032</v>
      </c>
      <c r="C309" s="14" t="s">
        <v>40</v>
      </c>
      <c r="D309" s="8" t="s">
        <v>41</v>
      </c>
      <c r="E309" s="8" t="s">
        <v>342</v>
      </c>
      <c r="F309" s="7" t="s">
        <v>80</v>
      </c>
      <c r="G309" s="14" t="s">
        <v>88</v>
      </c>
      <c r="H309" s="91">
        <v>710000000</v>
      </c>
      <c r="N309" s="80"/>
      <c r="O309" s="80"/>
    </row>
    <row r="310" spans="1:15" ht="15.75" x14ac:dyDescent="0.25">
      <c r="A310" s="7">
        <v>303</v>
      </c>
      <c r="B310" s="7"/>
      <c r="C310" s="14"/>
      <c r="D310" s="8"/>
      <c r="E310" s="8" t="s">
        <v>330</v>
      </c>
      <c r="F310" s="7" t="s">
        <v>80</v>
      </c>
      <c r="G310" s="14" t="s">
        <v>83</v>
      </c>
      <c r="H310" s="14"/>
      <c r="N310" s="80"/>
      <c r="O310" s="80"/>
    </row>
    <row r="311" spans="1:15" ht="15.75" x14ac:dyDescent="0.25">
      <c r="A311" s="7">
        <v>304</v>
      </c>
      <c r="B311" s="7"/>
      <c r="C311" s="14"/>
      <c r="D311" s="8"/>
      <c r="E311" s="8" t="s">
        <v>330</v>
      </c>
      <c r="F311" s="7" t="s">
        <v>80</v>
      </c>
      <c r="G311" s="14" t="s">
        <v>87</v>
      </c>
      <c r="H311" s="14"/>
      <c r="N311" s="80"/>
      <c r="O311" s="80"/>
    </row>
    <row r="312" spans="1:15" ht="15.75" x14ac:dyDescent="0.25">
      <c r="A312" s="7">
        <v>305</v>
      </c>
      <c r="B312" s="7">
        <v>660000014</v>
      </c>
      <c r="C312" s="14" t="s">
        <v>228</v>
      </c>
      <c r="D312" s="8" t="s">
        <v>240</v>
      </c>
      <c r="E312" s="8" t="s">
        <v>279</v>
      </c>
      <c r="F312" s="7" t="s">
        <v>80</v>
      </c>
      <c r="G312" s="14" t="s">
        <v>88</v>
      </c>
      <c r="H312" s="91">
        <v>4050000</v>
      </c>
      <c r="N312" s="80"/>
      <c r="O312" s="80"/>
    </row>
    <row r="313" spans="1:15" ht="15.75" x14ac:dyDescent="0.25">
      <c r="A313" s="7">
        <v>306</v>
      </c>
      <c r="B313" s="7"/>
      <c r="C313" s="14"/>
      <c r="D313" s="8"/>
      <c r="E313" s="8" t="s">
        <v>330</v>
      </c>
      <c r="F313" s="7" t="s">
        <v>80</v>
      </c>
      <c r="G313" s="14" t="s">
        <v>88</v>
      </c>
      <c r="H313" s="14"/>
      <c r="N313" s="80"/>
      <c r="O313" s="80"/>
    </row>
    <row r="314" spans="1:15" hidden="1" x14ac:dyDescent="0.25">
      <c r="H314" s="118"/>
    </row>
  </sheetData>
  <autoFilter ref="A7:BU313" xr:uid="{B658D459-7D8A-4885-B6AE-67C4F397649D}"/>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55845-FA31-491C-9098-5F09BEFC8453}">
  <dimension ref="A1:BQ3"/>
  <sheetViews>
    <sheetView workbookViewId="0">
      <selection sqref="A1:XFD1048576"/>
    </sheetView>
  </sheetViews>
  <sheetFormatPr defaultRowHeight="15" x14ac:dyDescent="0.25"/>
  <cols>
    <col min="1" max="1" width="3.42578125" bestFit="1" customWidth="1"/>
    <col min="3" max="3" width="17.28515625" bestFit="1" customWidth="1"/>
    <col min="4" max="4" width="3.42578125" bestFit="1" customWidth="1"/>
    <col min="5" max="5" width="4.5703125" bestFit="1" customWidth="1"/>
    <col min="6" max="6" width="17.28515625" bestFit="1" customWidth="1"/>
    <col min="7" max="7" width="12.5703125" bestFit="1" customWidth="1"/>
    <col min="8" max="8" width="19.42578125" bestFit="1" customWidth="1"/>
    <col min="9" max="9" width="5.5703125" bestFit="1" customWidth="1"/>
    <col min="10" max="10" width="15.28515625" bestFit="1" customWidth="1"/>
    <col min="11" max="12" width="13.42578125" bestFit="1" customWidth="1"/>
    <col min="13" max="13" width="14.5703125" bestFit="1" customWidth="1"/>
    <col min="14" max="14" width="11.42578125" bestFit="1" customWidth="1"/>
    <col min="15" max="15" width="12" bestFit="1" customWidth="1"/>
    <col min="16" max="16" width="20.7109375" bestFit="1" customWidth="1"/>
    <col min="17" max="17" width="14.28515625" bestFit="1" customWidth="1"/>
    <col min="18" max="18" width="3.7109375" bestFit="1" customWidth="1"/>
    <col min="19" max="19" width="6.5703125" bestFit="1" customWidth="1"/>
    <col min="20" max="20" width="13.42578125" bestFit="1" customWidth="1"/>
    <col min="21" max="21" width="11" bestFit="1" customWidth="1"/>
    <col min="22" max="22" width="5.7109375" bestFit="1" customWidth="1"/>
    <col min="23" max="23" width="11.28515625" bestFit="1" customWidth="1"/>
    <col min="24" max="24" width="12.28515625" bestFit="1" customWidth="1"/>
    <col min="25" max="25" width="13.28515625" bestFit="1" customWidth="1"/>
    <col min="26" max="26" width="5.7109375" bestFit="1" customWidth="1"/>
    <col min="27" max="27" width="11.28515625" bestFit="1" customWidth="1"/>
    <col min="28" max="28" width="12.28515625" bestFit="1" customWidth="1"/>
    <col min="29" max="29" width="13.28515625" bestFit="1" customWidth="1"/>
    <col min="30" max="30" width="5.7109375" bestFit="1" customWidth="1"/>
    <col min="31" max="31" width="11.28515625" bestFit="1" customWidth="1"/>
    <col min="32" max="32" width="12.28515625" bestFit="1" customWidth="1"/>
    <col min="33" max="33" width="13.28515625" bestFit="1" customWidth="1"/>
    <col min="34" max="34" width="5.7109375" bestFit="1" customWidth="1"/>
    <col min="35" max="35" width="11.28515625" bestFit="1" customWidth="1"/>
    <col min="36" max="36" width="12.28515625" bestFit="1" customWidth="1"/>
    <col min="37" max="37" width="13.28515625" bestFit="1" customWidth="1"/>
    <col min="38" max="38" width="5.7109375" bestFit="1" customWidth="1"/>
    <col min="39" max="39" width="11.28515625" bestFit="1" customWidth="1"/>
    <col min="40" max="40" width="12.28515625" bestFit="1" customWidth="1"/>
    <col min="41" max="41" width="13.28515625" bestFit="1" customWidth="1"/>
    <col min="42" max="42" width="5.7109375" bestFit="1" customWidth="1"/>
    <col min="43" max="43" width="11.28515625" bestFit="1" customWidth="1"/>
    <col min="44" max="44" width="12.28515625" bestFit="1" customWidth="1"/>
    <col min="45" max="45" width="13.28515625" bestFit="1" customWidth="1"/>
    <col min="46" max="46" width="5.7109375" bestFit="1" customWidth="1"/>
    <col min="47" max="47" width="11.28515625" bestFit="1" customWidth="1"/>
    <col min="48" max="48" width="12.28515625" bestFit="1" customWidth="1"/>
    <col min="49" max="49" width="13.28515625" bestFit="1" customWidth="1"/>
    <col min="50" max="50" width="5.7109375" bestFit="1" customWidth="1"/>
    <col min="51" max="51" width="11.28515625" bestFit="1" customWidth="1"/>
    <col min="52" max="52" width="12.28515625" bestFit="1" customWidth="1"/>
    <col min="53" max="53" width="13.28515625" bestFit="1" customWidth="1"/>
    <col min="54" max="54" width="5.7109375" bestFit="1" customWidth="1"/>
    <col min="55" max="55" width="11.28515625" bestFit="1" customWidth="1"/>
    <col min="56" max="56" width="12.28515625" bestFit="1" customWidth="1"/>
    <col min="57" max="57" width="13.28515625" bestFit="1" customWidth="1"/>
    <col min="58" max="58" width="6.7109375" bestFit="1" customWidth="1"/>
    <col min="59" max="59" width="11.28515625" bestFit="1" customWidth="1"/>
    <col min="60" max="60" width="12.28515625" bestFit="1" customWidth="1"/>
    <col min="61" max="61" width="13.28515625" bestFit="1" customWidth="1"/>
    <col min="62" max="62" width="6.7109375" bestFit="1" customWidth="1"/>
    <col min="63" max="63" width="11.28515625" bestFit="1" customWidth="1"/>
    <col min="64" max="64" width="12.28515625" bestFit="1" customWidth="1"/>
    <col min="65" max="65" width="13.28515625" bestFit="1" customWidth="1"/>
    <col min="66" max="66" width="6.7109375" bestFit="1" customWidth="1"/>
    <col min="67" max="67" width="11.28515625" bestFit="1" customWidth="1"/>
    <col min="68" max="68" width="12.28515625" bestFit="1" customWidth="1"/>
    <col min="69" max="69" width="13.28515625" bestFit="1" customWidth="1"/>
  </cols>
  <sheetData>
    <row r="1" spans="1:69" x14ac:dyDescent="0.25">
      <c r="A1" s="104" t="s">
        <v>5190</v>
      </c>
      <c r="B1" s="104"/>
      <c r="C1" s="104" t="s">
        <v>494</v>
      </c>
      <c r="D1" s="104" t="s">
        <v>5190</v>
      </c>
      <c r="E1" s="104" t="s">
        <v>1</v>
      </c>
      <c r="F1" s="104" t="s">
        <v>494</v>
      </c>
      <c r="G1" s="104" t="s">
        <v>495</v>
      </c>
      <c r="H1" s="104" t="s">
        <v>496</v>
      </c>
      <c r="I1" s="104" t="s">
        <v>493</v>
      </c>
      <c r="J1" s="104" t="s">
        <v>374</v>
      </c>
      <c r="K1" s="104" t="s">
        <v>502</v>
      </c>
      <c r="L1" s="104" t="s">
        <v>550</v>
      </c>
      <c r="M1" s="104" t="s">
        <v>562</v>
      </c>
      <c r="N1" s="104" t="s">
        <v>563</v>
      </c>
      <c r="O1" s="104" t="s">
        <v>564</v>
      </c>
      <c r="P1" s="104" t="s">
        <v>566</v>
      </c>
      <c r="Q1" s="104" t="s">
        <v>1181</v>
      </c>
      <c r="R1" s="104" t="s">
        <v>1207</v>
      </c>
      <c r="S1" s="104" t="s">
        <v>570</v>
      </c>
      <c r="T1" s="104" t="s">
        <v>5174</v>
      </c>
      <c r="U1" s="104" t="s">
        <v>571</v>
      </c>
      <c r="V1" s="104" t="s">
        <v>5192</v>
      </c>
      <c r="W1" s="104" t="s">
        <v>573</v>
      </c>
      <c r="X1" s="104" t="s">
        <v>5174</v>
      </c>
      <c r="Y1" s="104" t="s">
        <v>5216</v>
      </c>
      <c r="Z1" s="104" t="s">
        <v>5193</v>
      </c>
      <c r="AA1" s="104" t="s">
        <v>573</v>
      </c>
      <c r="AB1" s="104" t="s">
        <v>5174</v>
      </c>
      <c r="AC1" s="104" t="s">
        <v>5216</v>
      </c>
      <c r="AD1" s="104" t="s">
        <v>5194</v>
      </c>
      <c r="AE1" s="104" t="s">
        <v>573</v>
      </c>
      <c r="AF1" s="104" t="s">
        <v>5174</v>
      </c>
      <c r="AG1" s="104" t="s">
        <v>5216</v>
      </c>
      <c r="AH1" s="104" t="s">
        <v>5195</v>
      </c>
      <c r="AI1" s="104" t="s">
        <v>573</v>
      </c>
      <c r="AJ1" s="104" t="s">
        <v>5174</v>
      </c>
      <c r="AK1" s="104" t="s">
        <v>5216</v>
      </c>
      <c r="AL1" s="104" t="s">
        <v>5196</v>
      </c>
      <c r="AM1" s="104" t="s">
        <v>573</v>
      </c>
      <c r="AN1" s="104" t="s">
        <v>5174</v>
      </c>
      <c r="AO1" s="104" t="s">
        <v>5216</v>
      </c>
      <c r="AP1" s="104" t="s">
        <v>5197</v>
      </c>
      <c r="AQ1" s="104" t="s">
        <v>573</v>
      </c>
      <c r="AR1" s="104" t="s">
        <v>5174</v>
      </c>
      <c r="AS1" s="104" t="s">
        <v>5216</v>
      </c>
      <c r="AT1" s="104" t="s">
        <v>5198</v>
      </c>
      <c r="AU1" s="104" t="s">
        <v>573</v>
      </c>
      <c r="AV1" s="104" t="s">
        <v>5174</v>
      </c>
      <c r="AW1" s="104" t="s">
        <v>5216</v>
      </c>
      <c r="AX1" s="104" t="s">
        <v>5199</v>
      </c>
      <c r="AY1" s="104" t="s">
        <v>573</v>
      </c>
      <c r="AZ1" s="104" t="s">
        <v>5174</v>
      </c>
      <c r="BA1" s="104" t="s">
        <v>5216</v>
      </c>
      <c r="BB1" s="104" t="s">
        <v>5200</v>
      </c>
      <c r="BC1" s="104" t="s">
        <v>573</v>
      </c>
      <c r="BD1" s="104" t="s">
        <v>5174</v>
      </c>
      <c r="BE1" s="104" t="s">
        <v>5216</v>
      </c>
      <c r="BF1" s="104" t="s">
        <v>5201</v>
      </c>
      <c r="BG1" s="104" t="s">
        <v>573</v>
      </c>
      <c r="BH1" s="104" t="s">
        <v>5174</v>
      </c>
      <c r="BI1" s="104" t="s">
        <v>5216</v>
      </c>
      <c r="BJ1" s="104" t="s">
        <v>5202</v>
      </c>
      <c r="BK1" s="104" t="s">
        <v>573</v>
      </c>
      <c r="BL1" s="104" t="s">
        <v>5174</v>
      </c>
      <c r="BM1" s="104" t="s">
        <v>5216</v>
      </c>
      <c r="BN1" s="104" t="s">
        <v>5203</v>
      </c>
      <c r="BO1" s="104" t="s">
        <v>573</v>
      </c>
      <c r="BP1" s="104" t="s">
        <v>5174</v>
      </c>
      <c r="BQ1" s="104" t="s">
        <v>5216</v>
      </c>
    </row>
    <row r="2" spans="1:69" x14ac:dyDescent="0.25">
      <c r="A2" s="103">
        <v>1</v>
      </c>
      <c r="B2" s="103"/>
      <c r="C2" s="103" t="s">
        <v>5217</v>
      </c>
      <c r="D2" s="103">
        <v>1</v>
      </c>
      <c r="E2" s="103"/>
      <c r="F2" s="103"/>
      <c r="G2" s="103" t="s">
        <v>5217</v>
      </c>
      <c r="H2" s="103" t="s">
        <v>5218</v>
      </c>
      <c r="I2" s="103" t="s">
        <v>51</v>
      </c>
      <c r="J2" s="103" t="s">
        <v>52</v>
      </c>
      <c r="K2" s="107">
        <v>50000000</v>
      </c>
      <c r="L2" s="107">
        <v>30000000</v>
      </c>
      <c r="M2" s="103" t="s">
        <v>5219</v>
      </c>
      <c r="N2" s="103" t="s">
        <v>5220</v>
      </c>
      <c r="O2" s="107"/>
      <c r="P2" s="103" t="s">
        <v>5222</v>
      </c>
      <c r="Q2" s="107">
        <v>20000000</v>
      </c>
      <c r="R2" s="103" t="s">
        <v>5179</v>
      </c>
      <c r="S2" s="103"/>
      <c r="T2" s="107">
        <v>12000000</v>
      </c>
      <c r="U2" s="107"/>
      <c r="V2" s="107" t="s">
        <v>5204</v>
      </c>
      <c r="W2" s="107" t="s">
        <v>5223</v>
      </c>
      <c r="X2" s="107">
        <v>1000000</v>
      </c>
      <c r="Y2" s="107" t="s">
        <v>5224</v>
      </c>
      <c r="Z2" s="107" t="s">
        <v>5204</v>
      </c>
      <c r="AA2" s="107" t="s">
        <v>5223</v>
      </c>
      <c r="AB2" s="107">
        <v>1000000</v>
      </c>
      <c r="AC2" s="107" t="s">
        <v>5224</v>
      </c>
      <c r="AD2" s="107" t="s">
        <v>5204</v>
      </c>
      <c r="AE2" s="107" t="s">
        <v>5223</v>
      </c>
      <c r="AF2" s="107">
        <v>1000000</v>
      </c>
      <c r="AG2" s="107" t="s">
        <v>5224</v>
      </c>
      <c r="AH2" s="107" t="s">
        <v>5204</v>
      </c>
      <c r="AI2" s="107" t="s">
        <v>5223</v>
      </c>
      <c r="AJ2" s="107">
        <v>1000000</v>
      </c>
      <c r="AK2" s="107" t="s">
        <v>5224</v>
      </c>
      <c r="AL2" s="107" t="s">
        <v>5204</v>
      </c>
      <c r="AM2" s="107" t="s">
        <v>5223</v>
      </c>
      <c r="AN2" s="107">
        <v>1000000</v>
      </c>
      <c r="AO2" s="107" t="s">
        <v>5224</v>
      </c>
      <c r="AP2" s="107" t="s">
        <v>5204</v>
      </c>
      <c r="AQ2" s="107" t="s">
        <v>5223</v>
      </c>
      <c r="AR2" s="107">
        <v>1000000</v>
      </c>
      <c r="AS2" s="107" t="s">
        <v>5224</v>
      </c>
      <c r="AT2" s="107" t="s">
        <v>5204</v>
      </c>
      <c r="AU2" s="107" t="s">
        <v>5223</v>
      </c>
      <c r="AV2" s="107">
        <v>1000000</v>
      </c>
      <c r="AW2" s="107" t="s">
        <v>5224</v>
      </c>
      <c r="AX2" s="107" t="s">
        <v>5204</v>
      </c>
      <c r="AY2" s="107" t="s">
        <v>5223</v>
      </c>
      <c r="AZ2" s="107">
        <v>1000000</v>
      </c>
      <c r="BA2" s="107" t="s">
        <v>5224</v>
      </c>
      <c r="BB2" s="107" t="s">
        <v>5204</v>
      </c>
      <c r="BC2" s="107" t="s">
        <v>5223</v>
      </c>
      <c r="BD2" s="107">
        <v>1000000</v>
      </c>
      <c r="BE2" s="107" t="s">
        <v>5224</v>
      </c>
      <c r="BF2" s="107" t="s">
        <v>5204</v>
      </c>
      <c r="BG2" s="107" t="s">
        <v>5223</v>
      </c>
      <c r="BH2" s="107">
        <v>1000000</v>
      </c>
      <c r="BI2" s="107" t="s">
        <v>5224</v>
      </c>
      <c r="BJ2" s="107" t="s">
        <v>5204</v>
      </c>
      <c r="BK2" s="107" t="s">
        <v>5223</v>
      </c>
      <c r="BL2" s="107">
        <v>1000000</v>
      </c>
      <c r="BM2" s="107" t="s">
        <v>5224</v>
      </c>
      <c r="BN2" s="107" t="s">
        <v>5204</v>
      </c>
      <c r="BO2" s="107" t="s">
        <v>5223</v>
      </c>
      <c r="BP2" s="107">
        <v>1000000</v>
      </c>
      <c r="BQ2" s="107" t="s">
        <v>5224</v>
      </c>
    </row>
    <row r="3" spans="1:69" x14ac:dyDescent="0.25">
      <c r="A3" s="103">
        <v>1</v>
      </c>
      <c r="B3" s="103"/>
      <c r="C3" s="103" t="s">
        <v>5217</v>
      </c>
      <c r="D3" s="103">
        <v>2</v>
      </c>
      <c r="E3" s="103"/>
      <c r="F3" s="103"/>
      <c r="G3" s="103" t="s">
        <v>5217</v>
      </c>
      <c r="H3" s="103" t="s">
        <v>5218</v>
      </c>
      <c r="I3" s="103" t="s">
        <v>51</v>
      </c>
      <c r="J3" s="103" t="s">
        <v>52</v>
      </c>
      <c r="K3" s="107"/>
      <c r="L3" s="107">
        <v>10000000</v>
      </c>
      <c r="M3" s="103"/>
      <c r="N3" s="103"/>
      <c r="O3" s="107"/>
      <c r="P3" s="103"/>
      <c r="Q3" s="107">
        <v>20000000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35C0-7884-4615-88F5-B418D6DCE2D8}">
  <dimension ref="A1:W5"/>
  <sheetViews>
    <sheetView workbookViewId="0">
      <pane xSplit="9" ySplit="1" topLeftCell="J2" activePane="bottomRight" state="frozen"/>
      <selection pane="topRight" activeCell="J1" sqref="J1"/>
      <selection pane="bottomLeft" activeCell="A2" sqref="A2"/>
      <selection pane="bottomRight" activeCell="F12" sqref="F12"/>
    </sheetView>
  </sheetViews>
  <sheetFormatPr defaultRowHeight="15" x14ac:dyDescent="0.25"/>
  <cols>
    <col min="1" max="1" width="3.42578125" bestFit="1" customWidth="1"/>
    <col min="2" max="2" width="9.28515625" bestFit="1" customWidth="1"/>
    <col min="3" max="3" width="21.7109375" bestFit="1" customWidth="1"/>
    <col min="4" max="4" width="12.5703125" bestFit="1" customWidth="1"/>
    <col min="5" max="5" width="19.42578125" bestFit="1" customWidth="1"/>
    <col min="6" max="6" width="5.5703125" bestFit="1" customWidth="1"/>
    <col min="7" max="7" width="15.28515625" bestFit="1" customWidth="1"/>
    <col min="8" max="9" width="13.42578125" bestFit="1" customWidth="1"/>
    <col min="10" max="10" width="14.5703125" bestFit="1" customWidth="1"/>
    <col min="11" max="11" width="11.42578125" bestFit="1" customWidth="1"/>
    <col min="12" max="12" width="12" bestFit="1" customWidth="1"/>
    <col min="13" max="13" width="4.5703125" bestFit="1" customWidth="1"/>
    <col min="14" max="14" width="20.7109375" bestFit="1" customWidth="1"/>
    <col min="15" max="15" width="13.42578125" bestFit="1" customWidth="1"/>
    <col min="16" max="16" width="3.7109375" bestFit="1" customWidth="1"/>
    <col min="17" max="17" width="6.5703125" bestFit="1" customWidth="1"/>
    <col min="18" max="18" width="13.42578125" bestFit="1" customWidth="1"/>
    <col min="19" max="20" width="9.28515625" bestFit="1" customWidth="1"/>
    <col min="21" max="21" width="11.28515625" bestFit="1" customWidth="1"/>
    <col min="22" max="22" width="12.28515625" bestFit="1" customWidth="1"/>
    <col min="23" max="23" width="13.28515625" bestFit="1" customWidth="1"/>
  </cols>
  <sheetData>
    <row r="1" spans="1:23" x14ac:dyDescent="0.25">
      <c r="A1" s="104" t="s">
        <v>5190</v>
      </c>
      <c r="B1" s="104" t="s">
        <v>1</v>
      </c>
      <c r="C1" s="104" t="s">
        <v>494</v>
      </c>
      <c r="D1" s="104" t="s">
        <v>495</v>
      </c>
      <c r="E1" s="104" t="s">
        <v>496</v>
      </c>
      <c r="F1" s="104" t="s">
        <v>493</v>
      </c>
      <c r="G1" s="104" t="s">
        <v>374</v>
      </c>
      <c r="H1" s="104" t="s">
        <v>502</v>
      </c>
      <c r="I1" s="104" t="s">
        <v>550</v>
      </c>
      <c r="J1" s="104" t="s">
        <v>562</v>
      </c>
      <c r="K1" s="104" t="s">
        <v>563</v>
      </c>
      <c r="L1" s="104" t="s">
        <v>564</v>
      </c>
      <c r="M1" s="104" t="s">
        <v>1184</v>
      </c>
      <c r="N1" s="104" t="s">
        <v>566</v>
      </c>
      <c r="O1" s="104" t="s">
        <v>5238</v>
      </c>
      <c r="P1" s="104" t="s">
        <v>1208</v>
      </c>
      <c r="Q1" s="104" t="s">
        <v>570</v>
      </c>
      <c r="R1" s="104" t="s">
        <v>5174</v>
      </c>
      <c r="S1" s="104" t="s">
        <v>5239</v>
      </c>
      <c r="T1" s="104" t="s">
        <v>5240</v>
      </c>
      <c r="U1" s="104" t="s">
        <v>573</v>
      </c>
      <c r="V1" s="104" t="s">
        <v>5174</v>
      </c>
      <c r="W1" s="104" t="s">
        <v>5216</v>
      </c>
    </row>
    <row r="2" spans="1:23" x14ac:dyDescent="0.25">
      <c r="A2" s="103">
        <v>1</v>
      </c>
      <c r="B2" s="103"/>
      <c r="C2" s="103"/>
      <c r="D2" s="103" t="s">
        <v>5217</v>
      </c>
      <c r="E2" s="103" t="s">
        <v>5218</v>
      </c>
      <c r="F2" s="103" t="s">
        <v>51</v>
      </c>
      <c r="G2" s="103" t="s">
        <v>52</v>
      </c>
      <c r="H2" s="107">
        <v>50000000</v>
      </c>
      <c r="I2" s="107">
        <f>SUM(H2-(O2+O3))</f>
        <v>10000000</v>
      </c>
      <c r="J2" s="103" t="s">
        <v>5219</v>
      </c>
      <c r="K2" s="103" t="s">
        <v>5220</v>
      </c>
      <c r="L2" s="107"/>
      <c r="M2" s="103" t="s">
        <v>5221</v>
      </c>
      <c r="N2" s="103" t="s">
        <v>5222</v>
      </c>
      <c r="O2" s="107">
        <v>20000000</v>
      </c>
      <c r="P2" s="103" t="s">
        <v>5179</v>
      </c>
      <c r="Q2" s="103"/>
      <c r="R2" s="107">
        <v>12000000</v>
      </c>
      <c r="S2" s="107"/>
      <c r="T2" s="107" t="s">
        <v>5204</v>
      </c>
      <c r="U2" s="107" t="s">
        <v>5223</v>
      </c>
      <c r="V2" s="107">
        <v>1000000</v>
      </c>
      <c r="W2" s="107" t="s">
        <v>5224</v>
      </c>
    </row>
    <row r="3" spans="1:23" x14ac:dyDescent="0.25">
      <c r="A3" s="103">
        <v>1</v>
      </c>
      <c r="B3" s="103"/>
      <c r="C3" s="103"/>
      <c r="D3" s="103" t="s">
        <v>5217</v>
      </c>
      <c r="E3" s="103" t="s">
        <v>5218</v>
      </c>
      <c r="F3" s="103" t="s">
        <v>51</v>
      </c>
      <c r="G3" s="103" t="s">
        <v>52</v>
      </c>
      <c r="H3" s="107"/>
      <c r="I3" s="107"/>
      <c r="J3" s="103"/>
      <c r="K3" s="103"/>
      <c r="L3" s="107"/>
      <c r="M3" s="103" t="s">
        <v>5225</v>
      </c>
      <c r="N3" s="103"/>
      <c r="O3" s="107">
        <v>20000000</v>
      </c>
      <c r="P3" s="106"/>
      <c r="Q3" s="106"/>
      <c r="R3" s="106"/>
      <c r="S3" s="106"/>
      <c r="T3" s="106"/>
      <c r="U3" s="106"/>
      <c r="V3" s="106"/>
      <c r="W3" s="106"/>
    </row>
    <row r="4" spans="1:23" x14ac:dyDescent="0.25">
      <c r="A4" s="103">
        <v>1</v>
      </c>
      <c r="B4" s="103"/>
      <c r="C4" s="103"/>
      <c r="D4" s="103" t="s">
        <v>5226</v>
      </c>
      <c r="E4" s="103">
        <v>365</v>
      </c>
      <c r="F4" s="103" t="s">
        <v>51</v>
      </c>
      <c r="G4" s="103" t="s">
        <v>52</v>
      </c>
      <c r="H4" s="107">
        <v>20000000</v>
      </c>
      <c r="I4" s="107">
        <f>SUM(H4-(O4+O5))</f>
        <v>4800000</v>
      </c>
      <c r="J4" s="103"/>
      <c r="K4" s="103"/>
      <c r="L4" s="107"/>
      <c r="M4" s="103" t="s">
        <v>5221</v>
      </c>
      <c r="N4" s="103"/>
      <c r="O4" s="107">
        <v>10000000</v>
      </c>
      <c r="P4" s="106"/>
      <c r="Q4" s="106"/>
      <c r="R4" s="106"/>
      <c r="S4" s="106"/>
      <c r="T4" s="106"/>
      <c r="U4" s="106"/>
      <c r="V4" s="106"/>
      <c r="W4" s="106"/>
    </row>
    <row r="5" spans="1:23" x14ac:dyDescent="0.25">
      <c r="A5" s="103">
        <v>1</v>
      </c>
      <c r="B5" s="103"/>
      <c r="C5" s="103"/>
      <c r="D5" s="103" t="s">
        <v>5226</v>
      </c>
      <c r="E5" s="103">
        <v>365</v>
      </c>
      <c r="F5" s="103" t="s">
        <v>51</v>
      </c>
      <c r="G5" s="103" t="s">
        <v>52</v>
      </c>
      <c r="H5" s="107"/>
      <c r="I5" s="107"/>
      <c r="J5" s="103"/>
      <c r="K5" s="103"/>
      <c r="L5" s="107"/>
      <c r="M5" s="103" t="s">
        <v>5225</v>
      </c>
      <c r="N5" s="103"/>
      <c r="O5" s="107">
        <v>5200000</v>
      </c>
      <c r="P5" s="106"/>
      <c r="Q5" s="106"/>
      <c r="R5" s="106"/>
      <c r="S5" s="106"/>
      <c r="T5" s="106"/>
      <c r="U5" s="106"/>
      <c r="V5" s="106"/>
      <c r="W5" s="10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c461435-3322-4df8-9ee6-b52656d53cc5" xsi:nil="true"/>
    <PIC xmlns="91ed1aae-ebb1-436d-ac36-a8d7ac4ba66f">
      <UserInfo>
        <DisplayName/>
        <AccountId xsi:nil="true"/>
        <AccountType/>
      </UserInfo>
    </PIC>
    <lcf76f155ced4ddcb4097134ff3c332f xmlns="91ed1aae-ebb1-436d-ac36-a8d7ac4ba66f">
      <Terms xmlns="http://schemas.microsoft.com/office/infopath/2007/PartnerControls"/>
    </lcf76f155ced4ddcb4097134ff3c332f>
    <_ApprovalAssignedTo xmlns="91ed1aae-ebb1-436d-ac36-a8d7ac4ba66f">
      <UserInfo>
        <DisplayName/>
        <AccountId xsi:nil="true"/>
        <AccountType/>
      </UserInfo>
    </_ApprovalAssignedTo>
    <_ApprovalSentBy xmlns="91ed1aae-ebb1-436d-ac36-a8d7ac4ba66f">
      <UserInfo>
        <DisplayName/>
        <AccountId xsi:nil="true"/>
        <AccountType/>
      </UserInfo>
    </_ApprovalSentBy>
    <_ApprovalStatus xmlns="91ed1aae-ebb1-436d-ac36-a8d7ac4ba66f">0</_ApprovalStatus>
    <_ApprovalRespondedBy xmlns="91ed1aae-ebb1-436d-ac36-a8d7ac4ba66f">
      <UserInfo>
        <DisplayName/>
        <AccountId xsi:nil="true"/>
        <AccountType/>
      </UserInfo>
    </_ApprovalRespond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AC1D826D361B6347A8F6820EAE5CC3A3" ma:contentTypeVersion="23" ma:contentTypeDescription="Create a new document." ma:contentTypeScope="" ma:versionID="35420ce161a62af99b0433d488a44e0f">
  <xsd:schema xmlns:xsd="http://www.w3.org/2001/XMLSchema" xmlns:xs="http://www.w3.org/2001/XMLSchema" xmlns:p="http://schemas.microsoft.com/office/2006/metadata/properties" xmlns:ns2="cc461435-3322-4df8-9ee6-b52656d53cc5" xmlns:ns3="91ed1aae-ebb1-436d-ac36-a8d7ac4ba66f" targetNamespace="http://schemas.microsoft.com/office/2006/metadata/properties" ma:root="true" ma:fieldsID="4f5710693fccbb3aabfab025d9343045" ns2:_="" ns3:_="">
    <xsd:import namespace="cc461435-3322-4df8-9ee6-b52656d53cc5"/>
    <xsd:import namespace="91ed1aae-ebb1-436d-ac36-a8d7ac4ba66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element ref="ns3:MediaServiceLocation" minOccurs="0"/>
                <xsd:element ref="ns3:MediaServiceObjectDetectorVersions" minOccurs="0"/>
                <xsd:element ref="ns3:MediaServiceSearchProperties" minOccurs="0"/>
                <xsd:element ref="ns3:PIC" minOccurs="0"/>
                <xsd:element ref="ns3:MediaServiceBillingMetadata" minOccurs="0"/>
                <xsd:element ref="ns3:_ApprovalAssignedTo" minOccurs="0"/>
                <xsd:element ref="ns3:_ApprovalRespondedBy" minOccurs="0"/>
                <xsd:element ref="ns3:_ApprovalSentBy" minOccurs="0"/>
                <xsd:element ref="ns3:_Approval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61435-3322-4df8-9ee6-b52656d53c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e39ec52-3dbb-461c-9de5-110aacb9519e}" ma:internalName="TaxCatchAll" ma:showField="CatchAllData" ma:web="cc461435-3322-4df8-9ee6-b52656d53cc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1ed1aae-ebb1-436d-ac36-a8d7ac4ba66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2bfc9ed-9764-41f4-805a-e563511c5297"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PIC" ma:index="24" nillable="true" ma:displayName="PIC" ma:format="Dropdown" ma:list="UserInfo" ma:SharePointGroup="0" ma:internalName="PIC">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BillingMetadata" ma:index="25" nillable="true" ma:displayName="MediaServiceBillingMetadata" ma:hidden="true" ma:internalName="MediaServiceBillingMetadata" ma:readOnly="true">
      <xsd:simpleType>
        <xsd:restriction base="dms:Note"/>
      </xsd:simpleType>
    </xsd:element>
    <xsd:element name="_ApprovalAssignedTo" ma:index="26" nillable="true" ma:displayName="Approvers" ma:list="UserInfo" ma:internalName="_ApprovalAssignedTo"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ApprovalRespondedBy" ma:index="27" nillable="true" ma:displayName="Responses" ma:list="UserInfo" ma:internalName="_ApprovalRespondedBy"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ApprovalSentBy" ma:index="28" nillable="true" ma:displayName="Approval Creator" ma:list="UserInfo" ma:internalName="_ApprovalSent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ApprovalStatus" ma:index="29" nillable="true" ma:displayName="Approval status" ma:internalName="_ApprovalStatu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1C0D25A-104D-40A4-89FF-4EADDF05E281}">
  <ds:schemaRefs>
    <ds:schemaRef ds:uri="http://schemas.microsoft.com/office/2006/metadata/properties"/>
    <ds:schemaRef ds:uri="http://schemas.microsoft.com/office/infopath/2007/PartnerControls"/>
    <ds:schemaRef ds:uri="cc461435-3322-4df8-9ee6-b52656d53cc5"/>
    <ds:schemaRef ds:uri="91ed1aae-ebb1-436d-ac36-a8d7ac4ba66f"/>
  </ds:schemaRefs>
</ds:datastoreItem>
</file>

<file path=customXml/itemProps2.xml><?xml version="1.0" encoding="utf-8"?>
<ds:datastoreItem xmlns:ds="http://schemas.openxmlformats.org/officeDocument/2006/customXml" ds:itemID="{6E40DB64-DC17-4303-ADEF-B9EAE4ED8340}">
  <ds:schemaRefs>
    <ds:schemaRef ds:uri="http://schemas.microsoft.com/sharepoint/v3/contenttype/forms"/>
  </ds:schemaRefs>
</ds:datastoreItem>
</file>

<file path=customXml/itemProps3.xml><?xml version="1.0" encoding="utf-8"?>
<ds:datastoreItem xmlns:ds="http://schemas.openxmlformats.org/officeDocument/2006/customXml" ds:itemID="{B83F52A9-0033-4B78-A9DF-CB1AFFA61C38}">
  <ds:schemaRefs>
    <ds:schemaRef ds:uri="http://schemas.microsoft.com/DataMashup"/>
  </ds:schemaRefs>
</ds:datastoreItem>
</file>

<file path=customXml/itemProps4.xml><?xml version="1.0" encoding="utf-8"?>
<ds:datastoreItem xmlns:ds="http://schemas.openxmlformats.org/officeDocument/2006/customXml" ds:itemID="{FF4D5AFF-3075-4AC0-B3FA-C0B465787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461435-3322-4df8-9ee6-b52656d53cc5"/>
    <ds:schemaRef ds:uri="91ed1aae-ebb1-436d-ac36-a8d7ac4ba6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OPEX</vt:lpstr>
      <vt:lpstr>CAPEX</vt:lpstr>
      <vt:lpstr>Detail1</vt:lpstr>
      <vt:lpstr>ANALYZE</vt:lpstr>
      <vt:lpstr>OPEX- MDA IT</vt:lpstr>
      <vt:lpstr>Opex Save</vt:lpstr>
      <vt:lpstr>Sheet6</vt:lpstr>
      <vt:lpstr>CAPEX-MDA IT</vt:lpstr>
      <vt:lpstr>Sheet4</vt:lpstr>
      <vt:lpstr>V_PO_IT</vt:lpstr>
      <vt:lpstr>V_SPKBAPP_IT</vt:lpstr>
      <vt:lpstr>Sheet8</vt:lpstr>
      <vt:lpstr>Sheet7</vt:lpstr>
      <vt:lpstr>Sheet5</vt:lpstr>
      <vt:lpstr>Sheet1</vt:lpstr>
      <vt:lpstr>Sheet2</vt:lpstr>
      <vt:lpstr>template opex</vt:lpstr>
      <vt:lpstr>Sheet3</vt:lpstr>
      <vt:lpstr>template capex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 IT</dc:creator>
  <cp:keywords/>
  <dc:description/>
  <cp:lastModifiedBy>Degia Parlopa</cp:lastModifiedBy>
  <cp:revision/>
  <dcterms:created xsi:type="dcterms:W3CDTF">2025-06-03T12:04:24Z</dcterms:created>
  <dcterms:modified xsi:type="dcterms:W3CDTF">2025-10-21T11:59:15Z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0x010100AC1D826D361B6347A8F6820EAE5CC3A3</vt:lpwstr>
  </property>
  <property fmtid="{D5CDD505-2E9C-101B-9397-08002B2CF9AE}" pid="3" name="MediaServiceImageTags">
    <vt:lpwstr/>
  </property>
</Properties>
</file>